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Airbnb Calculator Template\"/>
    </mc:Choice>
  </mc:AlternateContent>
  <xr:revisionPtr revIDLastSave="0" documentId="13_ncr:1_{04FA6856-19DA-4A58-A1B2-D35CC47322B6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Menu" sheetId="23" r:id="rId1"/>
    <sheet name="PropertyDatabase" sheetId="22" r:id="rId2"/>
    <sheet name="Records" sheetId="8" r:id="rId3"/>
    <sheet name="Expenses" sheetId="13" r:id="rId4"/>
    <sheet name="Summary" sheetId="24" r:id="rId5"/>
    <sheet name="Calendar" sheetId="17" r:id="rId6"/>
    <sheet name="Calc" sheetId="9" state="hidden" r:id="rId7"/>
  </sheets>
  <definedNames>
    <definedName name="_xlnm._FilterDatabase" localSheetId="3" hidden="1">Expenses!$B$5:$D$5</definedName>
    <definedName name="_xlnm._FilterDatabase" localSheetId="1" hidden="1">PropertyDatabase!$B$5:$J$5</definedName>
    <definedName name="_xlnm._FilterDatabase" localSheetId="2" hidden="1">Records!$B$5:$J$305</definedName>
    <definedName name="calendarpropertylist">OFFSET(Calc!$E$6,0,0,Calc!$E$4+1,1)</definedName>
    <definedName name="calendarviewoption">Calc!$BT$15:$BT$17</definedName>
    <definedName name="channellist">OFFSET(Calc!$H$7,0,0,Calc!$H$4,1)</definedName>
    <definedName name="expensecategorylist">OFFSET(Calc!$K$7,0,0,Calc!$K$4,1)</definedName>
    <definedName name="ExpenseChartLabel">OFFSET(Calc!$EO$28,0,0,Calc!$EO$26,1)</definedName>
    <definedName name="ExpenseChartSource">OFFSET(Calc!$EP$28,0,0,Calc!$EO$26,1)</definedName>
    <definedName name="monthlist">Calc!$BP$6:$BP$17</definedName>
    <definedName name="PlatformChartLabel">OFFSET(Calc!$EO$17,0,0,Calc!$EO$15,1)</definedName>
    <definedName name="PlatformChartSource">OFFSET(Calc!$EP$17,0,0,Calc!$EO$15,1)</definedName>
    <definedName name="_xlnm.Print_Area" localSheetId="5">Calendar!$C$2:$U$61</definedName>
    <definedName name="_xlnm.Print_Area" localSheetId="3">OFFSET(Expenses!$B$5,0,0,COUNTA(Expenses!$B$5:$B$1005),15)</definedName>
    <definedName name="_xlnm.Print_Area" localSheetId="0">Menu!$B$2:$I$30</definedName>
    <definedName name="_xlnm.Print_Area" localSheetId="1">OFFSET(PropertyDatabase!$B$5,0,0,COUNTA(PropertyDatabase!$B$5:$B$35),10)</definedName>
    <definedName name="_xlnm.Print_Area" localSheetId="2">OFFSET(Records!$B$5,0,0,COUNTA(Records!$B$5:$B$305),10)</definedName>
    <definedName name="_xlnm.Print_Area" localSheetId="4">Summary!$B$2:$K$38</definedName>
    <definedName name="_xlnm.Print_Titles" localSheetId="3">Expenses!$5:$5</definedName>
    <definedName name="_xlnm.Print_Titles" localSheetId="1">PropertyDatabase!$5:$5</definedName>
    <definedName name="_xlnm.Print_Titles" localSheetId="2">Records!$5:$5</definedName>
    <definedName name="propertylist">OFFSET(Calc!$E$7,0,0,Calc!$E$4,1)</definedName>
    <definedName name="summarymonthlist">Calc!$EL$10:$EL$22</definedName>
    <definedName name="summarypropertylist">OFFSET(Calc!$E$6,0,0,Calc!$E$4+1,1)</definedName>
    <definedName name="yearlist">Calc!$BN$6:$BN$17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5" i="9" l="1"/>
  <c r="N24" i="9"/>
  <c r="N23" i="9"/>
  <c r="N22" i="9"/>
  <c r="N21" i="9"/>
  <c r="N20" i="9"/>
  <c r="N19" i="9"/>
  <c r="AU19" i="9" s="1"/>
  <c r="N18" i="9"/>
  <c r="AO18" i="9" s="1"/>
  <c r="N17" i="9"/>
  <c r="N16" i="9"/>
  <c r="N15" i="9"/>
  <c r="N14" i="9"/>
  <c r="N13" i="9"/>
  <c r="N12" i="9"/>
  <c r="N11" i="9"/>
  <c r="N10" i="9"/>
  <c r="Z10" i="9" s="1"/>
  <c r="N9" i="9"/>
  <c r="N8" i="9"/>
  <c r="N7" i="9"/>
  <c r="N6" i="9"/>
  <c r="DT25" i="9"/>
  <c r="EH25" i="9" s="1"/>
  <c r="DT24" i="9"/>
  <c r="DT23" i="9"/>
  <c r="DT22" i="9"/>
  <c r="DT21" i="9"/>
  <c r="DT20" i="9"/>
  <c r="ED20" i="9" s="1"/>
  <c r="DT19" i="9"/>
  <c r="EI19" i="9" s="1"/>
  <c r="DT18" i="9"/>
  <c r="DT17" i="9"/>
  <c r="EH17" i="9" s="1"/>
  <c r="DT16" i="9"/>
  <c r="DT15" i="9"/>
  <c r="DT14" i="9"/>
  <c r="DT13" i="9"/>
  <c r="DT12" i="9"/>
  <c r="DT11" i="9"/>
  <c r="EI11" i="9" s="1"/>
  <c r="DT10" i="9"/>
  <c r="DT9" i="9"/>
  <c r="DT8" i="9"/>
  <c r="DT7" i="9"/>
  <c r="DT6" i="9"/>
  <c r="EH6" i="9" s="1"/>
  <c r="AY25" i="9"/>
  <c r="AY21" i="9"/>
  <c r="AY17" i="9"/>
  <c r="U13" i="9"/>
  <c r="Q9" i="9"/>
  <c r="EI25" i="9"/>
  <c r="ED25" i="9"/>
  <c r="EC25" i="9"/>
  <c r="EA25" i="9"/>
  <c r="EI24" i="9"/>
  <c r="EH24" i="9"/>
  <c r="EG24" i="9"/>
  <c r="EF24" i="9"/>
  <c r="EE24" i="9"/>
  <c r="ED24" i="9"/>
  <c r="EC24" i="9"/>
  <c r="EB24" i="9"/>
  <c r="EA24" i="9"/>
  <c r="DZ24" i="9"/>
  <c r="DY24" i="9"/>
  <c r="DX24" i="9"/>
  <c r="EI23" i="9"/>
  <c r="EH23" i="9"/>
  <c r="EG23" i="9"/>
  <c r="EF23" i="9"/>
  <c r="EE23" i="9"/>
  <c r="ED23" i="9"/>
  <c r="EC23" i="9"/>
  <c r="EB23" i="9"/>
  <c r="EA23" i="9"/>
  <c r="DZ23" i="9"/>
  <c r="DY23" i="9"/>
  <c r="DX23" i="9"/>
  <c r="EI22" i="9"/>
  <c r="EH22" i="9"/>
  <c r="EG22" i="9"/>
  <c r="EF22" i="9"/>
  <c r="EE22" i="9"/>
  <c r="ED22" i="9"/>
  <c r="EC22" i="9"/>
  <c r="EB22" i="9"/>
  <c r="EA22" i="9"/>
  <c r="DZ22" i="9"/>
  <c r="DY22" i="9"/>
  <c r="DX22" i="9"/>
  <c r="EI21" i="9"/>
  <c r="EH21" i="9"/>
  <c r="EG21" i="9"/>
  <c r="EF21" i="9"/>
  <c r="EE21" i="9"/>
  <c r="ED21" i="9"/>
  <c r="EC21" i="9"/>
  <c r="EB21" i="9"/>
  <c r="EA21" i="9"/>
  <c r="DZ21" i="9"/>
  <c r="DY21" i="9"/>
  <c r="DX21" i="9"/>
  <c r="EH20" i="9"/>
  <c r="EG20" i="9"/>
  <c r="EE20" i="9"/>
  <c r="DZ20" i="9"/>
  <c r="DY20" i="9"/>
  <c r="EC19" i="9"/>
  <c r="EI18" i="9"/>
  <c r="EH18" i="9"/>
  <c r="EG18" i="9"/>
  <c r="EF18" i="9"/>
  <c r="EE18" i="9"/>
  <c r="ED18" i="9"/>
  <c r="EC18" i="9"/>
  <c r="EB18" i="9"/>
  <c r="EA18" i="9"/>
  <c r="DZ18" i="9"/>
  <c r="DY18" i="9"/>
  <c r="DX18" i="9"/>
  <c r="EI17" i="9"/>
  <c r="ED17" i="9"/>
  <c r="EC17" i="9"/>
  <c r="EA17" i="9"/>
  <c r="EI16" i="9"/>
  <c r="EH16" i="9"/>
  <c r="EG16" i="9"/>
  <c r="EF16" i="9"/>
  <c r="EE16" i="9"/>
  <c r="ED16" i="9"/>
  <c r="EC16" i="9"/>
  <c r="EB16" i="9"/>
  <c r="EA16" i="9"/>
  <c r="DZ16" i="9"/>
  <c r="DY16" i="9"/>
  <c r="DX16" i="9"/>
  <c r="EI15" i="9"/>
  <c r="EH15" i="9"/>
  <c r="EG15" i="9"/>
  <c r="EF15" i="9"/>
  <c r="EE15" i="9"/>
  <c r="ED15" i="9"/>
  <c r="EC15" i="9"/>
  <c r="EB15" i="9"/>
  <c r="EA15" i="9"/>
  <c r="DZ15" i="9"/>
  <c r="DY15" i="9"/>
  <c r="DX15" i="9"/>
  <c r="EI14" i="9"/>
  <c r="EH14" i="9"/>
  <c r="EG14" i="9"/>
  <c r="EF14" i="9"/>
  <c r="EE14" i="9"/>
  <c r="ED14" i="9"/>
  <c r="EC14" i="9"/>
  <c r="EB14" i="9"/>
  <c r="EA14" i="9"/>
  <c r="DZ14" i="9"/>
  <c r="DY14" i="9"/>
  <c r="DX14" i="9"/>
  <c r="EI13" i="9"/>
  <c r="EH13" i="9"/>
  <c r="EG13" i="9"/>
  <c r="EF13" i="9"/>
  <c r="EE13" i="9"/>
  <c r="ED13" i="9"/>
  <c r="EC13" i="9"/>
  <c r="EB13" i="9"/>
  <c r="EA13" i="9"/>
  <c r="DZ13" i="9"/>
  <c r="DY13" i="9"/>
  <c r="DX13" i="9"/>
  <c r="EI12" i="9"/>
  <c r="EH12" i="9"/>
  <c r="EG12" i="9"/>
  <c r="EF12" i="9"/>
  <c r="EE12" i="9"/>
  <c r="ED12" i="9"/>
  <c r="EC12" i="9"/>
  <c r="EB12" i="9"/>
  <c r="EA12" i="9"/>
  <c r="DZ12" i="9"/>
  <c r="DY12" i="9"/>
  <c r="DX12" i="9"/>
  <c r="EC11" i="9"/>
  <c r="EI10" i="9"/>
  <c r="EH10" i="9"/>
  <c r="EG10" i="9"/>
  <c r="EF10" i="9"/>
  <c r="EE10" i="9"/>
  <c r="ED10" i="9"/>
  <c r="EC10" i="9"/>
  <c r="EB10" i="9"/>
  <c r="EA10" i="9"/>
  <c r="DZ10" i="9"/>
  <c r="DY10" i="9"/>
  <c r="DX10" i="9"/>
  <c r="EI9" i="9"/>
  <c r="EH9" i="9"/>
  <c r="EG9" i="9"/>
  <c r="EF9" i="9"/>
  <c r="EE9" i="9"/>
  <c r="ED9" i="9"/>
  <c r="EC9" i="9"/>
  <c r="EB9" i="9"/>
  <c r="EA9" i="9"/>
  <c r="DZ9" i="9"/>
  <c r="DY9" i="9"/>
  <c r="DX9" i="9"/>
  <c r="EI8" i="9"/>
  <c r="EH8" i="9"/>
  <c r="EG8" i="9"/>
  <c r="EF8" i="9"/>
  <c r="EE8" i="9"/>
  <c r="ED8" i="9"/>
  <c r="EC8" i="9"/>
  <c r="EB8" i="9"/>
  <c r="EA8" i="9"/>
  <c r="DZ8" i="9"/>
  <c r="DY8" i="9"/>
  <c r="DX8" i="9"/>
  <c r="EI7" i="9"/>
  <c r="EH7" i="9"/>
  <c r="EG7" i="9"/>
  <c r="EF7" i="9"/>
  <c r="EE7" i="9"/>
  <c r="ED7" i="9"/>
  <c r="EC7" i="9"/>
  <c r="EB7" i="9"/>
  <c r="EA7" i="9"/>
  <c r="DZ7" i="9"/>
  <c r="DY7" i="9"/>
  <c r="DX7" i="9"/>
  <c r="EI6" i="9"/>
  <c r="EA6" i="9"/>
  <c r="DW25" i="9"/>
  <c r="DV25" i="9"/>
  <c r="DU25" i="9"/>
  <c r="DW24" i="9"/>
  <c r="DV24" i="9"/>
  <c r="DU24" i="9"/>
  <c r="DW23" i="9"/>
  <c r="DV23" i="9"/>
  <c r="DU23" i="9"/>
  <c r="DW22" i="9"/>
  <c r="DV22" i="9"/>
  <c r="DU22" i="9"/>
  <c r="DW21" i="9"/>
  <c r="DV21" i="9"/>
  <c r="DU21" i="9"/>
  <c r="DW20" i="9"/>
  <c r="DV20" i="9"/>
  <c r="DU20" i="9"/>
  <c r="DW18" i="9"/>
  <c r="DV18" i="9"/>
  <c r="DU18" i="9"/>
  <c r="DW17" i="9"/>
  <c r="DV17" i="9"/>
  <c r="DU17" i="9"/>
  <c r="DW16" i="9"/>
  <c r="DV16" i="9"/>
  <c r="DU16" i="9"/>
  <c r="DW15" i="9"/>
  <c r="DV15" i="9"/>
  <c r="DU15" i="9"/>
  <c r="DW14" i="9"/>
  <c r="DV14" i="9"/>
  <c r="DU14" i="9"/>
  <c r="DW13" i="9"/>
  <c r="DV13" i="9"/>
  <c r="DU13" i="9"/>
  <c r="DW12" i="9"/>
  <c r="DV12" i="9"/>
  <c r="DU12" i="9"/>
  <c r="DW10" i="9"/>
  <c r="DV10" i="9"/>
  <c r="DU10" i="9"/>
  <c r="DW9" i="9"/>
  <c r="DV9" i="9"/>
  <c r="DU9" i="9"/>
  <c r="DW8" i="9"/>
  <c r="DV8" i="9"/>
  <c r="DU8" i="9"/>
  <c r="DW7" i="9"/>
  <c r="DV7" i="9"/>
  <c r="DU7" i="9"/>
  <c r="AZ25" i="9"/>
  <c r="AV25" i="9"/>
  <c r="AS25" i="9"/>
  <c r="AR25" i="9"/>
  <c r="AZ24" i="9"/>
  <c r="AY24" i="9"/>
  <c r="AX24" i="9"/>
  <c r="AW24" i="9"/>
  <c r="AV24" i="9"/>
  <c r="AU24" i="9"/>
  <c r="AT24" i="9"/>
  <c r="AS24" i="9"/>
  <c r="AR24" i="9"/>
  <c r="AQ24" i="9"/>
  <c r="AP24" i="9"/>
  <c r="AO24" i="9"/>
  <c r="AZ23" i="9"/>
  <c r="AY23" i="9"/>
  <c r="AX23" i="9"/>
  <c r="AW23" i="9"/>
  <c r="AV23" i="9"/>
  <c r="AU23" i="9"/>
  <c r="AT23" i="9"/>
  <c r="AS23" i="9"/>
  <c r="AR23" i="9"/>
  <c r="AQ23" i="9"/>
  <c r="AP23" i="9"/>
  <c r="AO23" i="9"/>
  <c r="AZ22" i="9"/>
  <c r="AY22" i="9"/>
  <c r="AX22" i="9"/>
  <c r="AW22" i="9"/>
  <c r="AV22" i="9"/>
  <c r="AU22" i="9"/>
  <c r="AT22" i="9"/>
  <c r="AS22" i="9"/>
  <c r="AR22" i="9"/>
  <c r="AQ22" i="9"/>
  <c r="AP22" i="9"/>
  <c r="AO22" i="9"/>
  <c r="AZ21" i="9"/>
  <c r="AV21" i="9"/>
  <c r="AS21" i="9"/>
  <c r="AR21" i="9"/>
  <c r="AZ20" i="9"/>
  <c r="AY20" i="9"/>
  <c r="AX20" i="9"/>
  <c r="AW20" i="9"/>
  <c r="AV20" i="9"/>
  <c r="AU20" i="9"/>
  <c r="AT20" i="9"/>
  <c r="AS20" i="9"/>
  <c r="AR20" i="9"/>
  <c r="AQ20" i="9"/>
  <c r="AP20" i="9"/>
  <c r="AO20" i="9"/>
  <c r="AW19" i="9"/>
  <c r="AV19" i="9"/>
  <c r="AO19" i="9"/>
  <c r="AW18" i="9"/>
  <c r="AZ17" i="9"/>
  <c r="AV17" i="9"/>
  <c r="AS17" i="9"/>
  <c r="AR17" i="9"/>
  <c r="AZ16" i="9"/>
  <c r="AY16" i="9"/>
  <c r="AX16" i="9"/>
  <c r="AW16" i="9"/>
  <c r="AV16" i="9"/>
  <c r="AU16" i="9"/>
  <c r="AT16" i="9"/>
  <c r="AS16" i="9"/>
  <c r="AR16" i="9"/>
  <c r="AQ16" i="9"/>
  <c r="AP16" i="9"/>
  <c r="AO16" i="9"/>
  <c r="AZ15" i="9"/>
  <c r="AY15" i="9"/>
  <c r="AX15" i="9"/>
  <c r="AW15" i="9"/>
  <c r="AV15" i="9"/>
  <c r="AU15" i="9"/>
  <c r="AT15" i="9"/>
  <c r="AS15" i="9"/>
  <c r="AR15" i="9"/>
  <c r="AQ15" i="9"/>
  <c r="AP15" i="9"/>
  <c r="AO15" i="9"/>
  <c r="AZ14" i="9"/>
  <c r="AY14" i="9"/>
  <c r="AX14" i="9"/>
  <c r="AW14" i="9"/>
  <c r="AV14" i="9"/>
  <c r="AU14" i="9"/>
  <c r="AT14" i="9"/>
  <c r="AS14" i="9"/>
  <c r="AR14" i="9"/>
  <c r="AQ14" i="9"/>
  <c r="AP14" i="9"/>
  <c r="AO14" i="9"/>
  <c r="Z25" i="9"/>
  <c r="Z24" i="9"/>
  <c r="Z23" i="9"/>
  <c r="Z22" i="9"/>
  <c r="Z21" i="9"/>
  <c r="Z20" i="9"/>
  <c r="Z19" i="9"/>
  <c r="Z17" i="9"/>
  <c r="Z16" i="9"/>
  <c r="Z15" i="9"/>
  <c r="Z14" i="9"/>
  <c r="Z13" i="9"/>
  <c r="Z12" i="9"/>
  <c r="Z11" i="9"/>
  <c r="Z9" i="9"/>
  <c r="Z8" i="9"/>
  <c r="Z7" i="9"/>
  <c r="Y24" i="9"/>
  <c r="Y23" i="9"/>
  <c r="Y22" i="9"/>
  <c r="Y21" i="9"/>
  <c r="Y20" i="9"/>
  <c r="Y16" i="9"/>
  <c r="Y15" i="9"/>
  <c r="Y14" i="9"/>
  <c r="Y13" i="9"/>
  <c r="Y12" i="9"/>
  <c r="Y11" i="9"/>
  <c r="Y8" i="9"/>
  <c r="Y7" i="9"/>
  <c r="U24" i="9"/>
  <c r="U23" i="9"/>
  <c r="U22" i="9"/>
  <c r="U20" i="9"/>
  <c r="U19" i="9"/>
  <c r="U16" i="9"/>
  <c r="U15" i="9"/>
  <c r="U14" i="9"/>
  <c r="U12" i="9"/>
  <c r="U8" i="9"/>
  <c r="U7" i="9"/>
  <c r="Q24" i="9"/>
  <c r="Q23" i="9"/>
  <c r="Q22" i="9"/>
  <c r="Q20" i="9"/>
  <c r="Q16" i="9"/>
  <c r="Q15" i="9"/>
  <c r="Q14" i="9"/>
  <c r="Q12" i="9"/>
  <c r="DK12" i="9" s="1"/>
  <c r="Q11" i="9"/>
  <c r="Q8" i="9"/>
  <c r="Q7" i="9"/>
  <c r="P25" i="9"/>
  <c r="P24" i="9"/>
  <c r="P23" i="9"/>
  <c r="P22" i="9"/>
  <c r="P21" i="9"/>
  <c r="P20" i="9"/>
  <c r="P17" i="9"/>
  <c r="P16" i="9"/>
  <c r="P15" i="9"/>
  <c r="P14" i="9"/>
  <c r="P13" i="9"/>
  <c r="P12" i="9"/>
  <c r="P11" i="9"/>
  <c r="P9" i="9"/>
  <c r="P8" i="9"/>
  <c r="P7" i="9"/>
  <c r="O25" i="9"/>
  <c r="O24" i="9"/>
  <c r="O23" i="9"/>
  <c r="O22" i="9"/>
  <c r="O20" i="9"/>
  <c r="O17" i="9"/>
  <c r="O16" i="9"/>
  <c r="O15" i="9"/>
  <c r="O14" i="9"/>
  <c r="O12" i="9"/>
  <c r="O11" i="9"/>
  <c r="O9" i="9"/>
  <c r="O8" i="9"/>
  <c r="O7" i="9"/>
  <c r="DQ25" i="9"/>
  <c r="DO25" i="9"/>
  <c r="DN25" i="9"/>
  <c r="DM25" i="9"/>
  <c r="DL25" i="9"/>
  <c r="DK25" i="9"/>
  <c r="DJ25" i="9"/>
  <c r="DI25" i="9"/>
  <c r="DG25" i="9"/>
  <c r="DF25" i="9"/>
  <c r="DE25" i="9"/>
  <c r="DD25" i="9"/>
  <c r="DC25" i="9"/>
  <c r="DB25" i="9"/>
  <c r="DA25" i="9"/>
  <c r="CY25" i="9"/>
  <c r="CX25" i="9"/>
  <c r="CW25" i="9"/>
  <c r="CV25" i="9"/>
  <c r="CU25" i="9"/>
  <c r="CT25" i="9"/>
  <c r="CS25" i="9"/>
  <c r="CR25" i="9"/>
  <c r="CQ25" i="9"/>
  <c r="CP25" i="9"/>
  <c r="CO25" i="9"/>
  <c r="CN25" i="9"/>
  <c r="CM25" i="9"/>
  <c r="CL25" i="9"/>
  <c r="CK25" i="9"/>
  <c r="CJ25" i="9"/>
  <c r="CI25" i="9"/>
  <c r="CH25" i="9"/>
  <c r="CG25" i="9"/>
  <c r="CF25" i="9"/>
  <c r="CE25" i="9"/>
  <c r="CD25" i="9"/>
  <c r="CC25" i="9"/>
  <c r="CB25" i="9"/>
  <c r="DQ24" i="9"/>
  <c r="DP24" i="9"/>
  <c r="DO24" i="9"/>
  <c r="DN24" i="9"/>
  <c r="DM24" i="9"/>
  <c r="DL24" i="9"/>
  <c r="DK24" i="9"/>
  <c r="DJ24" i="9"/>
  <c r="DI24" i="9"/>
  <c r="DH24" i="9"/>
  <c r="DG24" i="9"/>
  <c r="DF24" i="9"/>
  <c r="DE24" i="9"/>
  <c r="DD24" i="9"/>
  <c r="DC24" i="9"/>
  <c r="DB24" i="9"/>
  <c r="DA24" i="9"/>
  <c r="CZ24" i="9"/>
  <c r="CY24" i="9"/>
  <c r="CX24" i="9"/>
  <c r="CW24" i="9"/>
  <c r="CV24" i="9"/>
  <c r="CU24" i="9"/>
  <c r="CT24" i="9"/>
  <c r="CS24" i="9"/>
  <c r="CR24" i="9"/>
  <c r="CQ24" i="9"/>
  <c r="CP24" i="9"/>
  <c r="CO24" i="9"/>
  <c r="CN24" i="9"/>
  <c r="CM24" i="9"/>
  <c r="CL24" i="9"/>
  <c r="CK24" i="9"/>
  <c r="CJ24" i="9"/>
  <c r="CI24" i="9"/>
  <c r="CH24" i="9"/>
  <c r="CG24" i="9"/>
  <c r="CF24" i="9"/>
  <c r="CE24" i="9"/>
  <c r="CD24" i="9"/>
  <c r="CC24" i="9"/>
  <c r="CB24" i="9"/>
  <c r="DQ23" i="9"/>
  <c r="DP23" i="9"/>
  <c r="DO23" i="9"/>
  <c r="DN23" i="9"/>
  <c r="DM23" i="9"/>
  <c r="DL23" i="9"/>
  <c r="DK23" i="9"/>
  <c r="DJ23" i="9"/>
  <c r="DI23" i="9"/>
  <c r="DH23" i="9"/>
  <c r="DG23" i="9"/>
  <c r="DF23" i="9"/>
  <c r="DE23" i="9"/>
  <c r="DD23" i="9"/>
  <c r="DC23" i="9"/>
  <c r="DB23" i="9"/>
  <c r="DA23" i="9"/>
  <c r="CZ23" i="9"/>
  <c r="CY23" i="9"/>
  <c r="CX23" i="9"/>
  <c r="CW23" i="9"/>
  <c r="CV23" i="9"/>
  <c r="CU23" i="9"/>
  <c r="CT23" i="9"/>
  <c r="CS23" i="9"/>
  <c r="CR23" i="9"/>
  <c r="CQ23" i="9"/>
  <c r="CP23" i="9"/>
  <c r="CO23" i="9"/>
  <c r="CN23" i="9"/>
  <c r="CM23" i="9"/>
  <c r="CL23" i="9"/>
  <c r="CK23" i="9"/>
  <c r="CJ23" i="9"/>
  <c r="CI23" i="9"/>
  <c r="CH23" i="9"/>
  <c r="CG23" i="9"/>
  <c r="CF23" i="9"/>
  <c r="CE23" i="9"/>
  <c r="CD23" i="9"/>
  <c r="CC23" i="9"/>
  <c r="CB23" i="9"/>
  <c r="DQ22" i="9"/>
  <c r="DP22" i="9"/>
  <c r="DO22" i="9"/>
  <c r="DN22" i="9"/>
  <c r="DM22" i="9"/>
  <c r="DL22" i="9"/>
  <c r="DK22" i="9"/>
  <c r="DJ22" i="9"/>
  <c r="DI22" i="9"/>
  <c r="DH22" i="9"/>
  <c r="DG22" i="9"/>
  <c r="DF22" i="9"/>
  <c r="DE22" i="9"/>
  <c r="DD22" i="9"/>
  <c r="DC22" i="9"/>
  <c r="DB22" i="9"/>
  <c r="DA22" i="9"/>
  <c r="CZ22" i="9"/>
  <c r="CY22" i="9"/>
  <c r="CX22" i="9"/>
  <c r="CW22" i="9"/>
  <c r="CV22" i="9"/>
  <c r="CU22" i="9"/>
  <c r="CT22" i="9"/>
  <c r="CS22" i="9"/>
  <c r="CR22" i="9"/>
  <c r="CQ22" i="9"/>
  <c r="CP22" i="9"/>
  <c r="CO22" i="9"/>
  <c r="CN22" i="9"/>
  <c r="CM22" i="9"/>
  <c r="CL22" i="9"/>
  <c r="CK22" i="9"/>
  <c r="CJ22" i="9"/>
  <c r="CI22" i="9"/>
  <c r="CH22" i="9"/>
  <c r="CG22" i="9"/>
  <c r="CF22" i="9"/>
  <c r="CE22" i="9"/>
  <c r="CD22" i="9"/>
  <c r="CC22" i="9"/>
  <c r="CB22" i="9"/>
  <c r="DQ21" i="9"/>
  <c r="DP21" i="9"/>
  <c r="DO21" i="9"/>
  <c r="DN21" i="9"/>
  <c r="DM21" i="9"/>
  <c r="DL21" i="9"/>
  <c r="DK21" i="9"/>
  <c r="DJ21" i="9"/>
  <c r="DI21" i="9"/>
  <c r="DH21" i="9"/>
  <c r="DG21" i="9"/>
  <c r="DF21" i="9"/>
  <c r="DE21" i="9"/>
  <c r="DD21" i="9"/>
  <c r="DC21" i="9"/>
  <c r="DB21" i="9"/>
  <c r="DA21" i="9"/>
  <c r="CZ21" i="9"/>
  <c r="CY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F21" i="9"/>
  <c r="CE21" i="9"/>
  <c r="CD21" i="9"/>
  <c r="CC21" i="9"/>
  <c r="CB21" i="9"/>
  <c r="DQ20" i="9"/>
  <c r="DP20" i="9"/>
  <c r="DO20" i="9"/>
  <c r="DN20" i="9"/>
  <c r="DM20" i="9"/>
  <c r="DL20" i="9"/>
  <c r="DK20" i="9"/>
  <c r="DJ20" i="9"/>
  <c r="DI20" i="9"/>
  <c r="DH20" i="9"/>
  <c r="DG20" i="9"/>
  <c r="DF20" i="9"/>
  <c r="DE20" i="9"/>
  <c r="DD20" i="9"/>
  <c r="DC20" i="9"/>
  <c r="DB20" i="9"/>
  <c r="DA20" i="9"/>
  <c r="CZ20" i="9"/>
  <c r="CY20" i="9"/>
  <c r="CX20" i="9"/>
  <c r="CW20" i="9"/>
  <c r="CV20" i="9"/>
  <c r="CU20" i="9"/>
  <c r="CT20" i="9"/>
  <c r="CS20" i="9"/>
  <c r="CR20" i="9"/>
  <c r="CQ20" i="9"/>
  <c r="CP20" i="9"/>
  <c r="CO20" i="9"/>
  <c r="CN20" i="9"/>
  <c r="CM20" i="9"/>
  <c r="CL20" i="9"/>
  <c r="CK20" i="9"/>
  <c r="CJ20" i="9"/>
  <c r="CI20" i="9"/>
  <c r="CH20" i="9"/>
  <c r="CG20" i="9"/>
  <c r="CF20" i="9"/>
  <c r="CE20" i="9"/>
  <c r="CD20" i="9"/>
  <c r="CC20" i="9"/>
  <c r="CB20" i="9"/>
  <c r="DN19" i="9"/>
  <c r="DM19" i="9"/>
  <c r="DF19" i="9"/>
  <c r="DE19" i="9"/>
  <c r="CX19" i="9"/>
  <c r="CW19" i="9"/>
  <c r="CP19" i="9"/>
  <c r="CO19" i="9"/>
  <c r="CH19" i="9"/>
  <c r="CG19" i="9"/>
  <c r="CT18" i="9"/>
  <c r="DQ17" i="9"/>
  <c r="DP17" i="9"/>
  <c r="DO17" i="9"/>
  <c r="DN17" i="9"/>
  <c r="DM17" i="9"/>
  <c r="DL17" i="9"/>
  <c r="DK17" i="9"/>
  <c r="DJ17" i="9"/>
  <c r="DI17" i="9"/>
  <c r="DH17" i="9"/>
  <c r="DG17" i="9"/>
  <c r="DF17" i="9"/>
  <c r="DE17" i="9"/>
  <c r="DD17" i="9"/>
  <c r="DC17" i="9"/>
  <c r="DB17" i="9"/>
  <c r="DA17" i="9"/>
  <c r="CZ17" i="9"/>
  <c r="CY17" i="9"/>
  <c r="CX17" i="9"/>
  <c r="CW17" i="9"/>
  <c r="CV17" i="9"/>
  <c r="CU17" i="9"/>
  <c r="CT17" i="9"/>
  <c r="CS17" i="9"/>
  <c r="CR17" i="9"/>
  <c r="CQ17" i="9"/>
  <c r="CP17" i="9"/>
  <c r="CO17" i="9"/>
  <c r="CN17" i="9"/>
  <c r="CM17" i="9"/>
  <c r="CL17" i="9"/>
  <c r="CK17" i="9"/>
  <c r="CJ17" i="9"/>
  <c r="CI17" i="9"/>
  <c r="CH17" i="9"/>
  <c r="CG17" i="9"/>
  <c r="CF17" i="9"/>
  <c r="CE17" i="9"/>
  <c r="CD17" i="9"/>
  <c r="CC17" i="9"/>
  <c r="CB17" i="9"/>
  <c r="DQ16" i="9"/>
  <c r="DP16" i="9"/>
  <c r="DO16" i="9"/>
  <c r="DN16" i="9"/>
  <c r="DM16" i="9"/>
  <c r="DL16" i="9"/>
  <c r="DK16" i="9"/>
  <c r="DJ16" i="9"/>
  <c r="DI16" i="9"/>
  <c r="DH16" i="9"/>
  <c r="DG16" i="9"/>
  <c r="DF16" i="9"/>
  <c r="DE16" i="9"/>
  <c r="DD16" i="9"/>
  <c r="DC16" i="9"/>
  <c r="DB16" i="9"/>
  <c r="DA16" i="9"/>
  <c r="CZ16" i="9"/>
  <c r="CY16" i="9"/>
  <c r="CX16" i="9"/>
  <c r="CW16" i="9"/>
  <c r="CV16" i="9"/>
  <c r="CU16" i="9"/>
  <c r="CT16" i="9"/>
  <c r="CS16" i="9"/>
  <c r="CR16" i="9"/>
  <c r="CQ16" i="9"/>
  <c r="CP16" i="9"/>
  <c r="CO16" i="9"/>
  <c r="CN16" i="9"/>
  <c r="CM16" i="9"/>
  <c r="CL16" i="9"/>
  <c r="CK16" i="9"/>
  <c r="CJ16" i="9"/>
  <c r="CI16" i="9"/>
  <c r="CH16" i="9"/>
  <c r="CG16" i="9"/>
  <c r="CF16" i="9"/>
  <c r="CE16" i="9"/>
  <c r="CD16" i="9"/>
  <c r="CC16" i="9"/>
  <c r="CB16" i="9"/>
  <c r="DQ15" i="9"/>
  <c r="DP15" i="9"/>
  <c r="DO15" i="9"/>
  <c r="DN15" i="9"/>
  <c r="DM15" i="9"/>
  <c r="DL15" i="9"/>
  <c r="DK15" i="9"/>
  <c r="DJ15" i="9"/>
  <c r="DI15" i="9"/>
  <c r="DH15" i="9"/>
  <c r="DG15" i="9"/>
  <c r="DF15" i="9"/>
  <c r="DE15" i="9"/>
  <c r="DD15" i="9"/>
  <c r="DC15" i="9"/>
  <c r="DB15" i="9"/>
  <c r="DA15" i="9"/>
  <c r="CZ15" i="9"/>
  <c r="CY15" i="9"/>
  <c r="CX15" i="9"/>
  <c r="CW15" i="9"/>
  <c r="CV15" i="9"/>
  <c r="CU15" i="9"/>
  <c r="CT15" i="9"/>
  <c r="CS15" i="9"/>
  <c r="CR15" i="9"/>
  <c r="CQ15" i="9"/>
  <c r="CP15" i="9"/>
  <c r="CO15" i="9"/>
  <c r="CN15" i="9"/>
  <c r="CM15" i="9"/>
  <c r="CL15" i="9"/>
  <c r="CK15" i="9"/>
  <c r="CJ15" i="9"/>
  <c r="CI15" i="9"/>
  <c r="CH15" i="9"/>
  <c r="CG15" i="9"/>
  <c r="CF15" i="9"/>
  <c r="CE15" i="9"/>
  <c r="CD15" i="9"/>
  <c r="CC15" i="9"/>
  <c r="CB15" i="9"/>
  <c r="DQ14" i="9"/>
  <c r="DP14" i="9"/>
  <c r="DO14" i="9"/>
  <c r="DN14" i="9"/>
  <c r="DM14" i="9"/>
  <c r="DL14" i="9"/>
  <c r="DK14" i="9"/>
  <c r="DJ14" i="9"/>
  <c r="DI14" i="9"/>
  <c r="DH14" i="9"/>
  <c r="DG14" i="9"/>
  <c r="DF14" i="9"/>
  <c r="DE14" i="9"/>
  <c r="DD14" i="9"/>
  <c r="DC14" i="9"/>
  <c r="DB14" i="9"/>
  <c r="DA14" i="9"/>
  <c r="CZ14" i="9"/>
  <c r="CY14" i="9"/>
  <c r="CX14" i="9"/>
  <c r="CW14" i="9"/>
  <c r="CV14" i="9"/>
  <c r="CU14" i="9"/>
  <c r="CT14" i="9"/>
  <c r="CS14" i="9"/>
  <c r="CR14" i="9"/>
  <c r="CQ14" i="9"/>
  <c r="CP14" i="9"/>
  <c r="CO14" i="9"/>
  <c r="CN14" i="9"/>
  <c r="CM14" i="9"/>
  <c r="CL14" i="9"/>
  <c r="CK14" i="9"/>
  <c r="CJ14" i="9"/>
  <c r="CI14" i="9"/>
  <c r="CH14" i="9"/>
  <c r="CG14" i="9"/>
  <c r="CF14" i="9"/>
  <c r="CE14" i="9"/>
  <c r="CD14" i="9"/>
  <c r="CC14" i="9"/>
  <c r="CB14" i="9"/>
  <c r="DM12" i="9"/>
  <c r="DL12" i="9"/>
  <c r="DE12" i="9"/>
  <c r="DD12" i="9"/>
  <c r="CW12" i="9"/>
  <c r="CV12" i="9"/>
  <c r="CO12" i="9"/>
  <c r="CN12" i="9"/>
  <c r="CG12" i="9"/>
  <c r="CF12" i="9"/>
  <c r="DM8" i="9"/>
  <c r="DE8" i="9"/>
  <c r="CW8" i="9"/>
  <c r="CO8" i="9"/>
  <c r="CG8" i="9"/>
  <c r="DQ7" i="9"/>
  <c r="DP7" i="9"/>
  <c r="DO7" i="9"/>
  <c r="DN7" i="9"/>
  <c r="DM7" i="9"/>
  <c r="DL7" i="9"/>
  <c r="DK7" i="9"/>
  <c r="DJ7" i="9"/>
  <c r="DI7" i="9"/>
  <c r="DH7" i="9"/>
  <c r="DG7" i="9"/>
  <c r="DF7" i="9"/>
  <c r="DE7" i="9"/>
  <c r="DD7" i="9"/>
  <c r="DC7" i="9"/>
  <c r="DB7" i="9"/>
  <c r="DA7" i="9"/>
  <c r="CZ7" i="9"/>
  <c r="CY7" i="9"/>
  <c r="CX7" i="9"/>
  <c r="CW7" i="9"/>
  <c r="CV7" i="9"/>
  <c r="CU7" i="9"/>
  <c r="CT7" i="9"/>
  <c r="CS7" i="9"/>
  <c r="CR7" i="9"/>
  <c r="CQ7" i="9"/>
  <c r="CP7" i="9"/>
  <c r="CO7" i="9"/>
  <c r="CN7" i="9"/>
  <c r="CM7" i="9"/>
  <c r="CL7" i="9"/>
  <c r="CK7" i="9"/>
  <c r="CJ7" i="9"/>
  <c r="CI7" i="9"/>
  <c r="CH7" i="9"/>
  <c r="CG7" i="9"/>
  <c r="CF7" i="9"/>
  <c r="CE7" i="9"/>
  <c r="CD7" i="9"/>
  <c r="CC7" i="9"/>
  <c r="CB7" i="9"/>
  <c r="M8" i="8" a="1"/>
  <c r="M8" i="8" s="1"/>
  <c r="M9" i="8" a="1"/>
  <c r="M9" i="8"/>
  <c r="M10" i="8" a="1"/>
  <c r="M10" i="8" s="1"/>
  <c r="M11" i="8" a="1"/>
  <c r="M11" i="8"/>
  <c r="M12" i="8" a="1"/>
  <c r="M12" i="8" s="1"/>
  <c r="M13" i="8" a="1"/>
  <c r="M13" i="8"/>
  <c r="M14" i="8" a="1"/>
  <c r="M14" i="8" s="1"/>
  <c r="M15" i="8" a="1"/>
  <c r="M15" i="8"/>
  <c r="M16" i="8" a="1"/>
  <c r="M16" i="8" s="1"/>
  <c r="M17" i="8" a="1"/>
  <c r="M17" i="8"/>
  <c r="M18" i="8" a="1"/>
  <c r="M18" i="8" s="1"/>
  <c r="M19" i="8" a="1"/>
  <c r="M19" i="8"/>
  <c r="M20" i="8" a="1"/>
  <c r="M20" i="8" s="1"/>
  <c r="M21" i="8" a="1"/>
  <c r="M21" i="8"/>
  <c r="M22" i="8" a="1"/>
  <c r="M22" i="8" s="1"/>
  <c r="M23" i="8" a="1"/>
  <c r="M23" i="8"/>
  <c r="M24" i="8" a="1"/>
  <c r="M24" i="8" s="1"/>
  <c r="M25" i="8" a="1"/>
  <c r="M25" i="8"/>
  <c r="M7" i="8" a="1"/>
  <c r="M7" i="8" s="1"/>
  <c r="E7" i="9"/>
  <c r="E6" i="9"/>
  <c r="K7" i="9"/>
  <c r="K6" i="9"/>
  <c r="CH12" i="9" l="1"/>
  <c r="CP12" i="9"/>
  <c r="CX12" i="9"/>
  <c r="DF12" i="9"/>
  <c r="DN12" i="9"/>
  <c r="DJ18" i="9"/>
  <c r="CI19" i="9"/>
  <c r="CQ19" i="9"/>
  <c r="CY19" i="9"/>
  <c r="DG19" i="9"/>
  <c r="DO19" i="9"/>
  <c r="AP19" i="9"/>
  <c r="AX19" i="9"/>
  <c r="Q10" i="9"/>
  <c r="DB18" i="9"/>
  <c r="CI12" i="9"/>
  <c r="CQ12" i="9"/>
  <c r="CY12" i="9"/>
  <c r="DG12" i="9"/>
  <c r="DO12" i="9"/>
  <c r="CB19" i="9"/>
  <c r="CJ19" i="9"/>
  <c r="CR19" i="9"/>
  <c r="CZ19" i="9"/>
  <c r="DH19" i="9"/>
  <c r="DP19" i="9"/>
  <c r="DL8" i="9"/>
  <c r="AQ19" i="9"/>
  <c r="AY19" i="9"/>
  <c r="CB12" i="9"/>
  <c r="CJ12" i="9"/>
  <c r="CR12" i="9"/>
  <c r="CZ12" i="9"/>
  <c r="DH12" i="9"/>
  <c r="DP12" i="9"/>
  <c r="CC19" i="9"/>
  <c r="CK19" i="9"/>
  <c r="CS19" i="9"/>
  <c r="DA19" i="9"/>
  <c r="DI19" i="9"/>
  <c r="DQ19" i="9"/>
  <c r="U11" i="9"/>
  <c r="CR11" i="9" s="1"/>
  <c r="AR19" i="9"/>
  <c r="AZ19" i="9"/>
  <c r="CC12" i="9"/>
  <c r="CK12" i="9"/>
  <c r="CS12" i="9"/>
  <c r="DA12" i="9"/>
  <c r="DI12" i="9"/>
  <c r="DQ12" i="9"/>
  <c r="CD19" i="9"/>
  <c r="CL19" i="9"/>
  <c r="CT19" i="9"/>
  <c r="DB19" i="9"/>
  <c r="DJ19" i="9"/>
  <c r="Q19" i="9"/>
  <c r="AS19" i="9"/>
  <c r="AV18" i="9"/>
  <c r="CZ11" i="9"/>
  <c r="CB11" i="9"/>
  <c r="CD12" i="9"/>
  <c r="CL12" i="9"/>
  <c r="CT12" i="9"/>
  <c r="DB12" i="9"/>
  <c r="DJ12" i="9"/>
  <c r="CD18" i="9"/>
  <c r="CE19" i="9"/>
  <c r="CM19" i="9"/>
  <c r="CU19" i="9"/>
  <c r="DC19" i="9"/>
  <c r="DK19" i="9"/>
  <c r="Y19" i="9"/>
  <c r="AT19" i="9"/>
  <c r="CE12" i="9"/>
  <c r="CM12" i="9"/>
  <c r="CU12" i="9"/>
  <c r="DC12" i="9"/>
  <c r="CL18" i="9"/>
  <c r="CF19" i="9"/>
  <c r="CN19" i="9"/>
  <c r="CV19" i="9"/>
  <c r="DD19" i="9"/>
  <c r="DL19" i="9"/>
  <c r="O19" i="9"/>
  <c r="P19" i="9"/>
  <c r="Z18" i="9"/>
  <c r="DW11" i="9"/>
  <c r="DW19" i="9"/>
  <c r="EB11" i="9"/>
  <c r="EB17" i="9"/>
  <c r="EB19" i="9"/>
  <c r="DX20" i="9"/>
  <c r="EF20" i="9"/>
  <c r="EB25" i="9"/>
  <c r="ED19" i="9"/>
  <c r="EE11" i="9"/>
  <c r="EE17" i="9"/>
  <c r="EE19" i="9"/>
  <c r="EA20" i="9"/>
  <c r="EI20" i="9"/>
  <c r="EE25" i="9"/>
  <c r="ED11" i="9"/>
  <c r="DX11" i="9"/>
  <c r="EF11" i="9"/>
  <c r="DX17" i="9"/>
  <c r="EF17" i="9"/>
  <c r="DX19" i="9"/>
  <c r="EF19" i="9"/>
  <c r="EB20" i="9"/>
  <c r="DX25" i="9"/>
  <c r="EF25" i="9"/>
  <c r="DU11" i="9"/>
  <c r="DU19" i="9"/>
  <c r="DY11" i="9"/>
  <c r="EG11" i="9"/>
  <c r="DY17" i="9"/>
  <c r="EG17" i="9"/>
  <c r="DY19" i="9"/>
  <c r="EG19" i="9"/>
  <c r="EC20" i="9"/>
  <c r="DY25" i="9"/>
  <c r="EG25" i="9"/>
  <c r="DV11" i="9"/>
  <c r="DV19" i="9"/>
  <c r="DZ11" i="9"/>
  <c r="EH11" i="9"/>
  <c r="DZ17" i="9"/>
  <c r="DZ19" i="9"/>
  <c r="EH19" i="9"/>
  <c r="DZ25" i="9"/>
  <c r="EA11" i="9"/>
  <c r="EA19" i="9"/>
  <c r="DU6" i="9"/>
  <c r="DV6" i="9"/>
  <c r="EC6" i="9"/>
  <c r="EB6" i="9"/>
  <c r="DW6" i="9"/>
  <c r="ED6" i="9"/>
  <c r="DX6" i="9"/>
  <c r="EF6" i="9"/>
  <c r="DY6" i="9"/>
  <c r="EG6" i="9"/>
  <c r="EE6" i="9"/>
  <c r="DZ6" i="9"/>
  <c r="DJ9" i="9"/>
  <c r="DK9" i="9"/>
  <c r="CH8" i="9"/>
  <c r="CP8" i="9"/>
  <c r="CX8" i="9"/>
  <c r="DF8" i="9"/>
  <c r="DN8" i="9"/>
  <c r="DD9" i="9"/>
  <c r="DL9" i="9"/>
  <c r="CC11" i="9"/>
  <c r="CK11" i="9"/>
  <c r="CS11" i="9"/>
  <c r="DA11" i="9"/>
  <c r="DI11" i="9"/>
  <c r="DQ11" i="9"/>
  <c r="CE18" i="9"/>
  <c r="CM18" i="9"/>
  <c r="CU18" i="9"/>
  <c r="DC18" i="9"/>
  <c r="DK18" i="9"/>
  <c r="O10" i="9"/>
  <c r="O18" i="9"/>
  <c r="U9" i="9"/>
  <c r="CM9" i="9" s="1"/>
  <c r="U17" i="9"/>
  <c r="U25" i="9"/>
  <c r="AT17" i="9"/>
  <c r="AP18" i="9"/>
  <c r="AX18" i="9"/>
  <c r="AT21" i="9"/>
  <c r="AT25" i="9"/>
  <c r="CI8" i="9"/>
  <c r="CQ8" i="9"/>
  <c r="CY8" i="9"/>
  <c r="DG8" i="9"/>
  <c r="DO8" i="9"/>
  <c r="CG9" i="9"/>
  <c r="CO9" i="9"/>
  <c r="DM9" i="9"/>
  <c r="CD11" i="9"/>
  <c r="CL11" i="9"/>
  <c r="CT11" i="9"/>
  <c r="DB11" i="9"/>
  <c r="DJ11" i="9"/>
  <c r="CF18" i="9"/>
  <c r="CN18" i="9"/>
  <c r="CV18" i="9"/>
  <c r="DD18" i="9"/>
  <c r="DL18" i="9"/>
  <c r="Q13" i="9"/>
  <c r="Q21" i="9"/>
  <c r="U10" i="9"/>
  <c r="U18" i="9"/>
  <c r="AU17" i="9"/>
  <c r="AQ18" i="9"/>
  <c r="AY18" i="9"/>
  <c r="AU21" i="9"/>
  <c r="AU25" i="9"/>
  <c r="CB8" i="9"/>
  <c r="CZ8" i="9"/>
  <c r="CH9" i="9"/>
  <c r="CX9" i="9"/>
  <c r="CM11" i="9"/>
  <c r="CG18" i="9"/>
  <c r="CO18" i="9"/>
  <c r="CW18" i="9"/>
  <c r="DE18" i="9"/>
  <c r="DM18" i="9"/>
  <c r="AR18" i="9"/>
  <c r="AZ18" i="9"/>
  <c r="CJ8" i="9"/>
  <c r="DH8" i="9"/>
  <c r="CP9" i="9"/>
  <c r="DF9" i="9"/>
  <c r="CE11" i="9"/>
  <c r="CU11" i="9"/>
  <c r="DC11" i="9"/>
  <c r="DK11" i="9"/>
  <c r="CC8" i="9"/>
  <c r="CK8" i="9"/>
  <c r="CS8" i="9"/>
  <c r="DA8" i="9"/>
  <c r="DI8" i="9"/>
  <c r="DQ8" i="9"/>
  <c r="CI9" i="9"/>
  <c r="CQ9" i="9"/>
  <c r="CY9" i="9"/>
  <c r="DG9" i="9"/>
  <c r="DO9" i="9"/>
  <c r="CF11" i="9"/>
  <c r="CN11" i="9"/>
  <c r="CV11" i="9"/>
  <c r="DD11" i="9"/>
  <c r="DL11" i="9"/>
  <c r="CH18" i="9"/>
  <c r="CP18" i="9"/>
  <c r="CX18" i="9"/>
  <c r="DF18" i="9"/>
  <c r="DN18" i="9"/>
  <c r="CZ25" i="9"/>
  <c r="DH25" i="9"/>
  <c r="DP25" i="9"/>
  <c r="O13" i="9"/>
  <c r="CS13" i="9" s="1"/>
  <c r="O21" i="9"/>
  <c r="P10" i="9"/>
  <c r="P18" i="9"/>
  <c r="Y9" i="9"/>
  <c r="Y17" i="9"/>
  <c r="Y25" i="9"/>
  <c r="AO17" i="9"/>
  <c r="AW17" i="9"/>
  <c r="AS18" i="9"/>
  <c r="AO21" i="9"/>
  <c r="AW21" i="9"/>
  <c r="AO25" i="9"/>
  <c r="AW25" i="9"/>
  <c r="CR8" i="9"/>
  <c r="DP8" i="9"/>
  <c r="DN9" i="9"/>
  <c r="CD8" i="9"/>
  <c r="CL8" i="9"/>
  <c r="CT8" i="9"/>
  <c r="DB8" i="9"/>
  <c r="DJ8" i="9"/>
  <c r="CB9" i="9"/>
  <c r="CJ9" i="9"/>
  <c r="CR9" i="9"/>
  <c r="CZ9" i="9"/>
  <c r="DH9" i="9"/>
  <c r="DP9" i="9"/>
  <c r="CG11" i="9"/>
  <c r="CO11" i="9"/>
  <c r="CW11" i="9"/>
  <c r="DE11" i="9"/>
  <c r="DM11" i="9"/>
  <c r="CI18" i="9"/>
  <c r="CQ18" i="9"/>
  <c r="CY18" i="9"/>
  <c r="DG18" i="9"/>
  <c r="DO18" i="9"/>
  <c r="U21" i="9"/>
  <c r="Y10" i="9"/>
  <c r="Y18" i="9"/>
  <c r="AP17" i="9"/>
  <c r="AX17" i="9"/>
  <c r="AT18" i="9"/>
  <c r="AP21" i="9"/>
  <c r="AX21" i="9"/>
  <c r="AP25" i="9"/>
  <c r="AX25" i="9"/>
  <c r="CE8" i="9"/>
  <c r="CM8" i="9"/>
  <c r="CU8" i="9"/>
  <c r="DC8" i="9"/>
  <c r="DK8" i="9"/>
  <c r="CC9" i="9"/>
  <c r="CK9" i="9"/>
  <c r="CS9" i="9"/>
  <c r="DA9" i="9"/>
  <c r="DI9" i="9"/>
  <c r="DQ9" i="9"/>
  <c r="CH11" i="9"/>
  <c r="CP11" i="9"/>
  <c r="CX11" i="9"/>
  <c r="DF11" i="9"/>
  <c r="DN11" i="9"/>
  <c r="CB18" i="9"/>
  <c r="CJ18" i="9"/>
  <c r="CR18" i="9"/>
  <c r="CZ18" i="9"/>
  <c r="DH18" i="9"/>
  <c r="DP18" i="9"/>
  <c r="Q17" i="9"/>
  <c r="Q25" i="9"/>
  <c r="AQ17" i="9"/>
  <c r="AU18" i="9"/>
  <c r="AQ21" i="9"/>
  <c r="AQ25" i="9"/>
  <c r="CF8" i="9"/>
  <c r="CN8" i="9"/>
  <c r="CV8" i="9"/>
  <c r="DD8" i="9"/>
  <c r="CD9" i="9"/>
  <c r="CL9" i="9"/>
  <c r="CT9" i="9"/>
  <c r="DB9" i="9"/>
  <c r="CV10" i="9"/>
  <c r="CI11" i="9"/>
  <c r="CQ11" i="9"/>
  <c r="CY11" i="9"/>
  <c r="DG11" i="9"/>
  <c r="CC18" i="9"/>
  <c r="CK18" i="9"/>
  <c r="CS18" i="9"/>
  <c r="DA18" i="9"/>
  <c r="DI18" i="9"/>
  <c r="DQ18" i="9"/>
  <c r="Q18" i="9"/>
  <c r="U6" i="9"/>
  <c r="O6" i="9"/>
  <c r="DE6" i="9" s="1"/>
  <c r="Q6" i="9"/>
  <c r="Y6" i="9"/>
  <c r="Z6" i="9"/>
  <c r="P6" i="9"/>
  <c r="DF13" i="9"/>
  <c r="DK10" i="9"/>
  <c r="CQ10" i="9"/>
  <c r="DM13" i="9"/>
  <c r="DD10" i="9"/>
  <c r="DG10" i="9"/>
  <c r="DL10" i="9"/>
  <c r="CF10" i="9"/>
  <c r="DO10" i="9"/>
  <c r="CY10" i="9"/>
  <c r="CI10" i="9"/>
  <c r="CN10" i="9"/>
  <c r="CG10" i="9"/>
  <c r="CO10" i="9"/>
  <c r="CW10" i="9"/>
  <c r="DE10" i="9"/>
  <c r="DM10" i="9"/>
  <c r="CI13" i="9"/>
  <c r="CH10" i="9"/>
  <c r="CP10" i="9"/>
  <c r="CX10" i="9"/>
  <c r="DF10" i="9"/>
  <c r="DN10" i="9"/>
  <c r="CB10" i="9"/>
  <c r="CJ10" i="9"/>
  <c r="CR10" i="9"/>
  <c r="CZ10" i="9"/>
  <c r="DH10" i="9"/>
  <c r="DP10" i="9"/>
  <c r="CT13" i="9"/>
  <c r="CC10" i="9"/>
  <c r="CK10" i="9"/>
  <c r="CS10" i="9"/>
  <c r="DA10" i="9"/>
  <c r="DI10" i="9"/>
  <c r="DQ10" i="9"/>
  <c r="CD10" i="9"/>
  <c r="CL10" i="9"/>
  <c r="CT10" i="9"/>
  <c r="DB10" i="9"/>
  <c r="DJ10" i="9"/>
  <c r="CE10" i="9"/>
  <c r="CM10" i="9"/>
  <c r="CU10" i="9"/>
  <c r="DC10" i="9"/>
  <c r="DQ6" i="9"/>
  <c r="E8" i="9"/>
  <c r="K8" i="9"/>
  <c r="EK7" i="9"/>
  <c r="BV6" i="9"/>
  <c r="DI6" i="9" l="1"/>
  <c r="DM6" i="9"/>
  <c r="CF9" i="9"/>
  <c r="DE9" i="9"/>
  <c r="DP11" i="9"/>
  <c r="DH11" i="9"/>
  <c r="DO11" i="9"/>
  <c r="CJ11" i="9"/>
  <c r="DE13" i="9"/>
  <c r="DL13" i="9"/>
  <c r="CL13" i="9"/>
  <c r="DP13" i="9"/>
  <c r="CK13" i="9"/>
  <c r="CX13" i="9"/>
  <c r="CV9" i="9"/>
  <c r="CE9" i="9"/>
  <c r="DN6" i="9"/>
  <c r="CW13" i="9"/>
  <c r="DD13" i="9"/>
  <c r="CD13" i="9"/>
  <c r="DH13" i="9"/>
  <c r="DN13" i="9"/>
  <c r="CW9" i="9"/>
  <c r="CN9" i="9"/>
  <c r="DC9" i="9"/>
  <c r="DA13" i="9"/>
  <c r="CP13" i="9"/>
  <c r="DF6" i="9"/>
  <c r="CV13" i="9"/>
  <c r="CH6" i="9"/>
  <c r="CH13" i="9"/>
  <c r="CR6" i="9"/>
  <c r="CG13" i="9"/>
  <c r="CN13" i="9"/>
  <c r="DC13" i="9"/>
  <c r="CR13" i="9"/>
  <c r="DO13" i="9"/>
  <c r="DI13" i="9"/>
  <c r="CU9" i="9"/>
  <c r="CZ13" i="9"/>
  <c r="CF13" i="9"/>
  <c r="CU13" i="9"/>
  <c r="CJ13" i="9"/>
  <c r="DG13" i="9"/>
  <c r="CC13" i="9"/>
  <c r="CO13" i="9"/>
  <c r="DK13" i="9"/>
  <c r="CX6" i="9"/>
  <c r="DJ6" i="9"/>
  <c r="CM13" i="9"/>
  <c r="DJ13" i="9"/>
  <c r="CB13" i="9"/>
  <c r="CY13" i="9"/>
  <c r="DQ13" i="9"/>
  <c r="CE13" i="9"/>
  <c r="DB13" i="9"/>
  <c r="CQ13" i="9"/>
  <c r="CJ6" i="9"/>
  <c r="DA6" i="9"/>
  <c r="CW6" i="9"/>
  <c r="DC6" i="9"/>
  <c r="CT6" i="9"/>
  <c r="CS6" i="9"/>
  <c r="DG6" i="9"/>
  <c r="DD6" i="9"/>
  <c r="CU6" i="9"/>
  <c r="CL6" i="9"/>
  <c r="CK6" i="9"/>
  <c r="CV6" i="9"/>
  <c r="CD6" i="9"/>
  <c r="DB6" i="9"/>
  <c r="DL6" i="9"/>
  <c r="CQ6" i="9"/>
  <c r="CN6" i="9"/>
  <c r="CE6" i="9"/>
  <c r="DH6" i="9"/>
  <c r="DP6" i="9"/>
  <c r="CG6" i="9"/>
  <c r="DK6" i="9"/>
  <c r="CY6" i="9"/>
  <c r="CM6" i="9"/>
  <c r="CC6" i="9"/>
  <c r="CO6" i="9"/>
  <c r="CI6" i="9"/>
  <c r="CF6" i="9"/>
  <c r="CZ6" i="9"/>
  <c r="CP6" i="9"/>
  <c r="CB6" i="9"/>
  <c r="DO6" i="9"/>
  <c r="E9" i="9"/>
  <c r="BQ17" i="9"/>
  <c r="BQ9" i="9"/>
  <c r="BQ7" i="9"/>
  <c r="BQ14" i="9"/>
  <c r="BQ6" i="9"/>
  <c r="BQ12" i="9"/>
  <c r="BQ11" i="9"/>
  <c r="BQ13" i="9"/>
  <c r="BQ15" i="9"/>
  <c r="BQ10" i="9"/>
  <c r="BQ16" i="9"/>
  <c r="BQ8" i="9"/>
  <c r="K9" i="9"/>
  <c r="D9" i="9"/>
  <c r="D10" i="9"/>
  <c r="D11" i="9"/>
  <c r="D12" i="9"/>
  <c r="D13" i="9"/>
  <c r="D14" i="9"/>
  <c r="D15" i="9"/>
  <c r="D16" i="9"/>
  <c r="E10" i="9" l="1"/>
  <c r="E12" i="9" s="1"/>
  <c r="E11" i="9"/>
  <c r="K10" i="9"/>
  <c r="BT20" i="9"/>
  <c r="BT12" i="9"/>
  <c r="J5" i="8" s="1"/>
  <c r="E13" i="9" l="1"/>
  <c r="E14" i="9" s="1"/>
  <c r="K11" i="9"/>
  <c r="I13" i="24"/>
  <c r="I5" i="8"/>
  <c r="H6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G14" i="9"/>
  <c r="G13" i="9"/>
  <c r="G12" i="9"/>
  <c r="G11" i="9"/>
  <c r="G10" i="9"/>
  <c r="G9" i="9"/>
  <c r="G8" i="9"/>
  <c r="G7" i="9"/>
  <c r="D8" i="9"/>
  <c r="D7" i="9"/>
  <c r="DT1005" i="9"/>
  <c r="EH1005" i="9" s="1"/>
  <c r="DT1004" i="9"/>
  <c r="EH1004" i="9" s="1"/>
  <c r="DT1003" i="9"/>
  <c r="EH1003" i="9" s="1"/>
  <c r="DT1002" i="9"/>
  <c r="DT1001" i="9"/>
  <c r="DT1000" i="9"/>
  <c r="DT999" i="9"/>
  <c r="DT998" i="9"/>
  <c r="DT997" i="9"/>
  <c r="DT996" i="9"/>
  <c r="DT995" i="9"/>
  <c r="DT994" i="9"/>
  <c r="DT993" i="9"/>
  <c r="DT992" i="9"/>
  <c r="DT991" i="9"/>
  <c r="DT990" i="9"/>
  <c r="DT989" i="9"/>
  <c r="DT988" i="9"/>
  <c r="DT987" i="9"/>
  <c r="DT986" i="9"/>
  <c r="DT985" i="9"/>
  <c r="DT984" i="9"/>
  <c r="DT983" i="9"/>
  <c r="DT982" i="9"/>
  <c r="DT981" i="9"/>
  <c r="DT980" i="9"/>
  <c r="DT979" i="9"/>
  <c r="DT978" i="9"/>
  <c r="DT977" i="9"/>
  <c r="DT976" i="9"/>
  <c r="DT975" i="9"/>
  <c r="DT974" i="9"/>
  <c r="DT973" i="9"/>
  <c r="DT972" i="9"/>
  <c r="DT971" i="9"/>
  <c r="DT970" i="9"/>
  <c r="DT969" i="9"/>
  <c r="DT968" i="9"/>
  <c r="DT967" i="9"/>
  <c r="DT966" i="9"/>
  <c r="DT965" i="9"/>
  <c r="DT964" i="9"/>
  <c r="DT963" i="9"/>
  <c r="EA963" i="9" s="1"/>
  <c r="DT962" i="9"/>
  <c r="EG962" i="9" s="1"/>
  <c r="DT961" i="9"/>
  <c r="EG961" i="9" s="1"/>
  <c r="DT960" i="9"/>
  <c r="DT959" i="9"/>
  <c r="EG959" i="9" s="1"/>
  <c r="DT958" i="9"/>
  <c r="EG958" i="9" s="1"/>
  <c r="DT957" i="9"/>
  <c r="EG957" i="9" s="1"/>
  <c r="DT956" i="9"/>
  <c r="DT955" i="9"/>
  <c r="DT954" i="9"/>
  <c r="EH954" i="9" s="1"/>
  <c r="DT953" i="9"/>
  <c r="EH953" i="9" s="1"/>
  <c r="DT952" i="9"/>
  <c r="DZ952" i="9" s="1"/>
  <c r="DT951" i="9"/>
  <c r="EH951" i="9" s="1"/>
  <c r="DT950" i="9"/>
  <c r="DT949" i="9"/>
  <c r="DT948" i="9"/>
  <c r="DT947" i="9"/>
  <c r="DT946" i="9"/>
  <c r="EH946" i="9" s="1"/>
  <c r="DT945" i="9"/>
  <c r="EH945" i="9" s="1"/>
  <c r="DT944" i="9"/>
  <c r="DZ944" i="9" s="1"/>
  <c r="DT943" i="9"/>
  <c r="EH943" i="9" s="1"/>
  <c r="DT942" i="9"/>
  <c r="EH942" i="9" s="1"/>
  <c r="DT941" i="9"/>
  <c r="EH941" i="9" s="1"/>
  <c r="DT940" i="9"/>
  <c r="DT939" i="9"/>
  <c r="DT938" i="9"/>
  <c r="EH938" i="9" s="1"/>
  <c r="DT937" i="9"/>
  <c r="EH937" i="9" s="1"/>
  <c r="DT936" i="9"/>
  <c r="DZ936" i="9" s="1"/>
  <c r="DT935" i="9"/>
  <c r="EH935" i="9" s="1"/>
  <c r="DT934" i="9"/>
  <c r="EH934" i="9" s="1"/>
  <c r="DT933" i="9"/>
  <c r="EH933" i="9" s="1"/>
  <c r="DT932" i="9"/>
  <c r="DT931" i="9"/>
  <c r="DT930" i="9"/>
  <c r="DT929" i="9"/>
  <c r="EF929" i="9" s="1"/>
  <c r="DT928" i="9"/>
  <c r="EF928" i="9" s="1"/>
  <c r="DT927" i="9"/>
  <c r="EF927" i="9" s="1"/>
  <c r="DT926" i="9"/>
  <c r="EF926" i="9" s="1"/>
  <c r="DT925" i="9"/>
  <c r="DT924" i="9"/>
  <c r="EF924" i="9" s="1"/>
  <c r="DT923" i="9"/>
  <c r="EF923" i="9" s="1"/>
  <c r="DT922" i="9"/>
  <c r="DT921" i="9"/>
  <c r="DT920" i="9"/>
  <c r="ED920" i="9" s="1"/>
  <c r="DT919" i="9"/>
  <c r="EB919" i="9" s="1"/>
  <c r="DT918" i="9"/>
  <c r="EB918" i="9" s="1"/>
  <c r="DT917" i="9"/>
  <c r="EB917" i="9" s="1"/>
  <c r="DT916" i="9"/>
  <c r="ED916" i="9" s="1"/>
  <c r="DT915" i="9"/>
  <c r="EB915" i="9" s="1"/>
  <c r="DT914" i="9"/>
  <c r="DT913" i="9"/>
  <c r="DT912" i="9"/>
  <c r="ED912" i="9" s="1"/>
  <c r="DT911" i="9"/>
  <c r="EB911" i="9" s="1"/>
  <c r="DT910" i="9"/>
  <c r="EB910" i="9" s="1"/>
  <c r="DT909" i="9"/>
  <c r="EB909" i="9" s="1"/>
  <c r="DT908" i="9"/>
  <c r="DT907" i="9"/>
  <c r="ED907" i="9" s="1"/>
  <c r="DT906" i="9"/>
  <c r="DT905" i="9"/>
  <c r="DT904" i="9"/>
  <c r="ED904" i="9" s="1"/>
  <c r="DT903" i="9"/>
  <c r="EB903" i="9" s="1"/>
  <c r="DT902" i="9"/>
  <c r="EB902" i="9" s="1"/>
  <c r="DT901" i="9"/>
  <c r="DT900" i="9"/>
  <c r="ED900" i="9" s="1"/>
  <c r="DT899" i="9"/>
  <c r="ED899" i="9" s="1"/>
  <c r="DT898" i="9"/>
  <c r="DZ898" i="9" s="1"/>
  <c r="DT897" i="9"/>
  <c r="EG897" i="9" s="1"/>
  <c r="DT896" i="9"/>
  <c r="EF896" i="9" s="1"/>
  <c r="DT895" i="9"/>
  <c r="EG895" i="9" s="1"/>
  <c r="DT894" i="9"/>
  <c r="EG894" i="9" s="1"/>
  <c r="DT893" i="9"/>
  <c r="EG893" i="9" s="1"/>
  <c r="DT892" i="9"/>
  <c r="EG892" i="9" s="1"/>
  <c r="DT891" i="9"/>
  <c r="DT890" i="9"/>
  <c r="EG890" i="9" s="1"/>
  <c r="DT889" i="9"/>
  <c r="EE889" i="9" s="1"/>
  <c r="DT888" i="9"/>
  <c r="EE888" i="9" s="1"/>
  <c r="DT887" i="9"/>
  <c r="EC887" i="9" s="1"/>
  <c r="DT886" i="9"/>
  <c r="EB886" i="9" s="1"/>
  <c r="DT885" i="9"/>
  <c r="EE885" i="9" s="1"/>
  <c r="DT884" i="9"/>
  <c r="EE884" i="9" s="1"/>
  <c r="DT883" i="9"/>
  <c r="EC883" i="9" s="1"/>
  <c r="DT882" i="9"/>
  <c r="EB882" i="9" s="1"/>
  <c r="DT881" i="9"/>
  <c r="EE881" i="9" s="1"/>
  <c r="DT880" i="9"/>
  <c r="EE880" i="9" s="1"/>
  <c r="DT879" i="9"/>
  <c r="EC879" i="9" s="1"/>
  <c r="DT878" i="9"/>
  <c r="EB878" i="9" s="1"/>
  <c r="DT877" i="9"/>
  <c r="EE877" i="9" s="1"/>
  <c r="DT876" i="9"/>
  <c r="EE876" i="9" s="1"/>
  <c r="DT875" i="9"/>
  <c r="EC875" i="9" s="1"/>
  <c r="DT874" i="9"/>
  <c r="DT873" i="9"/>
  <c r="DT872" i="9"/>
  <c r="DT871" i="9"/>
  <c r="EE871" i="9" s="1"/>
  <c r="DT870" i="9"/>
  <c r="EB870" i="9" s="1"/>
  <c r="DT869" i="9"/>
  <c r="EH869" i="9" s="1"/>
  <c r="DT868" i="9"/>
  <c r="EC868" i="9" s="1"/>
  <c r="DT867" i="9"/>
  <c r="EH867" i="9" s="1"/>
  <c r="DT866" i="9"/>
  <c r="DT865" i="9"/>
  <c r="EH865" i="9" s="1"/>
  <c r="DT864" i="9"/>
  <c r="EC864" i="9" s="1"/>
  <c r="DT863" i="9"/>
  <c r="EH863" i="9" s="1"/>
  <c r="DT862" i="9"/>
  <c r="ED862" i="9" s="1"/>
  <c r="DT861" i="9"/>
  <c r="DT860" i="9"/>
  <c r="DT859" i="9"/>
  <c r="EH859" i="9" s="1"/>
  <c r="DT858" i="9"/>
  <c r="DT857" i="9"/>
  <c r="EH857" i="9" s="1"/>
  <c r="DT856" i="9"/>
  <c r="DT855" i="9"/>
  <c r="EH855" i="9" s="1"/>
  <c r="DT854" i="9"/>
  <c r="DT853" i="9"/>
  <c r="EH853" i="9" s="1"/>
  <c r="DT852" i="9"/>
  <c r="DT851" i="9"/>
  <c r="EH851" i="9" s="1"/>
  <c r="DT850" i="9"/>
  <c r="DT849" i="9"/>
  <c r="EH849" i="9" s="1"/>
  <c r="DT848" i="9"/>
  <c r="DT847" i="9"/>
  <c r="EH847" i="9" s="1"/>
  <c r="DT846" i="9"/>
  <c r="EH846" i="9" s="1"/>
  <c r="DT845" i="9"/>
  <c r="DT844" i="9"/>
  <c r="EH844" i="9" s="1"/>
  <c r="DT843" i="9"/>
  <c r="EH843" i="9" s="1"/>
  <c r="DT842" i="9"/>
  <c r="EH842" i="9" s="1"/>
  <c r="DT841" i="9"/>
  <c r="DT840" i="9"/>
  <c r="DT839" i="9"/>
  <c r="EB839" i="9" s="1"/>
  <c r="DT838" i="9"/>
  <c r="DT837" i="9"/>
  <c r="EC837" i="9" s="1"/>
  <c r="DT836" i="9"/>
  <c r="EE836" i="9" s="1"/>
  <c r="DT835" i="9"/>
  <c r="EE835" i="9" s="1"/>
  <c r="DT834" i="9"/>
  <c r="DT833" i="9"/>
  <c r="DY833" i="9" s="1"/>
  <c r="DT832" i="9"/>
  <c r="DY832" i="9" s="1"/>
  <c r="DT831" i="9"/>
  <c r="DT830" i="9"/>
  <c r="EE830" i="9" s="1"/>
  <c r="DT829" i="9"/>
  <c r="EE829" i="9" s="1"/>
  <c r="DT828" i="9"/>
  <c r="DT827" i="9"/>
  <c r="EE827" i="9" s="1"/>
  <c r="DT826" i="9"/>
  <c r="DT825" i="9"/>
  <c r="DY825" i="9" s="1"/>
  <c r="DT824" i="9"/>
  <c r="DY824" i="9" s="1"/>
  <c r="DT823" i="9"/>
  <c r="DT822" i="9"/>
  <c r="DY822" i="9" s="1"/>
  <c r="DT821" i="9"/>
  <c r="EE821" i="9" s="1"/>
  <c r="DT820" i="9"/>
  <c r="DT819" i="9"/>
  <c r="EE819" i="9" s="1"/>
  <c r="DT818" i="9"/>
  <c r="DT817" i="9"/>
  <c r="DY817" i="9" s="1"/>
  <c r="DT816" i="9"/>
  <c r="DY816" i="9" s="1"/>
  <c r="DT815" i="9"/>
  <c r="DT814" i="9"/>
  <c r="DT813" i="9"/>
  <c r="EE813" i="9" s="1"/>
  <c r="DT812" i="9"/>
  <c r="DT811" i="9"/>
  <c r="EE811" i="9" s="1"/>
  <c r="DT810" i="9"/>
  <c r="EE810" i="9" s="1"/>
  <c r="DT809" i="9"/>
  <c r="DT808" i="9"/>
  <c r="EF808" i="9" s="1"/>
  <c r="DT807" i="9"/>
  <c r="DT806" i="9"/>
  <c r="EF806" i="9" s="1"/>
  <c r="DT805" i="9"/>
  <c r="DT804" i="9"/>
  <c r="EF804" i="9" s="1"/>
  <c r="DT803" i="9"/>
  <c r="EF803" i="9" s="1"/>
  <c r="DT802" i="9"/>
  <c r="EF802" i="9" s="1"/>
  <c r="DT801" i="9"/>
  <c r="EG801" i="9" s="1"/>
  <c r="DT800" i="9"/>
  <c r="DT799" i="9"/>
  <c r="EC799" i="9" s="1"/>
  <c r="DT798" i="9"/>
  <c r="DT797" i="9"/>
  <c r="DY797" i="9" s="1"/>
  <c r="DT796" i="9"/>
  <c r="EC796" i="9" s="1"/>
  <c r="DT795" i="9"/>
  <c r="DY795" i="9" s="1"/>
  <c r="DT794" i="9"/>
  <c r="DW794" i="9" s="1"/>
  <c r="DT793" i="9"/>
  <c r="EH793" i="9" s="1"/>
  <c r="DT792" i="9"/>
  <c r="EC792" i="9" s="1"/>
  <c r="DT791" i="9"/>
  <c r="DT790" i="9"/>
  <c r="EH790" i="9" s="1"/>
  <c r="DT789" i="9"/>
  <c r="EI789" i="9" s="1"/>
  <c r="DT788" i="9"/>
  <c r="EE788" i="9" s="1"/>
  <c r="DT787" i="9"/>
  <c r="DT786" i="9"/>
  <c r="DT785" i="9"/>
  <c r="DT784" i="9"/>
  <c r="EI784" i="9" s="1"/>
  <c r="DT783" i="9"/>
  <c r="EI783" i="9" s="1"/>
  <c r="DT782" i="9"/>
  <c r="EI782" i="9" s="1"/>
  <c r="DT781" i="9"/>
  <c r="EI781" i="9" s="1"/>
  <c r="DT780" i="9"/>
  <c r="EI780" i="9" s="1"/>
  <c r="DT779" i="9"/>
  <c r="EI779" i="9" s="1"/>
  <c r="DT778" i="9"/>
  <c r="EI778" i="9" s="1"/>
  <c r="DT777" i="9"/>
  <c r="EI777" i="9" s="1"/>
  <c r="DT776" i="9"/>
  <c r="EI776" i="9" s="1"/>
  <c r="DT775" i="9"/>
  <c r="EI775" i="9" s="1"/>
  <c r="DT774" i="9"/>
  <c r="EI774" i="9" s="1"/>
  <c r="DT773" i="9"/>
  <c r="EI773" i="9" s="1"/>
  <c r="DT772" i="9"/>
  <c r="EI772" i="9" s="1"/>
  <c r="DT771" i="9"/>
  <c r="EI771" i="9" s="1"/>
  <c r="DT770" i="9"/>
  <c r="EI770" i="9" s="1"/>
  <c r="DT769" i="9"/>
  <c r="EI769" i="9" s="1"/>
  <c r="DT768" i="9"/>
  <c r="DT767" i="9"/>
  <c r="DT766" i="9"/>
  <c r="DT765" i="9"/>
  <c r="DT764" i="9"/>
  <c r="DT763" i="9"/>
  <c r="DY763" i="9" s="1"/>
  <c r="DT762" i="9"/>
  <c r="EE762" i="9" s="1"/>
  <c r="DT761" i="9"/>
  <c r="EE761" i="9" s="1"/>
  <c r="DT760" i="9"/>
  <c r="DZ760" i="9" s="1"/>
  <c r="DT759" i="9"/>
  <c r="ED759" i="9" s="1"/>
  <c r="DT758" i="9"/>
  <c r="ED758" i="9" s="1"/>
  <c r="DT757" i="9"/>
  <c r="EE757" i="9" s="1"/>
  <c r="DT756" i="9"/>
  <c r="ED756" i="9" s="1"/>
  <c r="DT755" i="9"/>
  <c r="ED755" i="9" s="1"/>
  <c r="DT754" i="9"/>
  <c r="ED754" i="9" s="1"/>
  <c r="DT753" i="9"/>
  <c r="DT752" i="9"/>
  <c r="ED752" i="9" s="1"/>
  <c r="DT751" i="9"/>
  <c r="DT750" i="9"/>
  <c r="ED750" i="9" s="1"/>
  <c r="DT749" i="9"/>
  <c r="DT748" i="9"/>
  <c r="DT747" i="9"/>
  <c r="ED747" i="9" s="1"/>
  <c r="DT746" i="9"/>
  <c r="ED746" i="9" s="1"/>
  <c r="DT745" i="9"/>
  <c r="DT744" i="9"/>
  <c r="DT743" i="9"/>
  <c r="EB743" i="9" s="1"/>
  <c r="DT742" i="9"/>
  <c r="DT741" i="9"/>
  <c r="DT740" i="9"/>
  <c r="EF740" i="9" s="1"/>
  <c r="DT739" i="9"/>
  <c r="DT738" i="9"/>
  <c r="EE738" i="9" s="1"/>
  <c r="DT737" i="9"/>
  <c r="EF737" i="9" s="1"/>
  <c r="DT736" i="9"/>
  <c r="DT735" i="9"/>
  <c r="DT734" i="9"/>
  <c r="EE734" i="9" s="1"/>
  <c r="DT733" i="9"/>
  <c r="DT732" i="9"/>
  <c r="EF732" i="9" s="1"/>
  <c r="DT731" i="9"/>
  <c r="DT730" i="9"/>
  <c r="EE730" i="9" s="1"/>
  <c r="DT729" i="9"/>
  <c r="EF729" i="9" s="1"/>
  <c r="DT728" i="9"/>
  <c r="EF728" i="9" s="1"/>
  <c r="DT727" i="9"/>
  <c r="DT726" i="9"/>
  <c r="EE726" i="9" s="1"/>
  <c r="DT725" i="9"/>
  <c r="DT724" i="9"/>
  <c r="EF724" i="9" s="1"/>
  <c r="DT723" i="9"/>
  <c r="DT722" i="9"/>
  <c r="EE722" i="9" s="1"/>
  <c r="DT721" i="9"/>
  <c r="DT720" i="9"/>
  <c r="EF720" i="9" s="1"/>
  <c r="DT719" i="9"/>
  <c r="DT718" i="9"/>
  <c r="EE718" i="9" s="1"/>
  <c r="DT717" i="9"/>
  <c r="DT716" i="9"/>
  <c r="EF716" i="9" s="1"/>
  <c r="DT715" i="9"/>
  <c r="DT714" i="9"/>
  <c r="EE714" i="9" s="1"/>
  <c r="DT713" i="9"/>
  <c r="EF713" i="9" s="1"/>
  <c r="DT712" i="9"/>
  <c r="EF712" i="9" s="1"/>
  <c r="DT711" i="9"/>
  <c r="DT710" i="9"/>
  <c r="EE710" i="9" s="1"/>
  <c r="DT709" i="9"/>
  <c r="DT708" i="9"/>
  <c r="EF708" i="9" s="1"/>
  <c r="DT707" i="9"/>
  <c r="DT706" i="9"/>
  <c r="EE706" i="9" s="1"/>
  <c r="DT705" i="9"/>
  <c r="EF705" i="9" s="1"/>
  <c r="DT704" i="9"/>
  <c r="EF704" i="9" s="1"/>
  <c r="DT703" i="9"/>
  <c r="DT702" i="9"/>
  <c r="EE702" i="9" s="1"/>
  <c r="DT701" i="9"/>
  <c r="EF701" i="9" s="1"/>
  <c r="DT700" i="9"/>
  <c r="EF700" i="9" s="1"/>
  <c r="DT699" i="9"/>
  <c r="DT698" i="9"/>
  <c r="EE698" i="9" s="1"/>
  <c r="DT697" i="9"/>
  <c r="EF697" i="9" s="1"/>
  <c r="DT696" i="9"/>
  <c r="EF696" i="9" s="1"/>
  <c r="DT695" i="9"/>
  <c r="EF695" i="9" s="1"/>
  <c r="DT694" i="9"/>
  <c r="EF694" i="9" s="1"/>
  <c r="DT693" i="9"/>
  <c r="DW693" i="9" s="1"/>
  <c r="DT692" i="9"/>
  <c r="DT691" i="9"/>
  <c r="EE691" i="9" s="1"/>
  <c r="DT690" i="9"/>
  <c r="EF690" i="9" s="1"/>
  <c r="DT689" i="9"/>
  <c r="EG689" i="9" s="1"/>
  <c r="DT688" i="9"/>
  <c r="EG688" i="9" s="1"/>
  <c r="DT687" i="9"/>
  <c r="DT686" i="9"/>
  <c r="ED686" i="9" s="1"/>
  <c r="DT685" i="9"/>
  <c r="EI685" i="9" s="1"/>
  <c r="DT684" i="9"/>
  <c r="ED684" i="9" s="1"/>
  <c r="DT683" i="9"/>
  <c r="EI683" i="9" s="1"/>
  <c r="DT682" i="9"/>
  <c r="ED682" i="9" s="1"/>
  <c r="DT681" i="9"/>
  <c r="DT680" i="9"/>
  <c r="DT679" i="9"/>
  <c r="DY679" i="9" s="1"/>
  <c r="DT678" i="9"/>
  <c r="DW678" i="9" s="1"/>
  <c r="DT677" i="9"/>
  <c r="DT676" i="9"/>
  <c r="DU676" i="9" s="1"/>
  <c r="DT675" i="9"/>
  <c r="DW675" i="9" s="1"/>
  <c r="DT674" i="9"/>
  <c r="EE674" i="9" s="1"/>
  <c r="DT673" i="9"/>
  <c r="DT672" i="9"/>
  <c r="EE672" i="9" s="1"/>
  <c r="DT671" i="9"/>
  <c r="DT670" i="9"/>
  <c r="EE670" i="9" s="1"/>
  <c r="DT669" i="9"/>
  <c r="DT668" i="9"/>
  <c r="DT667" i="9"/>
  <c r="DY667" i="9" s="1"/>
  <c r="DT666" i="9"/>
  <c r="EE666" i="9" s="1"/>
  <c r="DT665" i="9"/>
  <c r="DT664" i="9"/>
  <c r="EE664" i="9" s="1"/>
  <c r="DT663" i="9"/>
  <c r="DY663" i="9" s="1"/>
  <c r="DT662" i="9"/>
  <c r="EE662" i="9" s="1"/>
  <c r="DT661" i="9"/>
  <c r="DT660" i="9"/>
  <c r="EE660" i="9" s="1"/>
  <c r="DT659" i="9"/>
  <c r="EE659" i="9" s="1"/>
  <c r="DT658" i="9"/>
  <c r="DT657" i="9"/>
  <c r="EG657" i="9" s="1"/>
  <c r="DT656" i="9"/>
  <c r="EE656" i="9" s="1"/>
  <c r="DT655" i="9"/>
  <c r="EE655" i="9" s="1"/>
  <c r="DT654" i="9"/>
  <c r="EE654" i="9" s="1"/>
  <c r="DT653" i="9"/>
  <c r="EG653" i="9" s="1"/>
  <c r="DT652" i="9"/>
  <c r="EE652" i="9" s="1"/>
  <c r="DT651" i="9"/>
  <c r="EE651" i="9" s="1"/>
  <c r="DT650" i="9"/>
  <c r="DT649" i="9"/>
  <c r="DT648" i="9"/>
  <c r="EE648" i="9" s="1"/>
  <c r="DT647" i="9"/>
  <c r="EE647" i="9" s="1"/>
  <c r="DT646" i="9"/>
  <c r="EE646" i="9" s="1"/>
  <c r="DT645" i="9"/>
  <c r="EG645" i="9" s="1"/>
  <c r="DT644" i="9"/>
  <c r="EE644" i="9" s="1"/>
  <c r="DT643" i="9"/>
  <c r="EE643" i="9" s="1"/>
  <c r="DT642" i="9"/>
  <c r="EE642" i="9" s="1"/>
  <c r="DT641" i="9"/>
  <c r="DT640" i="9"/>
  <c r="EE640" i="9" s="1"/>
  <c r="DT639" i="9"/>
  <c r="EE639" i="9" s="1"/>
  <c r="DT638" i="9"/>
  <c r="EE638" i="9" s="1"/>
  <c r="DT637" i="9"/>
  <c r="DT636" i="9"/>
  <c r="DT635" i="9"/>
  <c r="EE635" i="9" s="1"/>
  <c r="DT634" i="9"/>
  <c r="EE634" i="9" s="1"/>
  <c r="DT633" i="9"/>
  <c r="DT632" i="9"/>
  <c r="DT631" i="9"/>
  <c r="EE631" i="9" s="1"/>
  <c r="DT630" i="9"/>
  <c r="EE630" i="9" s="1"/>
  <c r="DT629" i="9"/>
  <c r="EC629" i="9" s="1"/>
  <c r="DT628" i="9"/>
  <c r="DT627" i="9"/>
  <c r="DT626" i="9"/>
  <c r="EE626" i="9" s="1"/>
  <c r="DT625" i="9"/>
  <c r="EG625" i="9" s="1"/>
  <c r="DT624" i="9"/>
  <c r="DT623" i="9"/>
  <c r="DT622" i="9"/>
  <c r="EF622" i="9" s="1"/>
  <c r="DT621" i="9"/>
  <c r="EH621" i="9" s="1"/>
  <c r="DT620" i="9"/>
  <c r="EH620" i="9" s="1"/>
  <c r="DT619" i="9"/>
  <c r="DT618" i="9"/>
  <c r="EH618" i="9" s="1"/>
  <c r="DT617" i="9"/>
  <c r="EH617" i="9" s="1"/>
  <c r="DT616" i="9"/>
  <c r="EH616" i="9" s="1"/>
  <c r="DT615" i="9"/>
  <c r="EH615" i="9" s="1"/>
  <c r="DT614" i="9"/>
  <c r="EH614" i="9" s="1"/>
  <c r="DT613" i="9"/>
  <c r="EH613" i="9" s="1"/>
  <c r="DT612" i="9"/>
  <c r="EH612" i="9" s="1"/>
  <c r="DT611" i="9"/>
  <c r="EH611" i="9" s="1"/>
  <c r="DT610" i="9"/>
  <c r="EH610" i="9" s="1"/>
  <c r="DT609" i="9"/>
  <c r="EH609" i="9" s="1"/>
  <c r="DT608" i="9"/>
  <c r="EH608" i="9" s="1"/>
  <c r="DT607" i="9"/>
  <c r="EH607" i="9" s="1"/>
  <c r="DT606" i="9"/>
  <c r="EH606" i="9" s="1"/>
  <c r="DT605" i="9"/>
  <c r="EH605" i="9" s="1"/>
  <c r="DT604" i="9"/>
  <c r="EH604" i="9" s="1"/>
  <c r="DT603" i="9"/>
  <c r="EH603" i="9" s="1"/>
  <c r="DT602" i="9"/>
  <c r="EH602" i="9" s="1"/>
  <c r="DT601" i="9"/>
  <c r="DT600" i="9"/>
  <c r="DT599" i="9"/>
  <c r="DT598" i="9"/>
  <c r="DT597" i="9"/>
  <c r="DT596" i="9"/>
  <c r="DT595" i="9"/>
  <c r="DT594" i="9"/>
  <c r="DT593" i="9"/>
  <c r="DT592" i="9"/>
  <c r="DT591" i="9"/>
  <c r="DT590" i="9"/>
  <c r="DT589" i="9"/>
  <c r="DT588" i="9"/>
  <c r="DT587" i="9"/>
  <c r="DT586" i="9"/>
  <c r="DT585" i="9"/>
  <c r="DT584" i="9"/>
  <c r="DT583" i="9"/>
  <c r="DT582" i="9"/>
  <c r="DT581" i="9"/>
  <c r="DT580" i="9"/>
  <c r="DT579" i="9"/>
  <c r="DT578" i="9"/>
  <c r="DT577" i="9"/>
  <c r="DT576" i="9"/>
  <c r="DT575" i="9"/>
  <c r="DZ575" i="9" s="1"/>
  <c r="DT574" i="9"/>
  <c r="EF574" i="9" s="1"/>
  <c r="DT573" i="9"/>
  <c r="EF573" i="9" s="1"/>
  <c r="DT572" i="9"/>
  <c r="EF572" i="9" s="1"/>
  <c r="DT571" i="9"/>
  <c r="EF571" i="9" s="1"/>
  <c r="DT570" i="9"/>
  <c r="EF570" i="9" s="1"/>
  <c r="DT569" i="9"/>
  <c r="EF569" i="9" s="1"/>
  <c r="DT568" i="9"/>
  <c r="EF568" i="9" s="1"/>
  <c r="DT567" i="9"/>
  <c r="EF567" i="9" s="1"/>
  <c r="DT566" i="9"/>
  <c r="EF566" i="9" s="1"/>
  <c r="DT565" i="9"/>
  <c r="EF565" i="9" s="1"/>
  <c r="DT564" i="9"/>
  <c r="EF564" i="9" s="1"/>
  <c r="DT563" i="9"/>
  <c r="DT562" i="9"/>
  <c r="EF562" i="9" s="1"/>
  <c r="DT561" i="9"/>
  <c r="DT560" i="9"/>
  <c r="DT559" i="9"/>
  <c r="EF559" i="9" s="1"/>
  <c r="DT558" i="9"/>
  <c r="EG558" i="9" s="1"/>
  <c r="DT557" i="9"/>
  <c r="EG557" i="9" s="1"/>
  <c r="DT556" i="9"/>
  <c r="DT555" i="9"/>
  <c r="EG555" i="9" s="1"/>
  <c r="DT554" i="9"/>
  <c r="EG554" i="9" s="1"/>
  <c r="DT553" i="9"/>
  <c r="EG553" i="9" s="1"/>
  <c r="DT552" i="9"/>
  <c r="DT551" i="9"/>
  <c r="EG551" i="9" s="1"/>
  <c r="DT550" i="9"/>
  <c r="EG550" i="9" s="1"/>
  <c r="DT549" i="9"/>
  <c r="EG549" i="9" s="1"/>
  <c r="DT548" i="9"/>
  <c r="DT547" i="9"/>
  <c r="DT546" i="9"/>
  <c r="EG546" i="9" s="1"/>
  <c r="DT545" i="9"/>
  <c r="EG545" i="9" s="1"/>
  <c r="DT544" i="9"/>
  <c r="EE544" i="9" s="1"/>
  <c r="DT543" i="9"/>
  <c r="DT542" i="9"/>
  <c r="EG542" i="9" s="1"/>
  <c r="DT541" i="9"/>
  <c r="EG541" i="9" s="1"/>
  <c r="DT540" i="9"/>
  <c r="EH540" i="9" s="1"/>
  <c r="DT539" i="9"/>
  <c r="DT538" i="9"/>
  <c r="EG538" i="9" s="1"/>
  <c r="DT537" i="9"/>
  <c r="EG537" i="9" s="1"/>
  <c r="DT536" i="9"/>
  <c r="DT535" i="9"/>
  <c r="DT534" i="9"/>
  <c r="EG534" i="9" s="1"/>
  <c r="DT533" i="9"/>
  <c r="EG533" i="9" s="1"/>
  <c r="DT532" i="9"/>
  <c r="EB532" i="9" s="1"/>
  <c r="DT531" i="9"/>
  <c r="EH531" i="9" s="1"/>
  <c r="DT530" i="9"/>
  <c r="EG530" i="9" s="1"/>
  <c r="DT529" i="9"/>
  <c r="EG529" i="9" s="1"/>
  <c r="DT528" i="9"/>
  <c r="DT527" i="9"/>
  <c r="EH527" i="9" s="1"/>
  <c r="DT526" i="9"/>
  <c r="DT525" i="9"/>
  <c r="EG525" i="9" s="1"/>
  <c r="DT524" i="9"/>
  <c r="EB524" i="9" s="1"/>
  <c r="DT523" i="9"/>
  <c r="DT522" i="9"/>
  <c r="DT521" i="9"/>
  <c r="EA521" i="9" s="1"/>
  <c r="DT520" i="9"/>
  <c r="EG520" i="9" s="1"/>
  <c r="DT519" i="9"/>
  <c r="EI519" i="9" s="1"/>
  <c r="DT518" i="9"/>
  <c r="EI518" i="9" s="1"/>
  <c r="DT517" i="9"/>
  <c r="EA517" i="9" s="1"/>
  <c r="DT516" i="9"/>
  <c r="DT515" i="9"/>
  <c r="DU515" i="9" s="1"/>
  <c r="DT514" i="9"/>
  <c r="DT513" i="9"/>
  <c r="EE513" i="9" s="1"/>
  <c r="DT512" i="9"/>
  <c r="DT511" i="9"/>
  <c r="DU511" i="9" s="1"/>
  <c r="DT510" i="9"/>
  <c r="DT509" i="9"/>
  <c r="EE509" i="9" s="1"/>
  <c r="DT508" i="9"/>
  <c r="DT507" i="9"/>
  <c r="DU507" i="9" s="1"/>
  <c r="DT506" i="9"/>
  <c r="DT505" i="9"/>
  <c r="EE505" i="9" s="1"/>
  <c r="DT504" i="9"/>
  <c r="EB504" i="9" s="1"/>
  <c r="DT503" i="9"/>
  <c r="DT502" i="9"/>
  <c r="DT501" i="9"/>
  <c r="EE501" i="9" s="1"/>
  <c r="DT500" i="9"/>
  <c r="EB500" i="9" s="1"/>
  <c r="DT499" i="9"/>
  <c r="DU499" i="9" s="1"/>
  <c r="DT498" i="9"/>
  <c r="DT497" i="9"/>
  <c r="EE497" i="9" s="1"/>
  <c r="DT496" i="9"/>
  <c r="DT495" i="9"/>
  <c r="DU495" i="9" s="1"/>
  <c r="DT494" i="9"/>
  <c r="DT493" i="9"/>
  <c r="EE493" i="9" s="1"/>
  <c r="DT492" i="9"/>
  <c r="DT491" i="9"/>
  <c r="DT490" i="9"/>
  <c r="DT489" i="9"/>
  <c r="EE489" i="9" s="1"/>
  <c r="DT488" i="9"/>
  <c r="EB488" i="9" s="1"/>
  <c r="DT487" i="9"/>
  <c r="DT486" i="9"/>
  <c r="DT485" i="9"/>
  <c r="EE485" i="9" s="1"/>
  <c r="DT484" i="9"/>
  <c r="DT483" i="9"/>
  <c r="DT482" i="9"/>
  <c r="DT481" i="9"/>
  <c r="EE481" i="9" s="1"/>
  <c r="DT480" i="9"/>
  <c r="EE480" i="9" s="1"/>
  <c r="DT479" i="9"/>
  <c r="DT478" i="9"/>
  <c r="DT477" i="9"/>
  <c r="EE477" i="9" s="1"/>
  <c r="DT476" i="9"/>
  <c r="DT475" i="9"/>
  <c r="EE475" i="9" s="1"/>
  <c r="DT474" i="9"/>
  <c r="DT473" i="9"/>
  <c r="EE473" i="9" s="1"/>
  <c r="DT472" i="9"/>
  <c r="DT471" i="9"/>
  <c r="DT470" i="9"/>
  <c r="DT469" i="9"/>
  <c r="EE469" i="9" s="1"/>
  <c r="DT468" i="9"/>
  <c r="DT467" i="9"/>
  <c r="DT466" i="9"/>
  <c r="DT465" i="9"/>
  <c r="EE465" i="9" s="1"/>
  <c r="DT464" i="9"/>
  <c r="EE464" i="9" s="1"/>
  <c r="DT463" i="9"/>
  <c r="DT462" i="9"/>
  <c r="DU462" i="9" s="1"/>
  <c r="DT461" i="9"/>
  <c r="EE461" i="9" s="1"/>
  <c r="DT460" i="9"/>
  <c r="EB460" i="9" s="1"/>
  <c r="DT459" i="9"/>
  <c r="EE459" i="9" s="1"/>
  <c r="DT458" i="9"/>
  <c r="EB458" i="9" s="1"/>
  <c r="DT457" i="9"/>
  <c r="DX457" i="9" s="1"/>
  <c r="DT456" i="9"/>
  <c r="EB456" i="9" s="1"/>
  <c r="DT455" i="9"/>
  <c r="ED455" i="9" s="1"/>
  <c r="DT454" i="9"/>
  <c r="DT453" i="9"/>
  <c r="EB453" i="9" s="1"/>
  <c r="DT452" i="9"/>
  <c r="DW452" i="9" s="1"/>
  <c r="DT451" i="9"/>
  <c r="DT450" i="9"/>
  <c r="ED450" i="9" s="1"/>
  <c r="DT449" i="9"/>
  <c r="DT448" i="9"/>
  <c r="DW448" i="9" s="1"/>
  <c r="DT447" i="9"/>
  <c r="DT446" i="9"/>
  <c r="DT445" i="9"/>
  <c r="DT444" i="9"/>
  <c r="EE444" i="9" s="1"/>
  <c r="DT443" i="9"/>
  <c r="DX443" i="9" s="1"/>
  <c r="DT442" i="9"/>
  <c r="EE442" i="9" s="1"/>
  <c r="DT441" i="9"/>
  <c r="EB441" i="9" s="1"/>
  <c r="DT440" i="9"/>
  <c r="EF440" i="9" s="1"/>
  <c r="DT439" i="9"/>
  <c r="DX439" i="9" s="1"/>
  <c r="DT438" i="9"/>
  <c r="DX438" i="9" s="1"/>
  <c r="DT437" i="9"/>
  <c r="EE437" i="9" s="1"/>
  <c r="DT436" i="9"/>
  <c r="EF436" i="9" s="1"/>
  <c r="DT435" i="9"/>
  <c r="EF435" i="9" s="1"/>
  <c r="DT434" i="9"/>
  <c r="DT433" i="9"/>
  <c r="EE433" i="9" s="1"/>
  <c r="DT432" i="9"/>
  <c r="EF432" i="9" s="1"/>
  <c r="DT431" i="9"/>
  <c r="DW431" i="9" s="1"/>
  <c r="DT430" i="9"/>
  <c r="DT429" i="9"/>
  <c r="DX429" i="9" s="1"/>
  <c r="DT428" i="9"/>
  <c r="DW428" i="9" s="1"/>
  <c r="DT427" i="9"/>
  <c r="DX427" i="9" s="1"/>
  <c r="DT426" i="9"/>
  <c r="DT425" i="9"/>
  <c r="DX425" i="9" s="1"/>
  <c r="DT424" i="9"/>
  <c r="DX424" i="9" s="1"/>
  <c r="DT423" i="9"/>
  <c r="DW423" i="9" s="1"/>
  <c r="DT422" i="9"/>
  <c r="DX422" i="9" s="1"/>
  <c r="DT421" i="9"/>
  <c r="DW421" i="9" s="1"/>
  <c r="DT420" i="9"/>
  <c r="DX420" i="9" s="1"/>
  <c r="DT419" i="9"/>
  <c r="DX419" i="9" s="1"/>
  <c r="DT418" i="9"/>
  <c r="DT417" i="9"/>
  <c r="DX417" i="9" s="1"/>
  <c r="DT416" i="9"/>
  <c r="DV416" i="9" s="1"/>
  <c r="DT415" i="9"/>
  <c r="DT414" i="9"/>
  <c r="ED414" i="9" s="1"/>
  <c r="DT413" i="9"/>
  <c r="DT412" i="9"/>
  <c r="DW412" i="9" s="1"/>
  <c r="DT411" i="9"/>
  <c r="DT410" i="9"/>
  <c r="DT409" i="9"/>
  <c r="EH409" i="9" s="1"/>
  <c r="DT408" i="9"/>
  <c r="EE408" i="9" s="1"/>
  <c r="DT407" i="9"/>
  <c r="DX407" i="9" s="1"/>
  <c r="DT406" i="9"/>
  <c r="EE406" i="9" s="1"/>
  <c r="DT405" i="9"/>
  <c r="EB405" i="9" s="1"/>
  <c r="DT404" i="9"/>
  <c r="DT403" i="9"/>
  <c r="DT402" i="9"/>
  <c r="EF402" i="9" s="1"/>
  <c r="DT401" i="9"/>
  <c r="DT400" i="9"/>
  <c r="DT399" i="9"/>
  <c r="EH399" i="9" s="1"/>
  <c r="DT398" i="9"/>
  <c r="DT397" i="9"/>
  <c r="EF397" i="9" s="1"/>
  <c r="DT396" i="9"/>
  <c r="EI396" i="9" s="1"/>
  <c r="DT395" i="9"/>
  <c r="EB395" i="9" s="1"/>
  <c r="DT394" i="9"/>
  <c r="EG394" i="9" s="1"/>
  <c r="DT393" i="9"/>
  <c r="DX393" i="9" s="1"/>
  <c r="DT392" i="9"/>
  <c r="EB392" i="9" s="1"/>
  <c r="DT391" i="9"/>
  <c r="EF391" i="9" s="1"/>
  <c r="DT390" i="9"/>
  <c r="EA390" i="9" s="1"/>
  <c r="DT389" i="9"/>
  <c r="DY389" i="9" s="1"/>
  <c r="DT388" i="9"/>
  <c r="DY388" i="9" s="1"/>
  <c r="DT387" i="9"/>
  <c r="DY387" i="9" s="1"/>
  <c r="DT386" i="9"/>
  <c r="DW386" i="9" s="1"/>
  <c r="DT385" i="9"/>
  <c r="DT384" i="9"/>
  <c r="DY384" i="9" s="1"/>
  <c r="DT383" i="9"/>
  <c r="DT382" i="9"/>
  <c r="EC382" i="9" s="1"/>
  <c r="DT381" i="9"/>
  <c r="ED381" i="9" s="1"/>
  <c r="DT380" i="9"/>
  <c r="DY380" i="9" s="1"/>
  <c r="DT379" i="9"/>
  <c r="EE379" i="9" s="1"/>
  <c r="DT378" i="9"/>
  <c r="DW378" i="9" s="1"/>
  <c r="DT377" i="9"/>
  <c r="EG377" i="9" s="1"/>
  <c r="DT376" i="9"/>
  <c r="EC376" i="9" s="1"/>
  <c r="DT375" i="9"/>
  <c r="DU375" i="9" s="1"/>
  <c r="DT374" i="9"/>
  <c r="EB374" i="9" s="1"/>
  <c r="DT373" i="9"/>
  <c r="EB373" i="9" s="1"/>
  <c r="DT372" i="9"/>
  <c r="DU372" i="9" s="1"/>
  <c r="DT371" i="9"/>
  <c r="EE371" i="9" s="1"/>
  <c r="DT370" i="9"/>
  <c r="DW370" i="9" s="1"/>
  <c r="DT369" i="9"/>
  <c r="EB369" i="9" s="1"/>
  <c r="DT368" i="9"/>
  <c r="DY368" i="9" s="1"/>
  <c r="DT367" i="9"/>
  <c r="EB367" i="9" s="1"/>
  <c r="DT366" i="9"/>
  <c r="DT365" i="9"/>
  <c r="EB365" i="9" s="1"/>
  <c r="DT364" i="9"/>
  <c r="EC364" i="9" s="1"/>
  <c r="DT363" i="9"/>
  <c r="DT362" i="9"/>
  <c r="EC362" i="9" s="1"/>
  <c r="DT361" i="9"/>
  <c r="EB361" i="9" s="1"/>
  <c r="DT360" i="9"/>
  <c r="DT359" i="9"/>
  <c r="EC359" i="9" s="1"/>
  <c r="DT358" i="9"/>
  <c r="DX358" i="9" s="1"/>
  <c r="DT357" i="9"/>
  <c r="DT356" i="9"/>
  <c r="DT355" i="9"/>
  <c r="EC355" i="9" s="1"/>
  <c r="DT354" i="9"/>
  <c r="EC354" i="9" s="1"/>
  <c r="DT353" i="9"/>
  <c r="DT352" i="9"/>
  <c r="EG352" i="9" s="1"/>
  <c r="DT351" i="9"/>
  <c r="DT350" i="9"/>
  <c r="EG350" i="9" s="1"/>
  <c r="DT349" i="9"/>
  <c r="DX349" i="9" s="1"/>
  <c r="DT348" i="9"/>
  <c r="DT347" i="9"/>
  <c r="DT346" i="9"/>
  <c r="DT345" i="9"/>
  <c r="DX345" i="9" s="1"/>
  <c r="DT344" i="9"/>
  <c r="DT343" i="9"/>
  <c r="ED343" i="9" s="1"/>
  <c r="DT342" i="9"/>
  <c r="DW342" i="9" s="1"/>
  <c r="DT341" i="9"/>
  <c r="DX341" i="9" s="1"/>
  <c r="DT340" i="9"/>
  <c r="EG340" i="9" s="1"/>
  <c r="DT339" i="9"/>
  <c r="DT338" i="9"/>
  <c r="DX338" i="9" s="1"/>
  <c r="DT337" i="9"/>
  <c r="DT336" i="9"/>
  <c r="DT335" i="9"/>
  <c r="DT334" i="9"/>
  <c r="EG334" i="9" s="1"/>
  <c r="DT333" i="9"/>
  <c r="DX333" i="9" s="1"/>
  <c r="DT332" i="9"/>
  <c r="EG332" i="9" s="1"/>
  <c r="DT331" i="9"/>
  <c r="DX331" i="9" s="1"/>
  <c r="DT330" i="9"/>
  <c r="DT329" i="9"/>
  <c r="DX329" i="9" s="1"/>
  <c r="DT328" i="9"/>
  <c r="DT327" i="9"/>
  <c r="ED327" i="9" s="1"/>
  <c r="DT326" i="9"/>
  <c r="DW326" i="9" s="1"/>
  <c r="DT325" i="9"/>
  <c r="ED325" i="9" s="1"/>
  <c r="DT324" i="9"/>
  <c r="EG324" i="9" s="1"/>
  <c r="DT323" i="9"/>
  <c r="DT322" i="9"/>
  <c r="DX322" i="9" s="1"/>
  <c r="DT321" i="9"/>
  <c r="DT320" i="9"/>
  <c r="DT319" i="9"/>
  <c r="DT318" i="9"/>
  <c r="EG318" i="9" s="1"/>
  <c r="DT317" i="9"/>
  <c r="DX317" i="9" s="1"/>
  <c r="DT316" i="9"/>
  <c r="DX316" i="9" s="1"/>
  <c r="DT315" i="9"/>
  <c r="ED315" i="9" s="1"/>
  <c r="DT314" i="9"/>
  <c r="DT313" i="9"/>
  <c r="ED313" i="9" s="1"/>
  <c r="DT312" i="9"/>
  <c r="DT311" i="9"/>
  <c r="EC311" i="9" s="1"/>
  <c r="DT310" i="9"/>
  <c r="DW310" i="9" s="1"/>
  <c r="DT309" i="9"/>
  <c r="DX309" i="9" s="1"/>
  <c r="DT308" i="9"/>
  <c r="EG308" i="9" s="1"/>
  <c r="DT307" i="9"/>
  <c r="EC307" i="9" s="1"/>
  <c r="DT306" i="9"/>
  <c r="ED306" i="9" s="1"/>
  <c r="E15" i="9" l="1"/>
  <c r="E16" i="9" s="1"/>
  <c r="AJ17" i="9"/>
  <c r="AI17" i="9"/>
  <c r="AH17" i="9"/>
  <c r="AG17" i="9"/>
  <c r="AN17" i="9"/>
  <c r="AF17" i="9"/>
  <c r="AM17" i="9"/>
  <c r="AE17" i="9"/>
  <c r="AL17" i="9"/>
  <c r="AD17" i="9"/>
  <c r="AK17" i="9"/>
  <c r="AC17" i="9"/>
  <c r="AJ25" i="9"/>
  <c r="AI25" i="9"/>
  <c r="AH25" i="9"/>
  <c r="AG25" i="9"/>
  <c r="AN25" i="9"/>
  <c r="AF25" i="9"/>
  <c r="AM25" i="9"/>
  <c r="AE25" i="9"/>
  <c r="AL25" i="9"/>
  <c r="AD25" i="9"/>
  <c r="AK25" i="9"/>
  <c r="AC25" i="9"/>
  <c r="AN24" i="9"/>
  <c r="AF24" i="9"/>
  <c r="AM24" i="9"/>
  <c r="AE24" i="9"/>
  <c r="AL24" i="9"/>
  <c r="AD24" i="9"/>
  <c r="AK24" i="9"/>
  <c r="AC24" i="9"/>
  <c r="AJ24" i="9"/>
  <c r="AI24" i="9"/>
  <c r="AH24" i="9"/>
  <c r="AG24" i="9"/>
  <c r="AN18" i="9"/>
  <c r="AF18" i="9"/>
  <c r="AM18" i="9"/>
  <c r="AE18" i="9"/>
  <c r="AL18" i="9"/>
  <c r="AD18" i="9"/>
  <c r="AK18" i="9"/>
  <c r="AC18" i="9"/>
  <c r="AJ18" i="9"/>
  <c r="AI18" i="9"/>
  <c r="AH18" i="9"/>
  <c r="AG18" i="9"/>
  <c r="AN16" i="9"/>
  <c r="AF16" i="9"/>
  <c r="AM16" i="9"/>
  <c r="AE16" i="9"/>
  <c r="AL16" i="9"/>
  <c r="AD16" i="9"/>
  <c r="AK16" i="9"/>
  <c r="AC16" i="9"/>
  <c r="AJ16" i="9"/>
  <c r="AI16" i="9"/>
  <c r="AH16" i="9"/>
  <c r="AG16" i="9"/>
  <c r="AJ19" i="9"/>
  <c r="AI19" i="9"/>
  <c r="AH19" i="9"/>
  <c r="AG19" i="9"/>
  <c r="AN19" i="9"/>
  <c r="AF19" i="9"/>
  <c r="AM19" i="9"/>
  <c r="AE19" i="9"/>
  <c r="AL19" i="9"/>
  <c r="AD19" i="9"/>
  <c r="AK19" i="9"/>
  <c r="AC19" i="9"/>
  <c r="AJ23" i="9"/>
  <c r="AI23" i="9"/>
  <c r="AH23" i="9"/>
  <c r="AG23" i="9"/>
  <c r="AN23" i="9"/>
  <c r="AF23" i="9"/>
  <c r="AM23" i="9"/>
  <c r="AE23" i="9"/>
  <c r="AL23" i="9"/>
  <c r="AD23" i="9"/>
  <c r="AK23" i="9"/>
  <c r="AC23" i="9"/>
  <c r="AN20" i="9"/>
  <c r="AF20" i="9"/>
  <c r="AM20" i="9"/>
  <c r="AE20" i="9"/>
  <c r="AL20" i="9"/>
  <c r="AD20" i="9"/>
  <c r="AK20" i="9"/>
  <c r="AC20" i="9"/>
  <c r="AJ20" i="9"/>
  <c r="AI20" i="9"/>
  <c r="AH20" i="9"/>
  <c r="AG20" i="9"/>
  <c r="AJ21" i="9"/>
  <c r="AI21" i="9"/>
  <c r="AH21" i="9"/>
  <c r="AG21" i="9"/>
  <c r="AN21" i="9"/>
  <c r="AF21" i="9"/>
  <c r="AM21" i="9"/>
  <c r="AE21" i="9"/>
  <c r="AL21" i="9"/>
  <c r="AD21" i="9"/>
  <c r="AK21" i="9"/>
  <c r="AC21" i="9"/>
  <c r="AJ15" i="9"/>
  <c r="AI15" i="9"/>
  <c r="AH15" i="9"/>
  <c r="AG15" i="9"/>
  <c r="AN15" i="9"/>
  <c r="AF15" i="9"/>
  <c r="AM15" i="9"/>
  <c r="AE15" i="9"/>
  <c r="AL15" i="9"/>
  <c r="AD15" i="9"/>
  <c r="AK15" i="9"/>
  <c r="AC15" i="9"/>
  <c r="AN14" i="9"/>
  <c r="AF14" i="9"/>
  <c r="AM14" i="9"/>
  <c r="AE14" i="9"/>
  <c r="AL14" i="9"/>
  <c r="AD14" i="9"/>
  <c r="AK14" i="9"/>
  <c r="AC14" i="9"/>
  <c r="AJ14" i="9"/>
  <c r="AI14" i="9"/>
  <c r="AH14" i="9"/>
  <c r="AG14" i="9"/>
  <c r="AN22" i="9"/>
  <c r="AF22" i="9"/>
  <c r="AM22" i="9"/>
  <c r="AE22" i="9"/>
  <c r="AL22" i="9"/>
  <c r="AD22" i="9"/>
  <c r="AK22" i="9"/>
  <c r="AC22" i="9"/>
  <c r="AJ22" i="9"/>
  <c r="AI22" i="9"/>
  <c r="AH22" i="9"/>
  <c r="AG22" i="9"/>
  <c r="K12" i="9"/>
  <c r="AB14" i="9"/>
  <c r="AB22" i="9"/>
  <c r="AB21" i="9"/>
  <c r="AB15" i="9"/>
  <c r="AB23" i="9"/>
  <c r="AB16" i="9"/>
  <c r="AB24" i="9"/>
  <c r="AB17" i="9"/>
  <c r="AB25" i="9"/>
  <c r="AB18" i="9"/>
  <c r="AB19" i="9"/>
  <c r="AB20" i="9"/>
  <c r="EA565" i="9"/>
  <c r="ED375" i="9"/>
  <c r="DU382" i="9"/>
  <c r="EB678" i="9"/>
  <c r="DX382" i="9"/>
  <c r="EI538" i="9"/>
  <c r="DZ412" i="9"/>
  <c r="DX756" i="9"/>
  <c r="EG391" i="9"/>
  <c r="DY565" i="9"/>
  <c r="DW420" i="9"/>
  <c r="DX440" i="9"/>
  <c r="DU871" i="9"/>
  <c r="DX435" i="9"/>
  <c r="DW758" i="9"/>
  <c r="EI879" i="9"/>
  <c r="EC369" i="9"/>
  <c r="DY551" i="9"/>
  <c r="DW790" i="9"/>
  <c r="EG382" i="9"/>
  <c r="DV437" i="9"/>
  <c r="DW499" i="9"/>
  <c r="EH565" i="9"/>
  <c r="EA572" i="9"/>
  <c r="EC760" i="9"/>
  <c r="ED341" i="9"/>
  <c r="EC507" i="9"/>
  <c r="DY799" i="9"/>
  <c r="EA898" i="9"/>
  <c r="ED405" i="9"/>
  <c r="DV937" i="9"/>
  <c r="DW362" i="9"/>
  <c r="DX392" i="9"/>
  <c r="EF456" i="9"/>
  <c r="DW515" i="9"/>
  <c r="DU568" i="9"/>
  <c r="EE515" i="9"/>
  <c r="DW324" i="9"/>
  <c r="DX376" i="9"/>
  <c r="EC381" i="9"/>
  <c r="EC384" i="9"/>
  <c r="EF433" i="9"/>
  <c r="EE458" i="9"/>
  <c r="DY546" i="9"/>
  <c r="DV575" i="9"/>
  <c r="DY682" i="9"/>
  <c r="EG686" i="9"/>
  <c r="DZ895" i="9"/>
  <c r="ED352" i="9"/>
  <c r="EF376" i="9"/>
  <c r="EF381" i="9"/>
  <c r="DW422" i="9"/>
  <c r="DW429" i="9"/>
  <c r="DW439" i="9"/>
  <c r="DY575" i="9"/>
  <c r="EH622" i="9"/>
  <c r="DV381" i="9"/>
  <c r="DW389" i="9"/>
  <c r="EE488" i="9"/>
  <c r="DW546" i="9"/>
  <c r="EC568" i="9"/>
  <c r="DW659" i="9"/>
  <c r="DY686" i="9"/>
  <c r="EE391" i="9"/>
  <c r="EF439" i="9"/>
  <c r="EA554" i="9"/>
  <c r="EG566" i="9"/>
  <c r="DU683" i="9"/>
  <c r="EE750" i="9"/>
  <c r="EE793" i="9"/>
  <c r="EG799" i="9"/>
  <c r="DX806" i="9"/>
  <c r="DY896" i="9"/>
  <c r="DZ937" i="9"/>
  <c r="DZ568" i="9"/>
  <c r="EC373" i="9"/>
  <c r="EE683" i="9"/>
  <c r="EA896" i="9"/>
  <c r="ED924" i="9"/>
  <c r="ED953" i="9"/>
  <c r="DW308" i="9"/>
  <c r="EC313" i="9"/>
  <c r="DV373" i="9"/>
  <c r="EI392" i="9"/>
  <c r="DY395" i="9"/>
  <c r="DX416" i="9"/>
  <c r="ED518" i="9"/>
  <c r="EE530" i="9"/>
  <c r="DW566" i="9"/>
  <c r="DU686" i="9"/>
  <c r="EA696" i="9"/>
  <c r="DW754" i="9"/>
  <c r="EB788" i="9"/>
  <c r="DW793" i="9"/>
  <c r="DY830" i="9"/>
  <c r="DY869" i="9"/>
  <c r="EI871" i="9"/>
  <c r="EA878" i="9"/>
  <c r="DU890" i="9"/>
  <c r="DX308" i="9"/>
  <c r="DW364" i="9"/>
  <c r="DX373" i="9"/>
  <c r="DU376" i="9"/>
  <c r="ED382" i="9"/>
  <c r="EC386" i="9"/>
  <c r="EF395" i="9"/>
  <c r="ED407" i="9"/>
  <c r="DZ416" i="9"/>
  <c r="DU458" i="9"/>
  <c r="DW488" i="9"/>
  <c r="EE500" i="9"/>
  <c r="DW507" i="9"/>
  <c r="DW538" i="9"/>
  <c r="EA566" i="9"/>
  <c r="EC574" i="9"/>
  <c r="DW647" i="9"/>
  <c r="DW654" i="9"/>
  <c r="EA793" i="9"/>
  <c r="DZ869" i="9"/>
  <c r="EA895" i="9"/>
  <c r="DY373" i="9"/>
  <c r="EC654" i="9"/>
  <c r="DW683" i="9"/>
  <c r="EE686" i="9"/>
  <c r="DX697" i="9"/>
  <c r="DX760" i="9"/>
  <c r="EC793" i="9"/>
  <c r="EC803" i="9"/>
  <c r="DZ862" i="9"/>
  <c r="EC869" i="9"/>
  <c r="EB879" i="9"/>
  <c r="EB907" i="9"/>
  <c r="EI1004" i="9"/>
  <c r="DX306" i="9"/>
  <c r="EG316" i="9"/>
  <c r="DY372" i="9"/>
  <c r="DX394" i="9"/>
  <c r="DV397" i="9"/>
  <c r="DV409" i="9"/>
  <c r="EE414" i="9"/>
  <c r="EF441" i="9"/>
  <c r="EH521" i="9"/>
  <c r="EA567" i="9"/>
  <c r="EE694" i="9"/>
  <c r="EE713" i="9"/>
  <c r="DW868" i="9"/>
  <c r="EI870" i="9"/>
  <c r="EI887" i="9"/>
  <c r="EG306" i="9"/>
  <c r="EF372" i="9"/>
  <c r="DW377" i="9"/>
  <c r="DU392" i="9"/>
  <c r="EC394" i="9"/>
  <c r="DY405" i="9"/>
  <c r="DW424" i="9"/>
  <c r="DW435" i="9"/>
  <c r="ED456" i="9"/>
  <c r="EE529" i="9"/>
  <c r="EE565" i="9"/>
  <c r="DZ572" i="9"/>
  <c r="EA575" i="9"/>
  <c r="DW644" i="9"/>
  <c r="DW656" i="9"/>
  <c r="DW662" i="9"/>
  <c r="DY675" i="9"/>
  <c r="EG684" i="9"/>
  <c r="EA864" i="9"/>
  <c r="EA868" i="9"/>
  <c r="DZ894" i="9"/>
  <c r="EB916" i="9"/>
  <c r="EI864" i="9"/>
  <c r="EC894" i="9"/>
  <c r="DX313" i="9"/>
  <c r="EC343" i="9"/>
  <c r="DU373" i="9"/>
  <c r="EE375" i="9"/>
  <c r="DV382" i="9"/>
  <c r="DY392" i="9"/>
  <c r="DW395" i="9"/>
  <c r="EB499" i="9"/>
  <c r="DW530" i="9"/>
  <c r="DW562" i="9"/>
  <c r="DX616" i="9"/>
  <c r="DW670" i="9"/>
  <c r="EC682" i="9"/>
  <c r="DW696" i="9"/>
  <c r="EE701" i="9"/>
  <c r="EI758" i="9"/>
  <c r="DU793" i="9"/>
  <c r="DU869" i="9"/>
  <c r="DW871" i="9"/>
  <c r="EC327" i="9"/>
  <c r="EG372" i="9"/>
  <c r="ED373" i="9"/>
  <c r="EF375" i="9"/>
  <c r="EA395" i="9"/>
  <c r="EF405" i="9"/>
  <c r="DX408" i="9"/>
  <c r="DX421" i="9"/>
  <c r="DX437" i="9"/>
  <c r="DW459" i="9"/>
  <c r="EE499" i="9"/>
  <c r="EC511" i="9"/>
  <c r="EA519" i="9"/>
  <c r="DY534" i="9"/>
  <c r="EA550" i="9"/>
  <c r="EE562" i="9"/>
  <c r="DW571" i="9"/>
  <c r="EC572" i="9"/>
  <c r="EB617" i="9"/>
  <c r="EA643" i="9"/>
  <c r="DW664" i="9"/>
  <c r="EB670" i="9"/>
  <c r="EA683" i="9"/>
  <c r="DU688" i="9"/>
  <c r="EE696" i="9"/>
  <c r="EF756" i="9"/>
  <c r="EA759" i="9"/>
  <c r="DU789" i="9"/>
  <c r="EE837" i="9"/>
  <c r="DZ844" i="9"/>
  <c r="EI867" i="9"/>
  <c r="EI878" i="9"/>
  <c r="DW883" i="9"/>
  <c r="DU892" i="9"/>
  <c r="EC896" i="9"/>
  <c r="DV900" i="9"/>
  <c r="DZ938" i="9"/>
  <c r="DV957" i="9"/>
  <c r="DZ961" i="9"/>
  <c r="EA1005" i="9"/>
  <c r="EG373" i="9"/>
  <c r="EC395" i="9"/>
  <c r="EH405" i="9"/>
  <c r="EF437" i="9"/>
  <c r="EC459" i="9"/>
  <c r="EE511" i="9"/>
  <c r="ED519" i="9"/>
  <c r="EI534" i="9"/>
  <c r="EH562" i="9"/>
  <c r="EA571" i="9"/>
  <c r="EH572" i="9"/>
  <c r="EA655" i="9"/>
  <c r="DW682" i="9"/>
  <c r="EC683" i="9"/>
  <c r="EC688" i="9"/>
  <c r="DX740" i="9"/>
  <c r="EE746" i="9"/>
  <c r="EE759" i="9"/>
  <c r="EA761" i="9"/>
  <c r="EE789" i="9"/>
  <c r="DY811" i="9"/>
  <c r="EB844" i="9"/>
  <c r="DY864" i="9"/>
  <c r="EI869" i="9"/>
  <c r="EB883" i="9"/>
  <c r="DZ892" i="9"/>
  <c r="DW895" i="9"/>
  <c r="EH896" i="9"/>
  <c r="DZ900" i="9"/>
  <c r="EB934" i="9"/>
  <c r="EB938" i="9"/>
  <c r="DZ957" i="9"/>
  <c r="EH961" i="9"/>
  <c r="EH571" i="9"/>
  <c r="EI688" i="9"/>
  <c r="EF759" i="9"/>
  <c r="EH892" i="9"/>
  <c r="EF900" i="9"/>
  <c r="ED938" i="9"/>
  <c r="ED957" i="9"/>
  <c r="DX325" i="9"/>
  <c r="DW374" i="9"/>
  <c r="EF380" i="9"/>
  <c r="EG395" i="9"/>
  <c r="DY399" i="9"/>
  <c r="DX428" i="9"/>
  <c r="DV441" i="9"/>
  <c r="DW460" i="9"/>
  <c r="DY518" i="9"/>
  <c r="DY573" i="9"/>
  <c r="EA626" i="9"/>
  <c r="ED309" i="9"/>
  <c r="EG354" i="9"/>
  <c r="DW373" i="9"/>
  <c r="EC374" i="9"/>
  <c r="EE392" i="9"/>
  <c r="DU395" i="9"/>
  <c r="EI395" i="9"/>
  <c r="EF399" i="9"/>
  <c r="DV405" i="9"/>
  <c r="DW407" i="9"/>
  <c r="DV433" i="9"/>
  <c r="DX441" i="9"/>
  <c r="DV453" i="9"/>
  <c r="EE460" i="9"/>
  <c r="DZ518" i="9"/>
  <c r="DU521" i="9"/>
  <c r="DY531" i="9"/>
  <c r="DW542" i="9"/>
  <c r="EE566" i="9"/>
  <c r="EE568" i="9"/>
  <c r="DU572" i="9"/>
  <c r="EA573" i="9"/>
  <c r="DV615" i="9"/>
  <c r="EC626" i="9"/>
  <c r="DW640" i="9"/>
  <c r="EB662" i="9"/>
  <c r="EC678" i="9"/>
  <c r="EG682" i="9"/>
  <c r="DU684" i="9"/>
  <c r="DW689" i="9"/>
  <c r="EF754" i="9"/>
  <c r="DX758" i="9"/>
  <c r="DU760" i="9"/>
  <c r="EC790" i="9"/>
  <c r="EC802" i="9"/>
  <c r="DY821" i="9"/>
  <c r="DZ846" i="9"/>
  <c r="EC885" i="9"/>
  <c r="DZ890" i="9"/>
  <c r="EE893" i="9"/>
  <c r="EH895" i="9"/>
  <c r="ED954" i="9"/>
  <c r="DZ958" i="9"/>
  <c r="DV963" i="9"/>
  <c r="DV395" i="9"/>
  <c r="DW405" i="9"/>
  <c r="DX433" i="9"/>
  <c r="EE441" i="9"/>
  <c r="ED453" i="9"/>
  <c r="EA518" i="9"/>
  <c r="DZ521" i="9"/>
  <c r="EA542" i="9"/>
  <c r="DW572" i="9"/>
  <c r="EE573" i="9"/>
  <c r="EA684" i="9"/>
  <c r="EE689" i="9"/>
  <c r="EA758" i="9"/>
  <c r="DW760" i="9"/>
  <c r="EI790" i="9"/>
  <c r="EB846" i="9"/>
  <c r="EH890" i="9"/>
  <c r="X11" i="9"/>
  <c r="T11" i="9"/>
  <c r="X10" i="9"/>
  <c r="T10" i="9"/>
  <c r="X18" i="9"/>
  <c r="T18" i="9"/>
  <c r="T12" i="9"/>
  <c r="T20" i="9"/>
  <c r="T13" i="9"/>
  <c r="T21" i="9"/>
  <c r="T14" i="9"/>
  <c r="T22" i="9"/>
  <c r="T7" i="9"/>
  <c r="T15" i="9"/>
  <c r="T23" i="9"/>
  <c r="X19" i="9"/>
  <c r="T19" i="9"/>
  <c r="T8" i="9"/>
  <c r="T16" i="9"/>
  <c r="X24" i="9"/>
  <c r="T24" i="9"/>
  <c r="X9" i="9"/>
  <c r="T9" i="9"/>
  <c r="X17" i="9"/>
  <c r="T17" i="9"/>
  <c r="T25" i="9"/>
  <c r="X16" i="9"/>
  <c r="X12" i="9"/>
  <c r="X25" i="9"/>
  <c r="X8" i="9"/>
  <c r="AA23" i="9"/>
  <c r="AA25" i="9"/>
  <c r="X20" i="9"/>
  <c r="X22" i="9"/>
  <c r="X23" i="9"/>
  <c r="AA24" i="9"/>
  <c r="X14" i="9"/>
  <c r="AA22" i="9"/>
  <c r="DX374" i="9"/>
  <c r="DV377" i="9"/>
  <c r="DU380" i="9"/>
  <c r="EB393" i="9"/>
  <c r="DU393" i="9"/>
  <c r="EI393" i="9"/>
  <c r="EA394" i="9"/>
  <c r="EB397" i="9"/>
  <c r="DZ397" i="9"/>
  <c r="EB403" i="9"/>
  <c r="DW403" i="9"/>
  <c r="EE438" i="9"/>
  <c r="ED438" i="9"/>
  <c r="DV438" i="9"/>
  <c r="EE450" i="9"/>
  <c r="EE491" i="9"/>
  <c r="DW491" i="9"/>
  <c r="EF561" i="9"/>
  <c r="EG561" i="9"/>
  <c r="DZ561" i="9"/>
  <c r="EE627" i="9"/>
  <c r="EA627" i="9"/>
  <c r="EE658" i="9"/>
  <c r="EB658" i="9"/>
  <c r="DW658" i="9"/>
  <c r="EF721" i="9"/>
  <c r="DX721" i="9"/>
  <c r="EH949" i="9"/>
  <c r="ED949" i="9"/>
  <c r="DZ949" i="9"/>
  <c r="EB385" i="9"/>
  <c r="EG385" i="9"/>
  <c r="DW385" i="9"/>
  <c r="EE445" i="9"/>
  <c r="ED445" i="9"/>
  <c r="EE471" i="9"/>
  <c r="EC471" i="9"/>
  <c r="EB492" i="9"/>
  <c r="EE492" i="9"/>
  <c r="EB383" i="9"/>
  <c r="DX383" i="9"/>
  <c r="DW413" i="9"/>
  <c r="DV413" i="9"/>
  <c r="EE463" i="9"/>
  <c r="EC463" i="9"/>
  <c r="EE479" i="9"/>
  <c r="EC479" i="9"/>
  <c r="EE487" i="9"/>
  <c r="DW487" i="9"/>
  <c r="EH791" i="9"/>
  <c r="EE791" i="9"/>
  <c r="EA791" i="9"/>
  <c r="EC361" i="9"/>
  <c r="EF373" i="9"/>
  <c r="ED374" i="9"/>
  <c r="EB376" i="9"/>
  <c r="DY376" i="9"/>
  <c r="DY377" i="9"/>
  <c r="EG380" i="9"/>
  <c r="EB382" i="9"/>
  <c r="DW382" i="9"/>
  <c r="EF382" i="9"/>
  <c r="DU383" i="9"/>
  <c r="DU385" i="9"/>
  <c r="EC393" i="9"/>
  <c r="EF394" i="9"/>
  <c r="DY397" i="9"/>
  <c r="DV400" i="9"/>
  <c r="EE400" i="9"/>
  <c r="EE407" i="9"/>
  <c r="DZ407" i="9"/>
  <c r="DW409" i="9"/>
  <c r="EE439" i="9"/>
  <c r="DV439" i="9"/>
  <c r="DW445" i="9"/>
  <c r="EE472" i="9"/>
  <c r="DW472" i="9"/>
  <c r="EC487" i="9"/>
  <c r="EF374" i="9"/>
  <c r="EF377" i="9"/>
  <c r="EB381" i="9"/>
  <c r="DY381" i="9"/>
  <c r="EG381" i="9"/>
  <c r="DU381" i="9"/>
  <c r="ED383" i="9"/>
  <c r="DV385" i="9"/>
  <c r="EB391" i="9"/>
  <c r="DU391" i="9"/>
  <c r="EA391" i="9"/>
  <c r="EE393" i="9"/>
  <c r="EB401" i="9"/>
  <c r="DZ401" i="9"/>
  <c r="DV401" i="9"/>
  <c r="ED410" i="9"/>
  <c r="EE410" i="9"/>
  <c r="DX430" i="9"/>
  <c r="DW430" i="9"/>
  <c r="EC516" i="9"/>
  <c r="EG516" i="9"/>
  <c r="DU516" i="9"/>
  <c r="EC523" i="9"/>
  <c r="EG523" i="9"/>
  <c r="EB523" i="9"/>
  <c r="DZ523" i="9"/>
  <c r="DW523" i="9"/>
  <c r="DU523" i="9"/>
  <c r="EH624" i="9"/>
  <c r="DX624" i="9"/>
  <c r="EF692" i="9"/>
  <c r="EE692" i="9"/>
  <c r="EA692" i="9"/>
  <c r="DW692" i="9"/>
  <c r="EG374" i="9"/>
  <c r="EF383" i="9"/>
  <c r="DY385" i="9"/>
  <c r="DV391" i="9"/>
  <c r="EB394" i="9"/>
  <c r="DW394" i="9"/>
  <c r="EE394" i="9"/>
  <c r="EI394" i="9"/>
  <c r="DY401" i="9"/>
  <c r="ED411" i="9"/>
  <c r="DW411" i="9"/>
  <c r="EE415" i="9"/>
  <c r="DZ415" i="9"/>
  <c r="DW415" i="9"/>
  <c r="EE434" i="9"/>
  <c r="ED434" i="9"/>
  <c r="DV434" i="9"/>
  <c r="EE650" i="9"/>
  <c r="EC650" i="9"/>
  <c r="EA650" i="9"/>
  <c r="DW650" i="9"/>
  <c r="EF733" i="9"/>
  <c r="EE733" i="9"/>
  <c r="DW340" i="9"/>
  <c r="DW350" i="9"/>
  <c r="DW354" i="9"/>
  <c r="DX362" i="9"/>
  <c r="EC367" i="9"/>
  <c r="DU374" i="9"/>
  <c r="DW381" i="9"/>
  <c r="EB384" i="9"/>
  <c r="EF384" i="9"/>
  <c r="DU384" i="9"/>
  <c r="EC385" i="9"/>
  <c r="DV388" i="9"/>
  <c r="DW391" i="9"/>
  <c r="DU394" i="9"/>
  <c r="EB399" i="9"/>
  <c r="ED399" i="9"/>
  <c r="DX399" i="9"/>
  <c r="DV399" i="9"/>
  <c r="ED401" i="9"/>
  <c r="EE412" i="9"/>
  <c r="EH412" i="9"/>
  <c r="DX412" i="9"/>
  <c r="DX415" i="9"/>
  <c r="DX434" i="9"/>
  <c r="EE457" i="9"/>
  <c r="EE467" i="9"/>
  <c r="EC467" i="9"/>
  <c r="EE483" i="9"/>
  <c r="EC483" i="9"/>
  <c r="EB512" i="9"/>
  <c r="EC512" i="9"/>
  <c r="DU512" i="9"/>
  <c r="EH535" i="9"/>
  <c r="EG535" i="9"/>
  <c r="DY535" i="9"/>
  <c r="EF563" i="9"/>
  <c r="EG563" i="9"/>
  <c r="EA563" i="9"/>
  <c r="DW563" i="9"/>
  <c r="EB874" i="9"/>
  <c r="EE874" i="9"/>
  <c r="DX354" i="9"/>
  <c r="EG362" i="9"/>
  <c r="DV374" i="9"/>
  <c r="DX381" i="9"/>
  <c r="DX384" i="9"/>
  <c r="EF385" i="9"/>
  <c r="EB389" i="9"/>
  <c r="EG389" i="9"/>
  <c r="DY391" i="9"/>
  <c r="DV394" i="9"/>
  <c r="DW399" i="9"/>
  <c r="EH401" i="9"/>
  <c r="DV412" i="9"/>
  <c r="ED415" i="9"/>
  <c r="EE432" i="9"/>
  <c r="DW432" i="9"/>
  <c r="EE435" i="9"/>
  <c r="DV435" i="9"/>
  <c r="EE443" i="9"/>
  <c r="DW443" i="9"/>
  <c r="EE468" i="9"/>
  <c r="DW468" i="9"/>
  <c r="EE476" i="9"/>
  <c r="DW476" i="9"/>
  <c r="EE484" i="9"/>
  <c r="DW484" i="9"/>
  <c r="EG526" i="9"/>
  <c r="EI526" i="9"/>
  <c r="EE526" i="9"/>
  <c r="EA526" i="9"/>
  <c r="DY526" i="9"/>
  <c r="DW526" i="9"/>
  <c r="EB377" i="9"/>
  <c r="EC377" i="9"/>
  <c r="DU377" i="9"/>
  <c r="EB455" i="9"/>
  <c r="EE455" i="9"/>
  <c r="DV455" i="9"/>
  <c r="EB508" i="9"/>
  <c r="EC508" i="9"/>
  <c r="EF560" i="9"/>
  <c r="EH560" i="9"/>
  <c r="EG560" i="9"/>
  <c r="EE560" i="9"/>
  <c r="EA560" i="9"/>
  <c r="DZ560" i="9"/>
  <c r="DY560" i="9"/>
  <c r="DW560" i="9"/>
  <c r="EE668" i="9"/>
  <c r="DW668" i="9"/>
  <c r="EG865" i="9"/>
  <c r="EC865" i="9"/>
  <c r="EB865" i="9"/>
  <c r="EA865" i="9"/>
  <c r="DZ865" i="9"/>
  <c r="DY865" i="9"/>
  <c r="DW865" i="9"/>
  <c r="EI865" i="9"/>
  <c r="DU865" i="9"/>
  <c r="EA930" i="9"/>
  <c r="EC930" i="9"/>
  <c r="EA392" i="9"/>
  <c r="DX395" i="9"/>
  <c r="DZ405" i="9"/>
  <c r="EB459" i="9"/>
  <c r="EB518" i="9"/>
  <c r="EG565" i="9"/>
  <c r="EG568" i="9"/>
  <c r="EE572" i="9"/>
  <c r="EI573" i="9"/>
  <c r="EE574" i="9"/>
  <c r="ED575" i="9"/>
  <c r="EA654" i="9"/>
  <c r="EE682" i="9"/>
  <c r="EA689" i="9"/>
  <c r="EI694" i="9"/>
  <c r="EE754" i="9"/>
  <c r="EE756" i="9"/>
  <c r="EF758" i="9"/>
  <c r="EC789" i="9"/>
  <c r="EI862" i="9"/>
  <c r="DY868" i="9"/>
  <c r="EE878" i="9"/>
  <c r="DW892" i="9"/>
  <c r="EE895" i="9"/>
  <c r="EE896" i="9"/>
  <c r="EF898" i="9"/>
  <c r="ED961" i="9"/>
  <c r="EG574" i="9"/>
  <c r="EH518" i="9"/>
  <c r="DW521" i="9"/>
  <c r="EE533" i="9"/>
  <c r="DZ541" i="9"/>
  <c r="DZ545" i="9"/>
  <c r="EE549" i="9"/>
  <c r="DZ553" i="9"/>
  <c r="DZ569" i="9"/>
  <c r="DV572" i="9"/>
  <c r="EI572" i="9"/>
  <c r="DU574" i="9"/>
  <c r="EH574" i="9"/>
  <c r="EB621" i="9"/>
  <c r="DZ625" i="9"/>
  <c r="EC642" i="9"/>
  <c r="EA662" i="9"/>
  <c r="DW666" i="9"/>
  <c r="DW674" i="9"/>
  <c r="DY684" i="9"/>
  <c r="DW686" i="9"/>
  <c r="DY688" i="9"/>
  <c r="EH689" i="9"/>
  <c r="EA695" i="9"/>
  <c r="EE697" i="9"/>
  <c r="DX729" i="9"/>
  <c r="DW752" i="9"/>
  <c r="EI793" i="9"/>
  <c r="EC806" i="9"/>
  <c r="DU836" i="9"/>
  <c r="DW863" i="9"/>
  <c r="EI868" i="9"/>
  <c r="DU870" i="9"/>
  <c r="EI875" i="9"/>
  <c r="DW882" i="9"/>
  <c r="EA892" i="9"/>
  <c r="EI896" i="9"/>
  <c r="DZ899" i="9"/>
  <c r="EI1005" i="9"/>
  <c r="EA541" i="9"/>
  <c r="EE545" i="9"/>
  <c r="EB553" i="9"/>
  <c r="DV574" i="9"/>
  <c r="EI574" i="9"/>
  <c r="EH625" i="9"/>
  <c r="EA666" i="9"/>
  <c r="EA674" i="9"/>
  <c r="EI695" i="9"/>
  <c r="EE729" i="9"/>
  <c r="DW747" i="9"/>
  <c r="DX752" i="9"/>
  <c r="DX755" i="9"/>
  <c r="DW759" i="9"/>
  <c r="DY836" i="9"/>
  <c r="DW867" i="9"/>
  <c r="DW870" i="9"/>
  <c r="EA871" i="9"/>
  <c r="DW879" i="9"/>
  <c r="EA882" i="9"/>
  <c r="EE886" i="9"/>
  <c r="EA890" i="9"/>
  <c r="EC892" i="9"/>
  <c r="EH894" i="9"/>
  <c r="DU896" i="9"/>
  <c r="EH899" i="9"/>
  <c r="ED915" i="9"/>
  <c r="EB927" i="9"/>
  <c r="ED937" i="9"/>
  <c r="DV941" i="9"/>
  <c r="ED959" i="9"/>
  <c r="EH962" i="9"/>
  <c r="EE395" i="9"/>
  <c r="EH408" i="9"/>
  <c r="DW433" i="9"/>
  <c r="DW437" i="9"/>
  <c r="DW441" i="9"/>
  <c r="DV448" i="9"/>
  <c r="DW453" i="9"/>
  <c r="DW456" i="9"/>
  <c r="EC460" i="9"/>
  <c r="DW464" i="9"/>
  <c r="EC475" i="9"/>
  <c r="DW480" i="9"/>
  <c r="EB495" i="9"/>
  <c r="DW511" i="9"/>
  <c r="DU518" i="9"/>
  <c r="DU519" i="9"/>
  <c r="EB521" i="9"/>
  <c r="DY530" i="9"/>
  <c r="DW534" i="9"/>
  <c r="DY550" i="9"/>
  <c r="EE553" i="9"/>
  <c r="DZ558" i="9"/>
  <c r="DY562" i="9"/>
  <c r="DZ566" i="9"/>
  <c r="DV568" i="9"/>
  <c r="DY572" i="9"/>
  <c r="DU573" i="9"/>
  <c r="DW574" i="9"/>
  <c r="DZ622" i="9"/>
  <c r="DW643" i="9"/>
  <c r="EA647" i="9"/>
  <c r="EA659" i="9"/>
  <c r="EB666" i="9"/>
  <c r="EA670" i="9"/>
  <c r="EB674" i="9"/>
  <c r="DU682" i="9"/>
  <c r="EC684" i="9"/>
  <c r="EC686" i="9"/>
  <c r="EA690" i="9"/>
  <c r="EE752" i="9"/>
  <c r="EF755" i="9"/>
  <c r="DX759" i="9"/>
  <c r="EA760" i="9"/>
  <c r="EA790" i="9"/>
  <c r="DV799" i="9"/>
  <c r="DY813" i="9"/>
  <c r="EB836" i="9"/>
  <c r="DZ867" i="9"/>
  <c r="DZ870" i="9"/>
  <c r="EA879" i="9"/>
  <c r="EE892" i="9"/>
  <c r="DW896" i="9"/>
  <c r="ED941" i="9"/>
  <c r="EB946" i="9"/>
  <c r="DY574" i="9"/>
  <c r="EC870" i="9"/>
  <c r="DY527" i="9"/>
  <c r="DW554" i="9"/>
  <c r="EE559" i="9"/>
  <c r="DZ574" i="9"/>
  <c r="DW660" i="9"/>
  <c r="DW694" i="9"/>
  <c r="DX713" i="9"/>
  <c r="DW756" i="9"/>
  <c r="DY837" i="9"/>
  <c r="DZ842" i="9"/>
  <c r="EE870" i="9"/>
  <c r="DW878" i="9"/>
  <c r="DY898" i="9"/>
  <c r="EB924" i="9"/>
  <c r="EB929" i="9"/>
  <c r="ED942" i="9"/>
  <c r="DV953" i="9"/>
  <c r="DV961" i="9"/>
  <c r="ED311" i="9"/>
  <c r="EC315" i="9"/>
  <c r="ED318" i="9"/>
  <c r="ED331" i="9"/>
  <c r="EC331" i="9"/>
  <c r="ED334" i="9"/>
  <c r="ED347" i="9"/>
  <c r="EC347" i="9"/>
  <c r="EC366" i="9"/>
  <c r="EG366" i="9"/>
  <c r="DX366" i="9"/>
  <c r="DW366" i="9"/>
  <c r="DX371" i="9"/>
  <c r="DX379" i="9"/>
  <c r="EB386" i="9"/>
  <c r="ED386" i="9"/>
  <c r="DY386" i="9"/>
  <c r="DX386" i="9"/>
  <c r="EG386" i="9"/>
  <c r="DV386" i="9"/>
  <c r="EF386" i="9"/>
  <c r="DU386" i="9"/>
  <c r="EB388" i="9"/>
  <c r="EE388" i="9"/>
  <c r="DU388" i="9"/>
  <c r="EC388" i="9"/>
  <c r="EA388" i="9"/>
  <c r="EI388" i="9"/>
  <c r="DX388" i="9"/>
  <c r="EG388" i="9"/>
  <c r="DW388" i="9"/>
  <c r="DX347" i="9"/>
  <c r="DY366" i="9"/>
  <c r="EB370" i="9"/>
  <c r="DY370" i="9"/>
  <c r="DX370" i="9"/>
  <c r="EG370" i="9"/>
  <c r="DV370" i="9"/>
  <c r="EF370" i="9"/>
  <c r="DU370" i="9"/>
  <c r="DY371" i="9"/>
  <c r="EB378" i="9"/>
  <c r="DY378" i="9"/>
  <c r="DX378" i="9"/>
  <c r="EG378" i="9"/>
  <c r="DV378" i="9"/>
  <c r="EF378" i="9"/>
  <c r="DU378" i="9"/>
  <c r="DY379" i="9"/>
  <c r="EB390" i="9"/>
  <c r="EC390" i="9"/>
  <c r="DY390" i="9"/>
  <c r="EI390" i="9"/>
  <c r="DX390" i="9"/>
  <c r="EG390" i="9"/>
  <c r="DW390" i="9"/>
  <c r="EF390" i="9"/>
  <c r="DV390" i="9"/>
  <c r="EE390" i="9"/>
  <c r="DU390" i="9"/>
  <c r="ED320" i="9"/>
  <c r="DX320" i="9"/>
  <c r="ED336" i="9"/>
  <c r="DX336" i="9"/>
  <c r="EC356" i="9"/>
  <c r="DX356" i="9"/>
  <c r="DW356" i="9"/>
  <c r="EC360" i="9"/>
  <c r="EG360" i="9"/>
  <c r="EG320" i="9"/>
  <c r="DX324" i="9"/>
  <c r="EG336" i="9"/>
  <c r="DX340" i="9"/>
  <c r="EG356" i="9"/>
  <c r="DW360" i="9"/>
  <c r="EB363" i="9"/>
  <c r="EC363" i="9"/>
  <c r="EC370" i="9"/>
  <c r="EB372" i="9"/>
  <c r="ED372" i="9"/>
  <c r="EC372" i="9"/>
  <c r="DX372" i="9"/>
  <c r="DW372" i="9"/>
  <c r="EC378" i="9"/>
  <c r="EB380" i="9"/>
  <c r="ED380" i="9"/>
  <c r="EC380" i="9"/>
  <c r="DX380" i="9"/>
  <c r="DW380" i="9"/>
  <c r="EE386" i="9"/>
  <c r="ED388" i="9"/>
  <c r="ED390" i="9"/>
  <c r="DW306" i="9"/>
  <c r="DX360" i="9"/>
  <c r="EC368" i="9"/>
  <c r="EG368" i="9"/>
  <c r="EF368" i="9"/>
  <c r="DX368" i="9"/>
  <c r="DW368" i="9"/>
  <c r="ED370" i="9"/>
  <c r="ED378" i="9"/>
  <c r="EB387" i="9"/>
  <c r="DX387" i="9"/>
  <c r="EG387" i="9"/>
  <c r="DV387" i="9"/>
  <c r="EF387" i="9"/>
  <c r="DU387" i="9"/>
  <c r="ED387" i="9"/>
  <c r="EC387" i="9"/>
  <c r="EF388" i="9"/>
  <c r="EG322" i="9"/>
  <c r="DW322" i="9"/>
  <c r="ED329" i="9"/>
  <c r="EC329" i="9"/>
  <c r="EG338" i="9"/>
  <c r="DW338" i="9"/>
  <c r="ED345" i="9"/>
  <c r="EC345" i="9"/>
  <c r="EC358" i="9"/>
  <c r="DW358" i="9"/>
  <c r="DV368" i="9"/>
  <c r="EE370" i="9"/>
  <c r="DV372" i="9"/>
  <c r="EB375" i="9"/>
  <c r="EC375" i="9"/>
  <c r="DY375" i="9"/>
  <c r="DW375" i="9"/>
  <c r="EG375" i="9"/>
  <c r="DV375" i="9"/>
  <c r="EE378" i="9"/>
  <c r="DV380" i="9"/>
  <c r="DW387" i="9"/>
  <c r="EB371" i="9"/>
  <c r="EG371" i="9"/>
  <c r="DV371" i="9"/>
  <c r="EF371" i="9"/>
  <c r="DU371" i="9"/>
  <c r="ED371" i="9"/>
  <c r="EC371" i="9"/>
  <c r="EB379" i="9"/>
  <c r="EG379" i="9"/>
  <c r="DV379" i="9"/>
  <c r="EF379" i="9"/>
  <c r="DU379" i="9"/>
  <c r="ED379" i="9"/>
  <c r="EC379" i="9"/>
  <c r="DX315" i="9"/>
  <c r="DW318" i="9"/>
  <c r="ED322" i="9"/>
  <c r="DW334" i="9"/>
  <c r="ED338" i="9"/>
  <c r="EG358" i="9"/>
  <c r="EC365" i="9"/>
  <c r="DW371" i="9"/>
  <c r="EE372" i="9"/>
  <c r="DX375" i="9"/>
  <c r="DW379" i="9"/>
  <c r="EE380" i="9"/>
  <c r="EE387" i="9"/>
  <c r="EE373" i="9"/>
  <c r="DY374" i="9"/>
  <c r="ED376" i="9"/>
  <c r="DX377" i="9"/>
  <c r="EE381" i="9"/>
  <c r="DY382" i="9"/>
  <c r="DV383" i="9"/>
  <c r="EG383" i="9"/>
  <c r="ED384" i="9"/>
  <c r="DX385" i="9"/>
  <c r="EA389" i="9"/>
  <c r="DX391" i="9"/>
  <c r="EI391" i="9"/>
  <c r="EC392" i="9"/>
  <c r="DV393" i="9"/>
  <c r="EF393" i="9"/>
  <c r="DY394" i="9"/>
  <c r="ED395" i="9"/>
  <c r="DW396" i="9"/>
  <c r="EG396" i="9"/>
  <c r="EG397" i="9"/>
  <c r="DZ399" i="9"/>
  <c r="EF400" i="9"/>
  <c r="EF401" i="9"/>
  <c r="DX403" i="9"/>
  <c r="EG405" i="9"/>
  <c r="EB407" i="9"/>
  <c r="DZ411" i="9"/>
  <c r="DW417" i="9"/>
  <c r="EF420" i="9"/>
  <c r="DV420" i="9"/>
  <c r="DW425" i="9"/>
  <c r="EF428" i="9"/>
  <c r="DV428" i="9"/>
  <c r="DW442" i="9"/>
  <c r="DW444" i="9"/>
  <c r="DV452" i="9"/>
  <c r="EI457" i="9"/>
  <c r="EF457" i="9"/>
  <c r="ED457" i="9"/>
  <c r="DW457" i="9"/>
  <c r="DV457" i="9"/>
  <c r="EE376" i="9"/>
  <c r="DW383" i="9"/>
  <c r="EE384" i="9"/>
  <c r="EC389" i="9"/>
  <c r="ED392" i="9"/>
  <c r="DW393" i="9"/>
  <c r="EG393" i="9"/>
  <c r="DX396" i="9"/>
  <c r="EH397" i="9"/>
  <c r="EG401" i="9"/>
  <c r="DY403" i="9"/>
  <c r="EB411" i="9"/>
  <c r="EF423" i="9"/>
  <c r="DV423" i="9"/>
  <c r="EF431" i="9"/>
  <c r="DV431" i="9"/>
  <c r="DX442" i="9"/>
  <c r="DX444" i="9"/>
  <c r="DU503" i="9"/>
  <c r="EE503" i="9"/>
  <c r="EC503" i="9"/>
  <c r="EB503" i="9"/>
  <c r="DW503" i="9"/>
  <c r="ED389" i="9"/>
  <c r="DY396" i="9"/>
  <c r="DZ403" i="9"/>
  <c r="EF418" i="9"/>
  <c r="DV418" i="9"/>
  <c r="EF426" i="9"/>
  <c r="DV426" i="9"/>
  <c r="EE449" i="9"/>
  <c r="ED449" i="9"/>
  <c r="EB449" i="9"/>
  <c r="DX364" i="9"/>
  <c r="EE374" i="9"/>
  <c r="DV376" i="9"/>
  <c r="EG376" i="9"/>
  <c r="ED377" i="9"/>
  <c r="EE382" i="9"/>
  <c r="DY383" i="9"/>
  <c r="DV384" i="9"/>
  <c r="EG384" i="9"/>
  <c r="ED385" i="9"/>
  <c r="DU389" i="9"/>
  <c r="EE389" i="9"/>
  <c r="EC391" i="9"/>
  <c r="DV392" i="9"/>
  <c r="EF392" i="9"/>
  <c r="DY393" i="9"/>
  <c r="ED394" i="9"/>
  <c r="EA396" i="9"/>
  <c r="DW397" i="9"/>
  <c r="EG399" i="9"/>
  <c r="DW401" i="9"/>
  <c r="ED403" i="9"/>
  <c r="DX405" i="9"/>
  <c r="DV408" i="9"/>
  <c r="EH413" i="9"/>
  <c r="EE416" i="9"/>
  <c r="DW416" i="9"/>
  <c r="DW418" i="9"/>
  <c r="EF421" i="9"/>
  <c r="DV421" i="9"/>
  <c r="DX423" i="9"/>
  <c r="DW426" i="9"/>
  <c r="EF429" i="9"/>
  <c r="DV429" i="9"/>
  <c r="DX431" i="9"/>
  <c r="DV443" i="9"/>
  <c r="EF443" i="9"/>
  <c r="ED443" i="9"/>
  <c r="EB443" i="9"/>
  <c r="DW449" i="9"/>
  <c r="DW458" i="9"/>
  <c r="EC458" i="9"/>
  <c r="DZ458" i="9"/>
  <c r="DY458" i="9"/>
  <c r="EG364" i="9"/>
  <c r="DW376" i="9"/>
  <c r="EE377" i="9"/>
  <c r="EC383" i="9"/>
  <c r="DW384" i="9"/>
  <c r="EE385" i="9"/>
  <c r="DV389" i="9"/>
  <c r="EF389" i="9"/>
  <c r="ED391" i="9"/>
  <c r="DW392" i="9"/>
  <c r="EG392" i="9"/>
  <c r="EA393" i="9"/>
  <c r="EC396" i="9"/>
  <c r="DX397" i="9"/>
  <c r="DX401" i="9"/>
  <c r="EF403" i="9"/>
  <c r="DW408" i="9"/>
  <c r="DX418" i="9"/>
  <c r="EF424" i="9"/>
  <c r="DV424" i="9"/>
  <c r="DX426" i="9"/>
  <c r="ED396" i="9"/>
  <c r="EG403" i="9"/>
  <c r="EF419" i="9"/>
  <c r="DV419" i="9"/>
  <c r="EF427" i="9"/>
  <c r="DV427" i="9"/>
  <c r="EE436" i="9"/>
  <c r="ED436" i="9"/>
  <c r="DW436" i="9"/>
  <c r="DV436" i="9"/>
  <c r="EB454" i="9"/>
  <c r="ED454" i="9"/>
  <c r="DW454" i="9"/>
  <c r="EE383" i="9"/>
  <c r="DX389" i="9"/>
  <c r="EI389" i="9"/>
  <c r="ED393" i="9"/>
  <c r="DU396" i="9"/>
  <c r="EE396" i="9"/>
  <c r="DV403" i="9"/>
  <c r="EH403" i="9"/>
  <c r="DZ408" i="9"/>
  <c r="EE411" i="9"/>
  <c r="DX411" i="9"/>
  <c r="DW419" i="9"/>
  <c r="EF422" i="9"/>
  <c r="DV422" i="9"/>
  <c r="DW427" i="9"/>
  <c r="EF430" i="9"/>
  <c r="DV430" i="9"/>
  <c r="DX436" i="9"/>
  <c r="EE440" i="9"/>
  <c r="ED440" i="9"/>
  <c r="DW440" i="9"/>
  <c r="DV440" i="9"/>
  <c r="EE446" i="9"/>
  <c r="ED446" i="9"/>
  <c r="DV454" i="9"/>
  <c r="EB496" i="9"/>
  <c r="EE496" i="9"/>
  <c r="EC496" i="9"/>
  <c r="DW496" i="9"/>
  <c r="DV396" i="9"/>
  <c r="EF396" i="9"/>
  <c r="EF417" i="9"/>
  <c r="DV417" i="9"/>
  <c r="EF425" i="9"/>
  <c r="DV425" i="9"/>
  <c r="DV442" i="9"/>
  <c r="EF442" i="9"/>
  <c r="ED442" i="9"/>
  <c r="EB442" i="9"/>
  <c r="DV444" i="9"/>
  <c r="ED444" i="9"/>
  <c r="EB444" i="9"/>
  <c r="EE454" i="9"/>
  <c r="EE517" i="9"/>
  <c r="EI564" i="9"/>
  <c r="ED570" i="9"/>
  <c r="ED681" i="9"/>
  <c r="DU681" i="9"/>
  <c r="EC681" i="9"/>
  <c r="ED687" i="9"/>
  <c r="EC687" i="9"/>
  <c r="DY687" i="9"/>
  <c r="EG687" i="9"/>
  <c r="EF709" i="9"/>
  <c r="EE709" i="9"/>
  <c r="DX709" i="9"/>
  <c r="ED749" i="9"/>
  <c r="DW749" i="9"/>
  <c r="EE749" i="9"/>
  <c r="EC866" i="9"/>
  <c r="EI866" i="9"/>
  <c r="EH866" i="9"/>
  <c r="EA866" i="9"/>
  <c r="DW866" i="9"/>
  <c r="EF434" i="9"/>
  <c r="EF438" i="9"/>
  <c r="EC499" i="9"/>
  <c r="EE508" i="9"/>
  <c r="EB515" i="9"/>
  <c r="DU517" i="9"/>
  <c r="EG517" i="9"/>
  <c r="DW519" i="9"/>
  <c r="DU520" i="9"/>
  <c r="EE521" i="9"/>
  <c r="DZ525" i="9"/>
  <c r="EG531" i="9"/>
  <c r="DY538" i="9"/>
  <c r="EE541" i="9"/>
  <c r="EA546" i="9"/>
  <c r="DY554" i="9"/>
  <c r="DZ557" i="9"/>
  <c r="EA558" i="9"/>
  <c r="EG559" i="9"/>
  <c r="EA561" i="9"/>
  <c r="DZ562" i="9"/>
  <c r="DY563" i="9"/>
  <c r="DW564" i="9"/>
  <c r="EI565" i="9"/>
  <c r="EH566" i="9"/>
  <c r="EC567" i="9"/>
  <c r="DW568" i="9"/>
  <c r="EH568" i="9"/>
  <c r="EA569" i="9"/>
  <c r="DU570" i="9"/>
  <c r="EE570" i="9"/>
  <c r="DY571" i="9"/>
  <c r="EI571" i="9"/>
  <c r="DV573" i="9"/>
  <c r="EG573" i="9"/>
  <c r="EF575" i="9"/>
  <c r="DZ618" i="9"/>
  <c r="EF621" i="9"/>
  <c r="EA630" i="9"/>
  <c r="EA634" i="9"/>
  <c r="EA638" i="9"/>
  <c r="DW651" i="9"/>
  <c r="EE663" i="9"/>
  <c r="EA663" i="9"/>
  <c r="DW672" i="9"/>
  <c r="DW681" i="9"/>
  <c r="DU687" i="9"/>
  <c r="EE745" i="9"/>
  <c r="DW745" i="9"/>
  <c r="DX749" i="9"/>
  <c r="ED757" i="9"/>
  <c r="DW757" i="9"/>
  <c r="EI757" i="9"/>
  <c r="EF757" i="9"/>
  <c r="EA757" i="9"/>
  <c r="EI785" i="9"/>
  <c r="DU785" i="9"/>
  <c r="EC800" i="9"/>
  <c r="EB800" i="9"/>
  <c r="EB810" i="9"/>
  <c r="DU810" i="9"/>
  <c r="EF810" i="9"/>
  <c r="DZ810" i="9"/>
  <c r="EE814" i="9"/>
  <c r="DY814" i="9"/>
  <c r="DY866" i="9"/>
  <c r="EF925" i="9"/>
  <c r="ED925" i="9"/>
  <c r="EB925" i="9"/>
  <c r="DV432" i="9"/>
  <c r="ED433" i="9"/>
  <c r="ED437" i="9"/>
  <c r="ED441" i="9"/>
  <c r="DV456" i="9"/>
  <c r="DW463" i="9"/>
  <c r="DW467" i="9"/>
  <c r="DW471" i="9"/>
  <c r="DW475" i="9"/>
  <c r="DW479" i="9"/>
  <c r="DW483" i="9"/>
  <c r="EC515" i="9"/>
  <c r="DV517" i="9"/>
  <c r="EH517" i="9"/>
  <c r="DZ519" i="9"/>
  <c r="EG521" i="9"/>
  <c r="EA525" i="9"/>
  <c r="EA538" i="9"/>
  <c r="EI546" i="9"/>
  <c r="DW550" i="9"/>
  <c r="DZ554" i="9"/>
  <c r="EA557" i="9"/>
  <c r="EI558" i="9"/>
  <c r="EH559" i="9"/>
  <c r="EE561" i="9"/>
  <c r="EA562" i="9"/>
  <c r="DZ563" i="9"/>
  <c r="DY564" i="9"/>
  <c r="DW565" i="9"/>
  <c r="EI566" i="9"/>
  <c r="EE567" i="9"/>
  <c r="DY568" i="9"/>
  <c r="EI568" i="9"/>
  <c r="EC569" i="9"/>
  <c r="DV570" i="9"/>
  <c r="EG570" i="9"/>
  <c r="DZ571" i="9"/>
  <c r="ED572" i="9"/>
  <c r="DW573" i="9"/>
  <c r="EH573" i="9"/>
  <c r="EA574" i="9"/>
  <c r="DU575" i="9"/>
  <c r="EG575" i="9"/>
  <c r="EF618" i="9"/>
  <c r="DX625" i="9"/>
  <c r="DW627" i="9"/>
  <c r="EC630" i="9"/>
  <c r="EC634" i="9"/>
  <c r="EC638" i="9"/>
  <c r="EA642" i="9"/>
  <c r="DW648" i="9"/>
  <c r="EA651" i="9"/>
  <c r="DW663" i="9"/>
  <c r="EE676" i="9"/>
  <c r="EI676" i="9"/>
  <c r="EE679" i="9"/>
  <c r="DW679" i="9"/>
  <c r="DY681" i="9"/>
  <c r="DW687" i="9"/>
  <c r="EF693" i="9"/>
  <c r="EE693" i="9"/>
  <c r="EA693" i="9"/>
  <c r="EB745" i="9"/>
  <c r="EF749" i="9"/>
  <c r="DX757" i="9"/>
  <c r="EE763" i="9"/>
  <c r="DW763" i="9"/>
  <c r="EI786" i="9"/>
  <c r="DU786" i="9"/>
  <c r="EH792" i="9"/>
  <c r="EE792" i="9"/>
  <c r="EA792" i="9"/>
  <c r="DW792" i="9"/>
  <c r="DU792" i="9"/>
  <c r="EC797" i="9"/>
  <c r="DV797" i="9"/>
  <c r="EG797" i="9"/>
  <c r="EC801" i="9"/>
  <c r="EB801" i="9"/>
  <c r="DY801" i="9"/>
  <c r="DV801" i="9"/>
  <c r="DW810" i="9"/>
  <c r="ED908" i="9"/>
  <c r="EB908" i="9"/>
  <c r="DW517" i="9"/>
  <c r="EI517" i="9"/>
  <c r="EE525" i="9"/>
  <c r="EB557" i="9"/>
  <c r="EI559" i="9"/>
  <c r="DZ564" i="9"/>
  <c r="EG567" i="9"/>
  <c r="ED569" i="9"/>
  <c r="DW570" i="9"/>
  <c r="EH570" i="9"/>
  <c r="EE667" i="9"/>
  <c r="EA667" i="9"/>
  <c r="EA681" i="9"/>
  <c r="ED685" i="9"/>
  <c r="EG685" i="9"/>
  <c r="EC685" i="9"/>
  <c r="DU685" i="9"/>
  <c r="EA687" i="9"/>
  <c r="EF691" i="9"/>
  <c r="EI691" i="9"/>
  <c r="DW691" i="9"/>
  <c r="EF717" i="9"/>
  <c r="DX717" i="9"/>
  <c r="ED753" i="9"/>
  <c r="EE753" i="9"/>
  <c r="DX753" i="9"/>
  <c r="DW753" i="9"/>
  <c r="EE787" i="9"/>
  <c r="EC787" i="9"/>
  <c r="DU787" i="9"/>
  <c r="EF861" i="9"/>
  <c r="EH861" i="9"/>
  <c r="DZ861" i="9"/>
  <c r="EH950" i="9"/>
  <c r="ED950" i="9"/>
  <c r="EB950" i="9"/>
  <c r="DZ950" i="9"/>
  <c r="DX432" i="9"/>
  <c r="DX456" i="9"/>
  <c r="EC491" i="9"/>
  <c r="DW495" i="9"/>
  <c r="EC500" i="9"/>
  <c r="EB507" i="9"/>
  <c r="EE512" i="9"/>
  <c r="DY517" i="9"/>
  <c r="EG518" i="9"/>
  <c r="EB519" i="9"/>
  <c r="DV521" i="9"/>
  <c r="EI521" i="9"/>
  <c r="EH523" i="9"/>
  <c r="EA530" i="9"/>
  <c r="EA534" i="9"/>
  <c r="DZ537" i="9"/>
  <c r="DY542" i="9"/>
  <c r="EA545" i="9"/>
  <c r="DZ550" i="9"/>
  <c r="EA553" i="9"/>
  <c r="EI554" i="9"/>
  <c r="EE557" i="9"/>
  <c r="DW559" i="9"/>
  <c r="EI560" i="9"/>
  <c r="EH561" i="9"/>
  <c r="EG562" i="9"/>
  <c r="EE563" i="9"/>
  <c r="EA564" i="9"/>
  <c r="DZ565" i="9"/>
  <c r="DY566" i="9"/>
  <c r="DU567" i="9"/>
  <c r="EH567" i="9"/>
  <c r="EA568" i="9"/>
  <c r="DU569" i="9"/>
  <c r="EE569" i="9"/>
  <c r="DY570" i="9"/>
  <c r="EI570" i="9"/>
  <c r="EC571" i="9"/>
  <c r="EG572" i="9"/>
  <c r="DZ573" i="9"/>
  <c r="ED574" i="9"/>
  <c r="DW575" i="9"/>
  <c r="EF625" i="9"/>
  <c r="EC627" i="9"/>
  <c r="DW631" i="9"/>
  <c r="DW635" i="9"/>
  <c r="DW639" i="9"/>
  <c r="EA646" i="9"/>
  <c r="DW652" i="9"/>
  <c r="DW655" i="9"/>
  <c r="EA658" i="9"/>
  <c r="DW667" i="9"/>
  <c r="DW676" i="9"/>
  <c r="EA679" i="9"/>
  <c r="EE681" i="9"/>
  <c r="DW685" i="9"/>
  <c r="EE687" i="9"/>
  <c r="EA691" i="9"/>
  <c r="EI693" i="9"/>
  <c r="EE717" i="9"/>
  <c r="EF753" i="9"/>
  <c r="EI792" i="9"/>
  <c r="EH794" i="9"/>
  <c r="EG794" i="9"/>
  <c r="EC794" i="9"/>
  <c r="EA794" i="9"/>
  <c r="DY794" i="9"/>
  <c r="DU794" i="9"/>
  <c r="EC798" i="9"/>
  <c r="EB798" i="9"/>
  <c r="EE822" i="9"/>
  <c r="EF897" i="9"/>
  <c r="EE897" i="9"/>
  <c r="EC897" i="9"/>
  <c r="EA897" i="9"/>
  <c r="DZ897" i="9"/>
  <c r="DY897" i="9"/>
  <c r="EI897" i="9"/>
  <c r="DW897" i="9"/>
  <c r="EH897" i="9"/>
  <c r="DU897" i="9"/>
  <c r="DZ517" i="9"/>
  <c r="EA537" i="9"/>
  <c r="DY559" i="9"/>
  <c r="EI561" i="9"/>
  <c r="EE564" i="9"/>
  <c r="DW567" i="9"/>
  <c r="EI567" i="9"/>
  <c r="DV569" i="9"/>
  <c r="EG569" i="9"/>
  <c r="DZ570" i="9"/>
  <c r="ED571" i="9"/>
  <c r="EA631" i="9"/>
  <c r="EA635" i="9"/>
  <c r="EA639" i="9"/>
  <c r="EC646" i="9"/>
  <c r="EE671" i="9"/>
  <c r="EA671" i="9"/>
  <c r="EE680" i="9"/>
  <c r="DU680" i="9"/>
  <c r="EG681" i="9"/>
  <c r="DY685" i="9"/>
  <c r="EI687" i="9"/>
  <c r="EF725" i="9"/>
  <c r="DX725" i="9"/>
  <c r="ED751" i="9"/>
  <c r="EF751" i="9"/>
  <c r="EE751" i="9"/>
  <c r="DW751" i="9"/>
  <c r="EF807" i="9"/>
  <c r="DU807" i="9"/>
  <c r="EG838" i="9"/>
  <c r="EE838" i="9"/>
  <c r="DU838" i="9"/>
  <c r="EG891" i="9"/>
  <c r="EH891" i="9"/>
  <c r="EE891" i="9"/>
  <c r="EC891" i="9"/>
  <c r="EA891" i="9"/>
  <c r="DZ891" i="9"/>
  <c r="DW891" i="9"/>
  <c r="DU891" i="9"/>
  <c r="EG960" i="9"/>
  <c r="EH960" i="9"/>
  <c r="ED960" i="9"/>
  <c r="DZ960" i="9"/>
  <c r="DV960" i="9"/>
  <c r="EH1002" i="9"/>
  <c r="EI1002" i="9"/>
  <c r="EA1002" i="9"/>
  <c r="EB415" i="9"/>
  <c r="DW434" i="9"/>
  <c r="ED435" i="9"/>
  <c r="DW438" i="9"/>
  <c r="ED439" i="9"/>
  <c r="EB445" i="9"/>
  <c r="EE453" i="9"/>
  <c r="DW455" i="9"/>
  <c r="EE456" i="9"/>
  <c r="EC464" i="9"/>
  <c r="EC468" i="9"/>
  <c r="EC472" i="9"/>
  <c r="EC476" i="9"/>
  <c r="EC480" i="9"/>
  <c r="EC484" i="9"/>
  <c r="EC488" i="9"/>
  <c r="DW492" i="9"/>
  <c r="EC495" i="9"/>
  <c r="EC504" i="9"/>
  <c r="EE507" i="9"/>
  <c r="EB511" i="9"/>
  <c r="ED516" i="9"/>
  <c r="EB517" i="9"/>
  <c r="DW518" i="9"/>
  <c r="EG519" i="9"/>
  <c r="DY521" i="9"/>
  <c r="EE524" i="9"/>
  <c r="DZ529" i="9"/>
  <c r="EI530" i="9"/>
  <c r="DZ533" i="9"/>
  <c r="EE537" i="9"/>
  <c r="EI542" i="9"/>
  <c r="DZ549" i="9"/>
  <c r="EI550" i="9"/>
  <c r="DY555" i="9"/>
  <c r="DW558" i="9"/>
  <c r="DZ559" i="9"/>
  <c r="DW561" i="9"/>
  <c r="EI562" i="9"/>
  <c r="EH563" i="9"/>
  <c r="EG564" i="9"/>
  <c r="DY567" i="9"/>
  <c r="ED568" i="9"/>
  <c r="DW569" i="9"/>
  <c r="EH569" i="9"/>
  <c r="EA570" i="9"/>
  <c r="DU571" i="9"/>
  <c r="EE571" i="9"/>
  <c r="EC573" i="9"/>
  <c r="DX620" i="9"/>
  <c r="EC658" i="9"/>
  <c r="DW671" i="9"/>
  <c r="EE678" i="9"/>
  <c r="EA678" i="9"/>
  <c r="DW680" i="9"/>
  <c r="EI681" i="9"/>
  <c r="ED683" i="9"/>
  <c r="EG683" i="9"/>
  <c r="DY683" i="9"/>
  <c r="EA685" i="9"/>
  <c r="ED688" i="9"/>
  <c r="EA688" i="9"/>
  <c r="DW688" i="9"/>
  <c r="EE688" i="9"/>
  <c r="EE725" i="9"/>
  <c r="EF736" i="9"/>
  <c r="DX736" i="9"/>
  <c r="DX751" i="9"/>
  <c r="DW761" i="9"/>
  <c r="EC761" i="9"/>
  <c r="EE794" i="9"/>
  <c r="EC807" i="9"/>
  <c r="EB838" i="9"/>
  <c r="EE873" i="9"/>
  <c r="EC873" i="9"/>
  <c r="EI891" i="9"/>
  <c r="EC492" i="9"/>
  <c r="EE495" i="9"/>
  <c r="EE504" i="9"/>
  <c r="ED517" i="9"/>
  <c r="EH524" i="9"/>
  <c r="EA529" i="9"/>
  <c r="EA533" i="9"/>
  <c r="EA549" i="9"/>
  <c r="DY558" i="9"/>
  <c r="EA559" i="9"/>
  <c r="DY561" i="9"/>
  <c r="EI563" i="9"/>
  <c r="EH564" i="9"/>
  <c r="DZ567" i="9"/>
  <c r="DY569" i="9"/>
  <c r="EI569" i="9"/>
  <c r="EC570" i="9"/>
  <c r="DV571" i="9"/>
  <c r="EG571" i="9"/>
  <c r="ED573" i="9"/>
  <c r="DY671" i="9"/>
  <c r="EE675" i="9"/>
  <c r="EA675" i="9"/>
  <c r="EI680" i="9"/>
  <c r="EE685" i="9"/>
  <c r="ED748" i="9"/>
  <c r="EE748" i="9"/>
  <c r="DX748" i="9"/>
  <c r="DW748" i="9"/>
  <c r="EC795" i="9"/>
  <c r="EG795" i="9"/>
  <c r="DV795" i="9"/>
  <c r="EG863" i="9"/>
  <c r="EC863" i="9"/>
  <c r="EB863" i="9"/>
  <c r="EA863" i="9"/>
  <c r="DZ863" i="9"/>
  <c r="DU863" i="9"/>
  <c r="EC662" i="9"/>
  <c r="EC670" i="9"/>
  <c r="EA682" i="9"/>
  <c r="DW684" i="9"/>
  <c r="EI686" i="9"/>
  <c r="EC689" i="9"/>
  <c r="EI692" i="9"/>
  <c r="EA694" i="9"/>
  <c r="EE721" i="9"/>
  <c r="EE747" i="9"/>
  <c r="EF752" i="9"/>
  <c r="DX754" i="9"/>
  <c r="EE758" i="9"/>
  <c r="EC759" i="9"/>
  <c r="DY760" i="9"/>
  <c r="DW789" i="9"/>
  <c r="EE790" i="9"/>
  <c r="EI791" i="9"/>
  <c r="DW836" i="9"/>
  <c r="DY867" i="9"/>
  <c r="DW869" i="9"/>
  <c r="EI874" i="9"/>
  <c r="EC878" i="9"/>
  <c r="EE879" i="9"/>
  <c r="DZ882" i="9"/>
  <c r="EA883" i="9"/>
  <c r="EI885" i="9"/>
  <c r="EI886" i="9"/>
  <c r="DW890" i="9"/>
  <c r="EI892" i="9"/>
  <c r="EH893" i="9"/>
  <c r="EE894" i="9"/>
  <c r="EC895" i="9"/>
  <c r="DZ896" i="9"/>
  <c r="EC898" i="9"/>
  <c r="ED927" i="9"/>
  <c r="ED929" i="9"/>
  <c r="ED934" i="9"/>
  <c r="DZ941" i="9"/>
  <c r="ED946" i="9"/>
  <c r="DZ953" i="9"/>
  <c r="ED958" i="9"/>
  <c r="DZ963" i="9"/>
  <c r="EI893" i="9"/>
  <c r="EH958" i="9"/>
  <c r="EA867" i="9"/>
  <c r="DU874" i="9"/>
  <c r="DU875" i="9"/>
  <c r="EC877" i="9"/>
  <c r="EC882" i="9"/>
  <c r="EE883" i="9"/>
  <c r="DU886" i="9"/>
  <c r="DU887" i="9"/>
  <c r="DU889" i="9"/>
  <c r="DU893" i="9"/>
  <c r="EI894" i="9"/>
  <c r="DX928" i="9"/>
  <c r="DU930" i="9"/>
  <c r="DV933" i="9"/>
  <c r="DV945" i="9"/>
  <c r="DV962" i="9"/>
  <c r="DX705" i="9"/>
  <c r="DW750" i="9"/>
  <c r="EI759" i="9"/>
  <c r="EG760" i="9"/>
  <c r="EA762" i="9"/>
  <c r="DU791" i="9"/>
  <c r="EB808" i="9"/>
  <c r="EH836" i="9"/>
  <c r="EE843" i="9"/>
  <c r="EB867" i="9"/>
  <c r="EA869" i="9"/>
  <c r="DW874" i="9"/>
  <c r="DW875" i="9"/>
  <c r="EE882" i="9"/>
  <c r="EI883" i="9"/>
  <c r="DW886" i="9"/>
  <c r="DW887" i="9"/>
  <c r="EB889" i="9"/>
  <c r="EC890" i="9"/>
  <c r="DW893" i="9"/>
  <c r="DU894" i="9"/>
  <c r="EI895" i="9"/>
  <c r="DU898" i="9"/>
  <c r="DU899" i="9"/>
  <c r="ED923" i="9"/>
  <c r="EB926" i="9"/>
  <c r="EB928" i="9"/>
  <c r="DV930" i="9"/>
  <c r="DZ933" i="9"/>
  <c r="DZ942" i="9"/>
  <c r="DZ945" i="9"/>
  <c r="DZ954" i="9"/>
  <c r="DV959" i="9"/>
  <c r="DZ962" i="9"/>
  <c r="EA1003" i="9"/>
  <c r="EC666" i="9"/>
  <c r="EC674" i="9"/>
  <c r="EI682" i="9"/>
  <c r="EE684" i="9"/>
  <c r="EA686" i="9"/>
  <c r="DU689" i="9"/>
  <c r="DW690" i="9"/>
  <c r="DW695" i="9"/>
  <c r="DX701" i="9"/>
  <c r="EE705" i="9"/>
  <c r="DX733" i="9"/>
  <c r="EE737" i="9"/>
  <c r="DW746" i="9"/>
  <c r="DX750" i="9"/>
  <c r="DW755" i="9"/>
  <c r="DU759" i="9"/>
  <c r="EI760" i="9"/>
  <c r="EB762" i="9"/>
  <c r="DU790" i="9"/>
  <c r="DW791" i="9"/>
  <c r="EB796" i="9"/>
  <c r="EC867" i="9"/>
  <c r="EH868" i="9"/>
  <c r="EB869" i="9"/>
  <c r="EA870" i="9"/>
  <c r="EB871" i="9"/>
  <c r="DZ874" i="9"/>
  <c r="EA875" i="9"/>
  <c r="DU878" i="9"/>
  <c r="DU879" i="9"/>
  <c r="EC881" i="9"/>
  <c r="EI882" i="9"/>
  <c r="DZ886" i="9"/>
  <c r="EA887" i="9"/>
  <c r="EC889" i="9"/>
  <c r="EE890" i="9"/>
  <c r="DZ893" i="9"/>
  <c r="DW894" i="9"/>
  <c r="DU895" i="9"/>
  <c r="EG896" i="9"/>
  <c r="DW898" i="9"/>
  <c r="DV899" i="9"/>
  <c r="ED926" i="9"/>
  <c r="ED928" i="9"/>
  <c r="DX930" i="9"/>
  <c r="ED933" i="9"/>
  <c r="EB942" i="9"/>
  <c r="ED945" i="9"/>
  <c r="DV949" i="9"/>
  <c r="EB954" i="9"/>
  <c r="EH957" i="9"/>
  <c r="DZ959" i="9"/>
  <c r="ED962" i="9"/>
  <c r="EI1003" i="9"/>
  <c r="EG867" i="9"/>
  <c r="EA874" i="9"/>
  <c r="EB875" i="9"/>
  <c r="EA886" i="9"/>
  <c r="EB887" i="9"/>
  <c r="EI889" i="9"/>
  <c r="EA893" i="9"/>
  <c r="EI684" i="9"/>
  <c r="DY689" i="9"/>
  <c r="EE690" i="9"/>
  <c r="EE695" i="9"/>
  <c r="EF750" i="9"/>
  <c r="EE755" i="9"/>
  <c r="EC791" i="9"/>
  <c r="DU867" i="9"/>
  <c r="EC874" i="9"/>
  <c r="EE875" i="9"/>
  <c r="DZ878" i="9"/>
  <c r="DU882" i="9"/>
  <c r="DU883" i="9"/>
  <c r="DU885" i="9"/>
  <c r="EC886" i="9"/>
  <c r="EE887" i="9"/>
  <c r="EI890" i="9"/>
  <c r="EC893" i="9"/>
  <c r="EA894" i="9"/>
  <c r="EC899" i="9"/>
  <c r="DX927" i="9"/>
  <c r="DX929" i="9"/>
  <c r="ED930" i="9"/>
  <c r="DZ934" i="9"/>
  <c r="DZ946" i="9"/>
  <c r="DV958" i="9"/>
  <c r="EH959" i="9"/>
  <c r="EA1004" i="9"/>
  <c r="H7" i="9"/>
  <c r="H8" i="9" s="1"/>
  <c r="H9" i="9" s="1"/>
  <c r="H10" i="9" s="1"/>
  <c r="X13" i="9"/>
  <c r="X21" i="9"/>
  <c r="X7" i="9"/>
  <c r="X15" i="9"/>
  <c r="AA21" i="9"/>
  <c r="EI310" i="9"/>
  <c r="EA310" i="9"/>
  <c r="EH310" i="9"/>
  <c r="DZ310" i="9"/>
  <c r="EE310" i="9"/>
  <c r="DU310" i="9"/>
  <c r="EC310" i="9"/>
  <c r="EB310" i="9"/>
  <c r="DY310" i="9"/>
  <c r="EF310" i="9"/>
  <c r="DV310" i="9"/>
  <c r="EI317" i="9"/>
  <c r="EA317" i="9"/>
  <c r="EH317" i="9"/>
  <c r="DZ317" i="9"/>
  <c r="DY317" i="9"/>
  <c r="EG317" i="9"/>
  <c r="DW317" i="9"/>
  <c r="EF317" i="9"/>
  <c r="DV317" i="9"/>
  <c r="EE317" i="9"/>
  <c r="DU317" i="9"/>
  <c r="EB317" i="9"/>
  <c r="EI326" i="9"/>
  <c r="EA326" i="9"/>
  <c r="EH326" i="9"/>
  <c r="DZ326" i="9"/>
  <c r="EE326" i="9"/>
  <c r="DU326" i="9"/>
  <c r="EC326" i="9"/>
  <c r="EB326" i="9"/>
  <c r="DY326" i="9"/>
  <c r="EF326" i="9"/>
  <c r="DV326" i="9"/>
  <c r="EI333" i="9"/>
  <c r="EA333" i="9"/>
  <c r="EH333" i="9"/>
  <c r="DZ333" i="9"/>
  <c r="DY333" i="9"/>
  <c r="EG333" i="9"/>
  <c r="DW333" i="9"/>
  <c r="EF333" i="9"/>
  <c r="DV333" i="9"/>
  <c r="EE333" i="9"/>
  <c r="DU333" i="9"/>
  <c r="EB333" i="9"/>
  <c r="EI342" i="9"/>
  <c r="EA342" i="9"/>
  <c r="EH342" i="9"/>
  <c r="DZ342" i="9"/>
  <c r="EE342" i="9"/>
  <c r="DU342" i="9"/>
  <c r="EC342" i="9"/>
  <c r="EB342" i="9"/>
  <c r="DY342" i="9"/>
  <c r="EF342" i="9"/>
  <c r="DV342" i="9"/>
  <c r="EI349" i="9"/>
  <c r="EA349" i="9"/>
  <c r="EH349" i="9"/>
  <c r="DZ349" i="9"/>
  <c r="DY349" i="9"/>
  <c r="EG349" i="9"/>
  <c r="DW349" i="9"/>
  <c r="EF349" i="9"/>
  <c r="DV349" i="9"/>
  <c r="EE349" i="9"/>
  <c r="DU349" i="9"/>
  <c r="EB349" i="9"/>
  <c r="EI359" i="9"/>
  <c r="EA359" i="9"/>
  <c r="EH359" i="9"/>
  <c r="DZ359" i="9"/>
  <c r="DY359" i="9"/>
  <c r="DX359" i="9"/>
  <c r="EG359" i="9"/>
  <c r="DW359" i="9"/>
  <c r="EF359" i="9"/>
  <c r="DV359" i="9"/>
  <c r="EE359" i="9"/>
  <c r="DU359" i="9"/>
  <c r="EB359" i="9"/>
  <c r="EI398" i="9"/>
  <c r="EA398" i="9"/>
  <c r="EC398" i="9"/>
  <c r="DU398" i="9"/>
  <c r="EB398" i="9"/>
  <c r="DZ398" i="9"/>
  <c r="DY398" i="9"/>
  <c r="EH398" i="9"/>
  <c r="DX398" i="9"/>
  <c r="EG398" i="9"/>
  <c r="DW398" i="9"/>
  <c r="ED398" i="9"/>
  <c r="EF398" i="9"/>
  <c r="EE398" i="9"/>
  <c r="DV398" i="9"/>
  <c r="EI312" i="9"/>
  <c r="EA312" i="9"/>
  <c r="EH312" i="9"/>
  <c r="DZ312" i="9"/>
  <c r="EE312" i="9"/>
  <c r="DU312" i="9"/>
  <c r="EC312" i="9"/>
  <c r="EB312" i="9"/>
  <c r="DY312" i="9"/>
  <c r="EF312" i="9"/>
  <c r="DV312" i="9"/>
  <c r="EI319" i="9"/>
  <c r="EA319" i="9"/>
  <c r="EH319" i="9"/>
  <c r="DZ319" i="9"/>
  <c r="DY319" i="9"/>
  <c r="EG319" i="9"/>
  <c r="DW319" i="9"/>
  <c r="EF319" i="9"/>
  <c r="DV319" i="9"/>
  <c r="EE319" i="9"/>
  <c r="DU319" i="9"/>
  <c r="EB319" i="9"/>
  <c r="EI328" i="9"/>
  <c r="EA328" i="9"/>
  <c r="EH328" i="9"/>
  <c r="DZ328" i="9"/>
  <c r="EE328" i="9"/>
  <c r="DU328" i="9"/>
  <c r="EC328" i="9"/>
  <c r="EB328" i="9"/>
  <c r="DY328" i="9"/>
  <c r="EF328" i="9"/>
  <c r="DV328" i="9"/>
  <c r="EI335" i="9"/>
  <c r="EA335" i="9"/>
  <c r="EH335" i="9"/>
  <c r="DZ335" i="9"/>
  <c r="DY335" i="9"/>
  <c r="EG335" i="9"/>
  <c r="DW335" i="9"/>
  <c r="EF335" i="9"/>
  <c r="DV335" i="9"/>
  <c r="EE335" i="9"/>
  <c r="DU335" i="9"/>
  <c r="EB335" i="9"/>
  <c r="EI344" i="9"/>
  <c r="EA344" i="9"/>
  <c r="EH344" i="9"/>
  <c r="DZ344" i="9"/>
  <c r="EE344" i="9"/>
  <c r="DU344" i="9"/>
  <c r="EC344" i="9"/>
  <c r="EB344" i="9"/>
  <c r="DY344" i="9"/>
  <c r="EF344" i="9"/>
  <c r="DV344" i="9"/>
  <c r="EI351" i="9"/>
  <c r="EA351" i="9"/>
  <c r="EH351" i="9"/>
  <c r="DZ351" i="9"/>
  <c r="DY351" i="9"/>
  <c r="EG351" i="9"/>
  <c r="DW351" i="9"/>
  <c r="EF351" i="9"/>
  <c r="DV351" i="9"/>
  <c r="EE351" i="9"/>
  <c r="DU351" i="9"/>
  <c r="EB351" i="9"/>
  <c r="EI357" i="9"/>
  <c r="EA357" i="9"/>
  <c r="EH357" i="9"/>
  <c r="DZ357" i="9"/>
  <c r="DY357" i="9"/>
  <c r="DX357" i="9"/>
  <c r="EG357" i="9"/>
  <c r="DW357" i="9"/>
  <c r="EF357" i="9"/>
  <c r="DV357" i="9"/>
  <c r="EE357" i="9"/>
  <c r="DU357" i="9"/>
  <c r="EB357" i="9"/>
  <c r="EI498" i="9"/>
  <c r="EA498" i="9"/>
  <c r="EH498" i="9"/>
  <c r="DZ498" i="9"/>
  <c r="EG498" i="9"/>
  <c r="DY498" i="9"/>
  <c r="EF498" i="9"/>
  <c r="DX498" i="9"/>
  <c r="ED498" i="9"/>
  <c r="DV498" i="9"/>
  <c r="EE498" i="9"/>
  <c r="EC498" i="9"/>
  <c r="EB498" i="9"/>
  <c r="DW498" i="9"/>
  <c r="DU498" i="9"/>
  <c r="EG578" i="9"/>
  <c r="DY578" i="9"/>
  <c r="EE578" i="9"/>
  <c r="DW578" i="9"/>
  <c r="EC578" i="9"/>
  <c r="DU578" i="9"/>
  <c r="EI578" i="9"/>
  <c r="EA578" i="9"/>
  <c r="EH578" i="9"/>
  <c r="EF578" i="9"/>
  <c r="ED578" i="9"/>
  <c r="EB578" i="9"/>
  <c r="DZ578" i="9"/>
  <c r="DX578" i="9"/>
  <c r="DV578" i="9"/>
  <c r="EG586" i="9"/>
  <c r="DY586" i="9"/>
  <c r="EE586" i="9"/>
  <c r="DW586" i="9"/>
  <c r="EC586" i="9"/>
  <c r="DU586" i="9"/>
  <c r="EI586" i="9"/>
  <c r="EA586" i="9"/>
  <c r="EH586" i="9"/>
  <c r="EF586" i="9"/>
  <c r="ED586" i="9"/>
  <c r="EB586" i="9"/>
  <c r="DZ586" i="9"/>
  <c r="DX586" i="9"/>
  <c r="DV586" i="9"/>
  <c r="EG594" i="9"/>
  <c r="DY594" i="9"/>
  <c r="EE594" i="9"/>
  <c r="DW594" i="9"/>
  <c r="EC594" i="9"/>
  <c r="DU594" i="9"/>
  <c r="EI594" i="9"/>
  <c r="EA594" i="9"/>
  <c r="EH594" i="9"/>
  <c r="EF594" i="9"/>
  <c r="ED594" i="9"/>
  <c r="EB594" i="9"/>
  <c r="DZ594" i="9"/>
  <c r="DX594" i="9"/>
  <c r="DV594" i="9"/>
  <c r="ED308" i="9"/>
  <c r="DX310" i="9"/>
  <c r="DW312" i="9"/>
  <c r="EI314" i="9"/>
  <c r="EA314" i="9"/>
  <c r="EH314" i="9"/>
  <c r="DZ314" i="9"/>
  <c r="EE314" i="9"/>
  <c r="DU314" i="9"/>
  <c r="EC314" i="9"/>
  <c r="EB314" i="9"/>
  <c r="DY314" i="9"/>
  <c r="EF314" i="9"/>
  <c r="DV314" i="9"/>
  <c r="EC317" i="9"/>
  <c r="DX319" i="9"/>
  <c r="EI321" i="9"/>
  <c r="EA321" i="9"/>
  <c r="EH321" i="9"/>
  <c r="DZ321" i="9"/>
  <c r="DY321" i="9"/>
  <c r="EG321" i="9"/>
  <c r="DW321" i="9"/>
  <c r="EF321" i="9"/>
  <c r="DV321" i="9"/>
  <c r="EE321" i="9"/>
  <c r="DU321" i="9"/>
  <c r="EB321" i="9"/>
  <c r="ED324" i="9"/>
  <c r="DX326" i="9"/>
  <c r="DW328" i="9"/>
  <c r="EI330" i="9"/>
  <c r="EA330" i="9"/>
  <c r="EH330" i="9"/>
  <c r="DZ330" i="9"/>
  <c r="EE330" i="9"/>
  <c r="DU330" i="9"/>
  <c r="EC330" i="9"/>
  <c r="EB330" i="9"/>
  <c r="DY330" i="9"/>
  <c r="EF330" i="9"/>
  <c r="DV330" i="9"/>
  <c r="EC333" i="9"/>
  <c r="DX335" i="9"/>
  <c r="EI337" i="9"/>
  <c r="EA337" i="9"/>
  <c r="EH337" i="9"/>
  <c r="DZ337" i="9"/>
  <c r="DY337" i="9"/>
  <c r="EG337" i="9"/>
  <c r="DW337" i="9"/>
  <c r="EF337" i="9"/>
  <c r="DV337" i="9"/>
  <c r="EE337" i="9"/>
  <c r="DU337" i="9"/>
  <c r="EB337" i="9"/>
  <c r="ED340" i="9"/>
  <c r="DX342" i="9"/>
  <c r="DW344" i="9"/>
  <c r="EI346" i="9"/>
  <c r="EA346" i="9"/>
  <c r="EH346" i="9"/>
  <c r="DZ346" i="9"/>
  <c r="EE346" i="9"/>
  <c r="DU346" i="9"/>
  <c r="EC346" i="9"/>
  <c r="EB346" i="9"/>
  <c r="DY346" i="9"/>
  <c r="EF346" i="9"/>
  <c r="DV346" i="9"/>
  <c r="EC349" i="9"/>
  <c r="DX351" i="9"/>
  <c r="EI353" i="9"/>
  <c r="EA353" i="9"/>
  <c r="EH353" i="9"/>
  <c r="DZ353" i="9"/>
  <c r="DY353" i="9"/>
  <c r="EG353" i="9"/>
  <c r="DW353" i="9"/>
  <c r="EF353" i="9"/>
  <c r="DV353" i="9"/>
  <c r="EE353" i="9"/>
  <c r="DU353" i="9"/>
  <c r="EB353" i="9"/>
  <c r="EI355" i="9"/>
  <c r="EA355" i="9"/>
  <c r="EH355" i="9"/>
  <c r="DZ355" i="9"/>
  <c r="DY355" i="9"/>
  <c r="DX355" i="9"/>
  <c r="EG355" i="9"/>
  <c r="DW355" i="9"/>
  <c r="EF355" i="9"/>
  <c r="DV355" i="9"/>
  <c r="EE355" i="9"/>
  <c r="DU355" i="9"/>
  <c r="EB355" i="9"/>
  <c r="EC357" i="9"/>
  <c r="ED359" i="9"/>
  <c r="EI307" i="9"/>
  <c r="EA307" i="9"/>
  <c r="EH307" i="9"/>
  <c r="DZ307" i="9"/>
  <c r="DY307" i="9"/>
  <c r="EG307" i="9"/>
  <c r="DW307" i="9"/>
  <c r="EF307" i="9"/>
  <c r="DV307" i="9"/>
  <c r="EE307" i="9"/>
  <c r="DU307" i="9"/>
  <c r="EB307" i="9"/>
  <c r="ED310" i="9"/>
  <c r="DX312" i="9"/>
  <c r="DW314" i="9"/>
  <c r="EI316" i="9"/>
  <c r="EA316" i="9"/>
  <c r="EH316" i="9"/>
  <c r="DZ316" i="9"/>
  <c r="EE316" i="9"/>
  <c r="DU316" i="9"/>
  <c r="EC316" i="9"/>
  <c r="EB316" i="9"/>
  <c r="DY316" i="9"/>
  <c r="EF316" i="9"/>
  <c r="DV316" i="9"/>
  <c r="ED317" i="9"/>
  <c r="EC319" i="9"/>
  <c r="DX321" i="9"/>
  <c r="EI323" i="9"/>
  <c r="EA323" i="9"/>
  <c r="EH323" i="9"/>
  <c r="DZ323" i="9"/>
  <c r="DY323" i="9"/>
  <c r="EG323" i="9"/>
  <c r="DW323" i="9"/>
  <c r="EF323" i="9"/>
  <c r="DV323" i="9"/>
  <c r="EE323" i="9"/>
  <c r="DU323" i="9"/>
  <c r="EB323" i="9"/>
  <c r="ED326" i="9"/>
  <c r="DX328" i="9"/>
  <c r="DW330" i="9"/>
  <c r="EI332" i="9"/>
  <c r="EA332" i="9"/>
  <c r="EH332" i="9"/>
  <c r="DZ332" i="9"/>
  <c r="EE332" i="9"/>
  <c r="DU332" i="9"/>
  <c r="EC332" i="9"/>
  <c r="EB332" i="9"/>
  <c r="DY332" i="9"/>
  <c r="EF332" i="9"/>
  <c r="DV332" i="9"/>
  <c r="ED333" i="9"/>
  <c r="EC335" i="9"/>
  <c r="DX337" i="9"/>
  <c r="EI339" i="9"/>
  <c r="EA339" i="9"/>
  <c r="EH339" i="9"/>
  <c r="DZ339" i="9"/>
  <c r="DY339" i="9"/>
  <c r="EG339" i="9"/>
  <c r="DW339" i="9"/>
  <c r="EF339" i="9"/>
  <c r="DV339" i="9"/>
  <c r="EE339" i="9"/>
  <c r="DU339" i="9"/>
  <c r="EB339" i="9"/>
  <c r="ED342" i="9"/>
  <c r="DX344" i="9"/>
  <c r="DW346" i="9"/>
  <c r="EI348" i="9"/>
  <c r="EA348" i="9"/>
  <c r="EH348" i="9"/>
  <c r="DZ348" i="9"/>
  <c r="EE348" i="9"/>
  <c r="DU348" i="9"/>
  <c r="EC348" i="9"/>
  <c r="EB348" i="9"/>
  <c r="DY348" i="9"/>
  <c r="EF348" i="9"/>
  <c r="DV348" i="9"/>
  <c r="ED349" i="9"/>
  <c r="EC351" i="9"/>
  <c r="DX353" i="9"/>
  <c r="ED357" i="9"/>
  <c r="DX307" i="9"/>
  <c r="EI309" i="9"/>
  <c r="EA309" i="9"/>
  <c r="EH309" i="9"/>
  <c r="DZ309" i="9"/>
  <c r="DY309" i="9"/>
  <c r="EG309" i="9"/>
  <c r="DW309" i="9"/>
  <c r="EF309" i="9"/>
  <c r="DV309" i="9"/>
  <c r="EE309" i="9"/>
  <c r="DU309" i="9"/>
  <c r="EB309" i="9"/>
  <c r="EG310" i="9"/>
  <c r="ED312" i="9"/>
  <c r="DX314" i="9"/>
  <c r="DW316" i="9"/>
  <c r="EI318" i="9"/>
  <c r="EA318" i="9"/>
  <c r="EH318" i="9"/>
  <c r="DZ318" i="9"/>
  <c r="EE318" i="9"/>
  <c r="DU318" i="9"/>
  <c r="EC318" i="9"/>
  <c r="EB318" i="9"/>
  <c r="DY318" i="9"/>
  <c r="EF318" i="9"/>
  <c r="DV318" i="9"/>
  <c r="ED319" i="9"/>
  <c r="EC321" i="9"/>
  <c r="DX323" i="9"/>
  <c r="EI325" i="9"/>
  <c r="EA325" i="9"/>
  <c r="EH325" i="9"/>
  <c r="DZ325" i="9"/>
  <c r="DY325" i="9"/>
  <c r="EG325" i="9"/>
  <c r="DW325" i="9"/>
  <c r="EF325" i="9"/>
  <c r="DV325" i="9"/>
  <c r="EE325" i="9"/>
  <c r="DU325" i="9"/>
  <c r="EB325" i="9"/>
  <c r="EG326" i="9"/>
  <c r="ED328" i="9"/>
  <c r="DX330" i="9"/>
  <c r="DW332" i="9"/>
  <c r="EI334" i="9"/>
  <c r="EA334" i="9"/>
  <c r="EH334" i="9"/>
  <c r="DZ334" i="9"/>
  <c r="EE334" i="9"/>
  <c r="DU334" i="9"/>
  <c r="EC334" i="9"/>
  <c r="EB334" i="9"/>
  <c r="DY334" i="9"/>
  <c r="EF334" i="9"/>
  <c r="DV334" i="9"/>
  <c r="ED335" i="9"/>
  <c r="EC337" i="9"/>
  <c r="DX339" i="9"/>
  <c r="EI341" i="9"/>
  <c r="EA341" i="9"/>
  <c r="EH341" i="9"/>
  <c r="DZ341" i="9"/>
  <c r="DY341" i="9"/>
  <c r="EG341" i="9"/>
  <c r="DW341" i="9"/>
  <c r="EF341" i="9"/>
  <c r="DV341" i="9"/>
  <c r="EE341" i="9"/>
  <c r="DU341" i="9"/>
  <c r="EB341" i="9"/>
  <c r="EG342" i="9"/>
  <c r="ED344" i="9"/>
  <c r="DX346" i="9"/>
  <c r="DW348" i="9"/>
  <c r="EI350" i="9"/>
  <c r="EA350" i="9"/>
  <c r="EH350" i="9"/>
  <c r="DZ350" i="9"/>
  <c r="EE350" i="9"/>
  <c r="DU350" i="9"/>
  <c r="EC350" i="9"/>
  <c r="EB350" i="9"/>
  <c r="DY350" i="9"/>
  <c r="EF350" i="9"/>
  <c r="DV350" i="9"/>
  <c r="ED351" i="9"/>
  <c r="EC353" i="9"/>
  <c r="ED355" i="9"/>
  <c r="EI311" i="9"/>
  <c r="EA311" i="9"/>
  <c r="EH311" i="9"/>
  <c r="DZ311" i="9"/>
  <c r="DY311" i="9"/>
  <c r="EG311" i="9"/>
  <c r="DW311" i="9"/>
  <c r="EF311" i="9"/>
  <c r="DV311" i="9"/>
  <c r="EE311" i="9"/>
  <c r="DU311" i="9"/>
  <c r="EB311" i="9"/>
  <c r="EG312" i="9"/>
  <c r="ED314" i="9"/>
  <c r="EI320" i="9"/>
  <c r="EA320" i="9"/>
  <c r="EH320" i="9"/>
  <c r="DZ320" i="9"/>
  <c r="EE320" i="9"/>
  <c r="DU320" i="9"/>
  <c r="EC320" i="9"/>
  <c r="EB320" i="9"/>
  <c r="DY320" i="9"/>
  <c r="EF320" i="9"/>
  <c r="DV320" i="9"/>
  <c r="ED321" i="9"/>
  <c r="EC323" i="9"/>
  <c r="EI327" i="9"/>
  <c r="EA327" i="9"/>
  <c r="EH327" i="9"/>
  <c r="DZ327" i="9"/>
  <c r="DY327" i="9"/>
  <c r="EG327" i="9"/>
  <c r="DW327" i="9"/>
  <c r="EF327" i="9"/>
  <c r="DV327" i="9"/>
  <c r="EE327" i="9"/>
  <c r="DU327" i="9"/>
  <c r="EB327" i="9"/>
  <c r="EG328" i="9"/>
  <c r="ED330" i="9"/>
  <c r="DX332" i="9"/>
  <c r="EI336" i="9"/>
  <c r="EA336" i="9"/>
  <c r="EH336" i="9"/>
  <c r="DZ336" i="9"/>
  <c r="EE336" i="9"/>
  <c r="DU336" i="9"/>
  <c r="EC336" i="9"/>
  <c r="EB336" i="9"/>
  <c r="DY336" i="9"/>
  <c r="EF336" i="9"/>
  <c r="DV336" i="9"/>
  <c r="ED337" i="9"/>
  <c r="EC339" i="9"/>
  <c r="EI343" i="9"/>
  <c r="EA343" i="9"/>
  <c r="EH343" i="9"/>
  <c r="DZ343" i="9"/>
  <c r="DY343" i="9"/>
  <c r="EG343" i="9"/>
  <c r="DW343" i="9"/>
  <c r="EF343" i="9"/>
  <c r="DV343" i="9"/>
  <c r="EE343" i="9"/>
  <c r="DU343" i="9"/>
  <c r="EB343" i="9"/>
  <c r="EG344" i="9"/>
  <c r="ED346" i="9"/>
  <c r="DX348" i="9"/>
  <c r="EI352" i="9"/>
  <c r="EA352" i="9"/>
  <c r="EH352" i="9"/>
  <c r="DZ352" i="9"/>
  <c r="EE352" i="9"/>
  <c r="DU352" i="9"/>
  <c r="EC352" i="9"/>
  <c r="EB352" i="9"/>
  <c r="DY352" i="9"/>
  <c r="EF352" i="9"/>
  <c r="DV352" i="9"/>
  <c r="ED353" i="9"/>
  <c r="EI306" i="9"/>
  <c r="EA306" i="9"/>
  <c r="EH306" i="9"/>
  <c r="DZ306" i="9"/>
  <c r="EE306" i="9"/>
  <c r="DU306" i="9"/>
  <c r="EC306" i="9"/>
  <c r="EB306" i="9"/>
  <c r="DY306" i="9"/>
  <c r="EF306" i="9"/>
  <c r="DV306" i="9"/>
  <c r="ED307" i="9"/>
  <c r="EC309" i="9"/>
  <c r="DX311" i="9"/>
  <c r="EI313" i="9"/>
  <c r="EA313" i="9"/>
  <c r="EH313" i="9"/>
  <c r="DZ313" i="9"/>
  <c r="DY313" i="9"/>
  <c r="EG313" i="9"/>
  <c r="DW313" i="9"/>
  <c r="EF313" i="9"/>
  <c r="DV313" i="9"/>
  <c r="EE313" i="9"/>
  <c r="DU313" i="9"/>
  <c r="EB313" i="9"/>
  <c r="EG314" i="9"/>
  <c r="ED316" i="9"/>
  <c r="DX318" i="9"/>
  <c r="DW320" i="9"/>
  <c r="EI322" i="9"/>
  <c r="EA322" i="9"/>
  <c r="EH322" i="9"/>
  <c r="DZ322" i="9"/>
  <c r="EE322" i="9"/>
  <c r="DU322" i="9"/>
  <c r="EC322" i="9"/>
  <c r="EB322" i="9"/>
  <c r="DY322" i="9"/>
  <c r="EF322" i="9"/>
  <c r="DV322" i="9"/>
  <c r="ED323" i="9"/>
  <c r="EC325" i="9"/>
  <c r="DX327" i="9"/>
  <c r="EI329" i="9"/>
  <c r="EA329" i="9"/>
  <c r="EH329" i="9"/>
  <c r="DZ329" i="9"/>
  <c r="DY329" i="9"/>
  <c r="EG329" i="9"/>
  <c r="DW329" i="9"/>
  <c r="EF329" i="9"/>
  <c r="DV329" i="9"/>
  <c r="EE329" i="9"/>
  <c r="DU329" i="9"/>
  <c r="EB329" i="9"/>
  <c r="EG330" i="9"/>
  <c r="ED332" i="9"/>
  <c r="DX334" i="9"/>
  <c r="DW336" i="9"/>
  <c r="EI338" i="9"/>
  <c r="EA338" i="9"/>
  <c r="EH338" i="9"/>
  <c r="DZ338" i="9"/>
  <c r="EE338" i="9"/>
  <c r="DU338" i="9"/>
  <c r="EC338" i="9"/>
  <c r="EB338" i="9"/>
  <c r="DY338" i="9"/>
  <c r="EF338" i="9"/>
  <c r="DV338" i="9"/>
  <c r="ED339" i="9"/>
  <c r="EC341" i="9"/>
  <c r="DX343" i="9"/>
  <c r="EI345" i="9"/>
  <c r="EA345" i="9"/>
  <c r="EH345" i="9"/>
  <c r="DZ345" i="9"/>
  <c r="DY345" i="9"/>
  <c r="EG345" i="9"/>
  <c r="DW345" i="9"/>
  <c r="EF345" i="9"/>
  <c r="DV345" i="9"/>
  <c r="EE345" i="9"/>
  <c r="DU345" i="9"/>
  <c r="EB345" i="9"/>
  <c r="EG346" i="9"/>
  <c r="ED348" i="9"/>
  <c r="DX350" i="9"/>
  <c r="DW352" i="9"/>
  <c r="EI308" i="9"/>
  <c r="EA308" i="9"/>
  <c r="EH308" i="9"/>
  <c r="DZ308" i="9"/>
  <c r="EE308" i="9"/>
  <c r="DU308" i="9"/>
  <c r="EC308" i="9"/>
  <c r="EB308" i="9"/>
  <c r="DY308" i="9"/>
  <c r="EF308" i="9"/>
  <c r="DV308" i="9"/>
  <c r="EI315" i="9"/>
  <c r="EA315" i="9"/>
  <c r="EH315" i="9"/>
  <c r="DZ315" i="9"/>
  <c r="DY315" i="9"/>
  <c r="EG315" i="9"/>
  <c r="DW315" i="9"/>
  <c r="EF315" i="9"/>
  <c r="DV315" i="9"/>
  <c r="EE315" i="9"/>
  <c r="DU315" i="9"/>
  <c r="EB315" i="9"/>
  <c r="EI324" i="9"/>
  <c r="EA324" i="9"/>
  <c r="EH324" i="9"/>
  <c r="DZ324" i="9"/>
  <c r="EE324" i="9"/>
  <c r="DU324" i="9"/>
  <c r="EC324" i="9"/>
  <c r="EB324" i="9"/>
  <c r="DY324" i="9"/>
  <c r="EF324" i="9"/>
  <c r="DV324" i="9"/>
  <c r="EI331" i="9"/>
  <c r="EA331" i="9"/>
  <c r="EH331" i="9"/>
  <c r="DZ331" i="9"/>
  <c r="DY331" i="9"/>
  <c r="EG331" i="9"/>
  <c r="DW331" i="9"/>
  <c r="EF331" i="9"/>
  <c r="DV331" i="9"/>
  <c r="EE331" i="9"/>
  <c r="DU331" i="9"/>
  <c r="EB331" i="9"/>
  <c r="EI340" i="9"/>
  <c r="EA340" i="9"/>
  <c r="EH340" i="9"/>
  <c r="DZ340" i="9"/>
  <c r="EE340" i="9"/>
  <c r="DU340" i="9"/>
  <c r="EC340" i="9"/>
  <c r="EB340" i="9"/>
  <c r="DY340" i="9"/>
  <c r="EF340" i="9"/>
  <c r="DV340" i="9"/>
  <c r="EI347" i="9"/>
  <c r="EA347" i="9"/>
  <c r="EH347" i="9"/>
  <c r="DZ347" i="9"/>
  <c r="DY347" i="9"/>
  <c r="EG347" i="9"/>
  <c r="DW347" i="9"/>
  <c r="EF347" i="9"/>
  <c r="DV347" i="9"/>
  <c r="EE347" i="9"/>
  <c r="DU347" i="9"/>
  <c r="EB347" i="9"/>
  <c r="EG348" i="9"/>
  <c r="ED350" i="9"/>
  <c r="DX352" i="9"/>
  <c r="DV354" i="9"/>
  <c r="EF354" i="9"/>
  <c r="DV356" i="9"/>
  <c r="EF356" i="9"/>
  <c r="DV358" i="9"/>
  <c r="EF358" i="9"/>
  <c r="DV360" i="9"/>
  <c r="EF360" i="9"/>
  <c r="DV362" i="9"/>
  <c r="EF362" i="9"/>
  <c r="DV364" i="9"/>
  <c r="EF364" i="9"/>
  <c r="DV366" i="9"/>
  <c r="EF366" i="9"/>
  <c r="EI406" i="9"/>
  <c r="EA406" i="9"/>
  <c r="EG406" i="9"/>
  <c r="EC406" i="9"/>
  <c r="DU406" i="9"/>
  <c r="EB406" i="9"/>
  <c r="DZ406" i="9"/>
  <c r="DY406" i="9"/>
  <c r="DX406" i="9"/>
  <c r="EH406" i="9"/>
  <c r="DW406" i="9"/>
  <c r="EF406" i="9"/>
  <c r="DV406" i="9"/>
  <c r="ED406" i="9"/>
  <c r="EI361" i="9"/>
  <c r="EA361" i="9"/>
  <c r="EH361" i="9"/>
  <c r="DZ361" i="9"/>
  <c r="ED361" i="9"/>
  <c r="EI363" i="9"/>
  <c r="EA363" i="9"/>
  <c r="EH363" i="9"/>
  <c r="DZ363" i="9"/>
  <c r="ED363" i="9"/>
  <c r="EI365" i="9"/>
  <c r="EA365" i="9"/>
  <c r="EH365" i="9"/>
  <c r="DZ365" i="9"/>
  <c r="ED365" i="9"/>
  <c r="EI367" i="9"/>
  <c r="EA367" i="9"/>
  <c r="EH367" i="9"/>
  <c r="DZ367" i="9"/>
  <c r="ED367" i="9"/>
  <c r="EI369" i="9"/>
  <c r="EA369" i="9"/>
  <c r="EH369" i="9"/>
  <c r="DZ369" i="9"/>
  <c r="ED369" i="9"/>
  <c r="DY354" i="9"/>
  <c r="DY356" i="9"/>
  <c r="DY358" i="9"/>
  <c r="DY360" i="9"/>
  <c r="DU361" i="9"/>
  <c r="EE361" i="9"/>
  <c r="DY362" i="9"/>
  <c r="DU363" i="9"/>
  <c r="EE363" i="9"/>
  <c r="DY364" i="9"/>
  <c r="DU365" i="9"/>
  <c r="EE365" i="9"/>
  <c r="DU367" i="9"/>
  <c r="EE367" i="9"/>
  <c r="DU369" i="9"/>
  <c r="EE369" i="9"/>
  <c r="EI404" i="9"/>
  <c r="EA404" i="9"/>
  <c r="EC404" i="9"/>
  <c r="DU404" i="9"/>
  <c r="EB404" i="9"/>
  <c r="DZ404" i="9"/>
  <c r="DY404" i="9"/>
  <c r="EH404" i="9"/>
  <c r="DX404" i="9"/>
  <c r="EG404" i="9"/>
  <c r="DW404" i="9"/>
  <c r="EF404" i="9"/>
  <c r="ED404" i="9"/>
  <c r="EB354" i="9"/>
  <c r="EB356" i="9"/>
  <c r="EB358" i="9"/>
  <c r="EB360" i="9"/>
  <c r="DV361" i="9"/>
  <c r="EF361" i="9"/>
  <c r="EB362" i="9"/>
  <c r="DV363" i="9"/>
  <c r="EF363" i="9"/>
  <c r="EB364" i="9"/>
  <c r="DV365" i="9"/>
  <c r="EF365" i="9"/>
  <c r="EB366" i="9"/>
  <c r="DV367" i="9"/>
  <c r="EF367" i="9"/>
  <c r="EB368" i="9"/>
  <c r="DV369" i="9"/>
  <c r="EF369" i="9"/>
  <c r="DV404" i="9"/>
  <c r="DW361" i="9"/>
  <c r="EG361" i="9"/>
  <c r="DW363" i="9"/>
  <c r="EG363" i="9"/>
  <c r="DW365" i="9"/>
  <c r="EG365" i="9"/>
  <c r="DW367" i="9"/>
  <c r="EG367" i="9"/>
  <c r="DW369" i="9"/>
  <c r="EG369" i="9"/>
  <c r="EI402" i="9"/>
  <c r="EA402" i="9"/>
  <c r="EC402" i="9"/>
  <c r="DU402" i="9"/>
  <c r="EB402" i="9"/>
  <c r="DZ402" i="9"/>
  <c r="DY402" i="9"/>
  <c r="EH402" i="9"/>
  <c r="DX402" i="9"/>
  <c r="EG402" i="9"/>
  <c r="DW402" i="9"/>
  <c r="ED402" i="9"/>
  <c r="EE404" i="9"/>
  <c r="EI354" i="9"/>
  <c r="EA354" i="9"/>
  <c r="EH354" i="9"/>
  <c r="DZ354" i="9"/>
  <c r="ED354" i="9"/>
  <c r="EI356" i="9"/>
  <c r="EA356" i="9"/>
  <c r="EH356" i="9"/>
  <c r="DZ356" i="9"/>
  <c r="ED356" i="9"/>
  <c r="EI358" i="9"/>
  <c r="EA358" i="9"/>
  <c r="EH358" i="9"/>
  <c r="DZ358" i="9"/>
  <c r="ED358" i="9"/>
  <c r="EI360" i="9"/>
  <c r="EA360" i="9"/>
  <c r="EH360" i="9"/>
  <c r="DZ360" i="9"/>
  <c r="ED360" i="9"/>
  <c r="DX361" i="9"/>
  <c r="EI362" i="9"/>
  <c r="EA362" i="9"/>
  <c r="EH362" i="9"/>
  <c r="DZ362" i="9"/>
  <c r="ED362" i="9"/>
  <c r="DX363" i="9"/>
  <c r="EI364" i="9"/>
  <c r="EA364" i="9"/>
  <c r="EH364" i="9"/>
  <c r="DZ364" i="9"/>
  <c r="ED364" i="9"/>
  <c r="DX365" i="9"/>
  <c r="EI366" i="9"/>
  <c r="EA366" i="9"/>
  <c r="EH366" i="9"/>
  <c r="DZ366" i="9"/>
  <c r="ED366" i="9"/>
  <c r="DX367" i="9"/>
  <c r="EI368" i="9"/>
  <c r="EA368" i="9"/>
  <c r="EH368" i="9"/>
  <c r="DZ368" i="9"/>
  <c r="ED368" i="9"/>
  <c r="DX369" i="9"/>
  <c r="DV402" i="9"/>
  <c r="DU354" i="9"/>
  <c r="EE354" i="9"/>
  <c r="DU356" i="9"/>
  <c r="EE356" i="9"/>
  <c r="DU358" i="9"/>
  <c r="EE358" i="9"/>
  <c r="DU360" i="9"/>
  <c r="EE360" i="9"/>
  <c r="DY361" i="9"/>
  <c r="DU362" i="9"/>
  <c r="EE362" i="9"/>
  <c r="DY363" i="9"/>
  <c r="DU364" i="9"/>
  <c r="EE364" i="9"/>
  <c r="DY365" i="9"/>
  <c r="DU366" i="9"/>
  <c r="EE366" i="9"/>
  <c r="DY367" i="9"/>
  <c r="DU368" i="9"/>
  <c r="EE368" i="9"/>
  <c r="DY369" i="9"/>
  <c r="EI400" i="9"/>
  <c r="EA400" i="9"/>
  <c r="EC400" i="9"/>
  <c r="DU400" i="9"/>
  <c r="EB400" i="9"/>
  <c r="DZ400" i="9"/>
  <c r="DY400" i="9"/>
  <c r="EH400" i="9"/>
  <c r="DX400" i="9"/>
  <c r="EG400" i="9"/>
  <c r="DW400" i="9"/>
  <c r="ED400" i="9"/>
  <c r="EE402" i="9"/>
  <c r="EI409" i="9"/>
  <c r="EA409" i="9"/>
  <c r="EG409" i="9"/>
  <c r="DY409" i="9"/>
  <c r="EC409" i="9"/>
  <c r="DU409" i="9"/>
  <c r="EF409" i="9"/>
  <c r="EI413" i="9"/>
  <c r="EA413" i="9"/>
  <c r="EG413" i="9"/>
  <c r="DY413" i="9"/>
  <c r="EC413" i="9"/>
  <c r="DU413" i="9"/>
  <c r="EF413" i="9"/>
  <c r="EI448" i="9"/>
  <c r="EA448" i="9"/>
  <c r="EH448" i="9"/>
  <c r="DZ448" i="9"/>
  <c r="EG448" i="9"/>
  <c r="DY448" i="9"/>
  <c r="EF448" i="9"/>
  <c r="DX448" i="9"/>
  <c r="EC448" i="9"/>
  <c r="DU448" i="9"/>
  <c r="EI452" i="9"/>
  <c r="EA452" i="9"/>
  <c r="EH452" i="9"/>
  <c r="DZ452" i="9"/>
  <c r="EG452" i="9"/>
  <c r="DY452" i="9"/>
  <c r="EF452" i="9"/>
  <c r="DX452" i="9"/>
  <c r="EC452" i="9"/>
  <c r="DU452" i="9"/>
  <c r="EF528" i="9"/>
  <c r="DX528" i="9"/>
  <c r="ED528" i="9"/>
  <c r="DV528" i="9"/>
  <c r="EC528" i="9"/>
  <c r="DU528" i="9"/>
  <c r="EA528" i="9"/>
  <c r="DZ528" i="9"/>
  <c r="DY528" i="9"/>
  <c r="EI528" i="9"/>
  <c r="DW528" i="9"/>
  <c r="EG528" i="9"/>
  <c r="EH528" i="9"/>
  <c r="EE528" i="9"/>
  <c r="EB528" i="9"/>
  <c r="EF539" i="9"/>
  <c r="DX539" i="9"/>
  <c r="ED539" i="9"/>
  <c r="DV539" i="9"/>
  <c r="EC539" i="9"/>
  <c r="DU539" i="9"/>
  <c r="EE539" i="9"/>
  <c r="EB539" i="9"/>
  <c r="EA539" i="9"/>
  <c r="DZ539" i="9"/>
  <c r="EI539" i="9"/>
  <c r="DW539" i="9"/>
  <c r="EH539" i="9"/>
  <c r="EG539" i="9"/>
  <c r="DY539" i="9"/>
  <c r="EI410" i="9"/>
  <c r="EA410" i="9"/>
  <c r="EG410" i="9"/>
  <c r="DY410" i="9"/>
  <c r="EC410" i="9"/>
  <c r="DU410" i="9"/>
  <c r="EF410" i="9"/>
  <c r="EI414" i="9"/>
  <c r="EA414" i="9"/>
  <c r="EG414" i="9"/>
  <c r="DY414" i="9"/>
  <c r="EC414" i="9"/>
  <c r="DU414" i="9"/>
  <c r="EF414" i="9"/>
  <c r="EI447" i="9"/>
  <c r="EA447" i="9"/>
  <c r="EH447" i="9"/>
  <c r="DZ447" i="9"/>
  <c r="EG447" i="9"/>
  <c r="DY447" i="9"/>
  <c r="EF447" i="9"/>
  <c r="DX447" i="9"/>
  <c r="EC447" i="9"/>
  <c r="DU447" i="9"/>
  <c r="EI451" i="9"/>
  <c r="EA451" i="9"/>
  <c r="EH451" i="9"/>
  <c r="DZ451" i="9"/>
  <c r="EG451" i="9"/>
  <c r="DY451" i="9"/>
  <c r="EF451" i="9"/>
  <c r="DX451" i="9"/>
  <c r="EC451" i="9"/>
  <c r="DU451" i="9"/>
  <c r="EI514" i="9"/>
  <c r="EA514" i="9"/>
  <c r="EH514" i="9"/>
  <c r="DZ514" i="9"/>
  <c r="EG514" i="9"/>
  <c r="DY514" i="9"/>
  <c r="EF514" i="9"/>
  <c r="DX514" i="9"/>
  <c r="ED514" i="9"/>
  <c r="DV514" i="9"/>
  <c r="EE514" i="9"/>
  <c r="EC514" i="9"/>
  <c r="EB514" i="9"/>
  <c r="DW514" i="9"/>
  <c r="DU514" i="9"/>
  <c r="DZ370" i="9"/>
  <c r="EH370" i="9"/>
  <c r="DZ371" i="9"/>
  <c r="EH371" i="9"/>
  <c r="DZ372" i="9"/>
  <c r="EH372" i="9"/>
  <c r="DZ373" i="9"/>
  <c r="EH373" i="9"/>
  <c r="DZ374" i="9"/>
  <c r="EH374" i="9"/>
  <c r="DZ375" i="9"/>
  <c r="EH375" i="9"/>
  <c r="DZ376" i="9"/>
  <c r="EH376" i="9"/>
  <c r="DZ377" i="9"/>
  <c r="EH377" i="9"/>
  <c r="DZ378" i="9"/>
  <c r="EH378" i="9"/>
  <c r="DZ379" i="9"/>
  <c r="EH379" i="9"/>
  <c r="DZ380" i="9"/>
  <c r="EH380" i="9"/>
  <c r="DZ381" i="9"/>
  <c r="EH381" i="9"/>
  <c r="DZ382" i="9"/>
  <c r="EH382" i="9"/>
  <c r="DZ383" i="9"/>
  <c r="EH383" i="9"/>
  <c r="DZ384" i="9"/>
  <c r="EH384" i="9"/>
  <c r="DZ385" i="9"/>
  <c r="EH385" i="9"/>
  <c r="DZ386" i="9"/>
  <c r="EH386" i="9"/>
  <c r="DZ387" i="9"/>
  <c r="EH387" i="9"/>
  <c r="DZ388" i="9"/>
  <c r="EH388" i="9"/>
  <c r="DZ389" i="9"/>
  <c r="EH389" i="9"/>
  <c r="DZ390" i="9"/>
  <c r="EH390" i="9"/>
  <c r="DZ391" i="9"/>
  <c r="EH391" i="9"/>
  <c r="DZ392" i="9"/>
  <c r="EH392" i="9"/>
  <c r="DZ393" i="9"/>
  <c r="EH393" i="9"/>
  <c r="DZ394" i="9"/>
  <c r="EH394" i="9"/>
  <c r="DZ395" i="9"/>
  <c r="EH395" i="9"/>
  <c r="DZ396" i="9"/>
  <c r="EH396" i="9"/>
  <c r="EB408" i="9"/>
  <c r="DX409" i="9"/>
  <c r="DV410" i="9"/>
  <c r="EH410" i="9"/>
  <c r="EB412" i="9"/>
  <c r="DX413" i="9"/>
  <c r="DV414" i="9"/>
  <c r="EH414" i="9"/>
  <c r="EB416" i="9"/>
  <c r="EB417" i="9"/>
  <c r="EB418" i="9"/>
  <c r="EB419" i="9"/>
  <c r="EB420" i="9"/>
  <c r="EB421" i="9"/>
  <c r="EB422" i="9"/>
  <c r="EB423" i="9"/>
  <c r="EB424" i="9"/>
  <c r="EB425" i="9"/>
  <c r="EB426" i="9"/>
  <c r="EB427" i="9"/>
  <c r="EB428" i="9"/>
  <c r="EB429" i="9"/>
  <c r="EB430" i="9"/>
  <c r="EB431" i="9"/>
  <c r="EB432" i="9"/>
  <c r="EB433" i="9"/>
  <c r="EB434" i="9"/>
  <c r="EB435" i="9"/>
  <c r="EB436" i="9"/>
  <c r="EB437" i="9"/>
  <c r="EB438" i="9"/>
  <c r="EB439" i="9"/>
  <c r="EB440" i="9"/>
  <c r="DV447" i="9"/>
  <c r="EB448" i="9"/>
  <c r="DV451" i="9"/>
  <c r="EB452" i="9"/>
  <c r="EI462" i="9"/>
  <c r="EA462" i="9"/>
  <c r="EH462" i="9"/>
  <c r="DZ462" i="9"/>
  <c r="EG462" i="9"/>
  <c r="DY462" i="9"/>
  <c r="EF462" i="9"/>
  <c r="DX462" i="9"/>
  <c r="ED462" i="9"/>
  <c r="DV462" i="9"/>
  <c r="EE462" i="9"/>
  <c r="EC462" i="9"/>
  <c r="EB462" i="9"/>
  <c r="DW462" i="9"/>
  <c r="EI502" i="9"/>
  <c r="EA502" i="9"/>
  <c r="EH502" i="9"/>
  <c r="DZ502" i="9"/>
  <c r="EG502" i="9"/>
  <c r="DY502" i="9"/>
  <c r="EF502" i="9"/>
  <c r="DX502" i="9"/>
  <c r="ED502" i="9"/>
  <c r="DV502" i="9"/>
  <c r="EE502" i="9"/>
  <c r="EC502" i="9"/>
  <c r="EB502" i="9"/>
  <c r="DW502" i="9"/>
  <c r="DU502" i="9"/>
  <c r="EA370" i="9"/>
  <c r="EI370" i="9"/>
  <c r="EA371" i="9"/>
  <c r="EI371" i="9"/>
  <c r="EA372" i="9"/>
  <c r="EI372" i="9"/>
  <c r="EA373" i="9"/>
  <c r="EI373" i="9"/>
  <c r="EA374" i="9"/>
  <c r="EI374" i="9"/>
  <c r="EA375" i="9"/>
  <c r="EI375" i="9"/>
  <c r="EA376" i="9"/>
  <c r="EI376" i="9"/>
  <c r="EA377" i="9"/>
  <c r="EI377" i="9"/>
  <c r="EA378" i="9"/>
  <c r="EI378" i="9"/>
  <c r="EA379" i="9"/>
  <c r="EI379" i="9"/>
  <c r="EA380" i="9"/>
  <c r="EI380" i="9"/>
  <c r="EA381" i="9"/>
  <c r="EI381" i="9"/>
  <c r="EA382" i="9"/>
  <c r="EI382" i="9"/>
  <c r="EA383" i="9"/>
  <c r="EI383" i="9"/>
  <c r="EA384" i="9"/>
  <c r="EI384" i="9"/>
  <c r="EA385" i="9"/>
  <c r="EI385" i="9"/>
  <c r="EA386" i="9"/>
  <c r="EI386" i="9"/>
  <c r="EA387" i="9"/>
  <c r="EI387" i="9"/>
  <c r="EI397" i="9"/>
  <c r="EA397" i="9"/>
  <c r="EC397" i="9"/>
  <c r="ED397" i="9"/>
  <c r="EI407" i="9"/>
  <c r="EA407" i="9"/>
  <c r="EG407" i="9"/>
  <c r="DY407" i="9"/>
  <c r="EC407" i="9"/>
  <c r="DU407" i="9"/>
  <c r="EF407" i="9"/>
  <c r="ED408" i="9"/>
  <c r="DZ409" i="9"/>
  <c r="DW410" i="9"/>
  <c r="EI411" i="9"/>
  <c r="EA411" i="9"/>
  <c r="EG411" i="9"/>
  <c r="DY411" i="9"/>
  <c r="EC411" i="9"/>
  <c r="DU411" i="9"/>
  <c r="EF411" i="9"/>
  <c r="ED412" i="9"/>
  <c r="DZ413" i="9"/>
  <c r="DW414" i="9"/>
  <c r="EI415" i="9"/>
  <c r="EA415" i="9"/>
  <c r="EG415" i="9"/>
  <c r="DY415" i="9"/>
  <c r="EC415" i="9"/>
  <c r="DU415" i="9"/>
  <c r="EF415" i="9"/>
  <c r="ED416" i="9"/>
  <c r="ED417" i="9"/>
  <c r="ED418" i="9"/>
  <c r="ED419" i="9"/>
  <c r="ED420" i="9"/>
  <c r="ED421" i="9"/>
  <c r="ED422" i="9"/>
  <c r="ED423" i="9"/>
  <c r="ED424" i="9"/>
  <c r="ED425" i="9"/>
  <c r="ED426" i="9"/>
  <c r="ED427" i="9"/>
  <c r="ED428" i="9"/>
  <c r="ED429" i="9"/>
  <c r="ED430" i="9"/>
  <c r="ED431" i="9"/>
  <c r="ED432" i="9"/>
  <c r="EI446" i="9"/>
  <c r="EA446" i="9"/>
  <c r="EH446" i="9"/>
  <c r="DZ446" i="9"/>
  <c r="EG446" i="9"/>
  <c r="DY446" i="9"/>
  <c r="EF446" i="9"/>
  <c r="DX446" i="9"/>
  <c r="EC446" i="9"/>
  <c r="DU446" i="9"/>
  <c r="DW447" i="9"/>
  <c r="ED448" i="9"/>
  <c r="EI450" i="9"/>
  <c r="EA450" i="9"/>
  <c r="EH450" i="9"/>
  <c r="DZ450" i="9"/>
  <c r="EG450" i="9"/>
  <c r="DY450" i="9"/>
  <c r="EF450" i="9"/>
  <c r="DX450" i="9"/>
  <c r="EC450" i="9"/>
  <c r="DU450" i="9"/>
  <c r="DW451" i="9"/>
  <c r="ED452" i="9"/>
  <c r="EI466" i="9"/>
  <c r="EA466" i="9"/>
  <c r="EH466" i="9"/>
  <c r="DZ466" i="9"/>
  <c r="EG466" i="9"/>
  <c r="DY466" i="9"/>
  <c r="EF466" i="9"/>
  <c r="DX466" i="9"/>
  <c r="ED466" i="9"/>
  <c r="DV466" i="9"/>
  <c r="EE466" i="9"/>
  <c r="EC466" i="9"/>
  <c r="EB466" i="9"/>
  <c r="DW466" i="9"/>
  <c r="DU466" i="9"/>
  <c r="EI470" i="9"/>
  <c r="EA470" i="9"/>
  <c r="EH470" i="9"/>
  <c r="DZ470" i="9"/>
  <c r="EG470" i="9"/>
  <c r="DY470" i="9"/>
  <c r="EF470" i="9"/>
  <c r="DX470" i="9"/>
  <c r="ED470" i="9"/>
  <c r="DV470" i="9"/>
  <c r="EE470" i="9"/>
  <c r="EC470" i="9"/>
  <c r="EB470" i="9"/>
  <c r="DW470" i="9"/>
  <c r="DU470" i="9"/>
  <c r="EI474" i="9"/>
  <c r="EA474" i="9"/>
  <c r="EH474" i="9"/>
  <c r="DZ474" i="9"/>
  <c r="EG474" i="9"/>
  <c r="DY474" i="9"/>
  <c r="EF474" i="9"/>
  <c r="DX474" i="9"/>
  <c r="ED474" i="9"/>
  <c r="DV474" i="9"/>
  <c r="EE474" i="9"/>
  <c r="EC474" i="9"/>
  <c r="EB474" i="9"/>
  <c r="DW474" i="9"/>
  <c r="DU474" i="9"/>
  <c r="EI478" i="9"/>
  <c r="EA478" i="9"/>
  <c r="EH478" i="9"/>
  <c r="DZ478" i="9"/>
  <c r="EG478" i="9"/>
  <c r="DY478" i="9"/>
  <c r="EF478" i="9"/>
  <c r="DX478" i="9"/>
  <c r="ED478" i="9"/>
  <c r="DV478" i="9"/>
  <c r="EE478" i="9"/>
  <c r="EC478" i="9"/>
  <c r="EB478" i="9"/>
  <c r="DW478" i="9"/>
  <c r="DU478" i="9"/>
  <c r="EI482" i="9"/>
  <c r="EA482" i="9"/>
  <c r="EH482" i="9"/>
  <c r="DZ482" i="9"/>
  <c r="EG482" i="9"/>
  <c r="DY482" i="9"/>
  <c r="EF482" i="9"/>
  <c r="DX482" i="9"/>
  <c r="ED482" i="9"/>
  <c r="DV482" i="9"/>
  <c r="EE482" i="9"/>
  <c r="EC482" i="9"/>
  <c r="EB482" i="9"/>
  <c r="DW482" i="9"/>
  <c r="DU482" i="9"/>
  <c r="EI486" i="9"/>
  <c r="EA486" i="9"/>
  <c r="EH486" i="9"/>
  <c r="DZ486" i="9"/>
  <c r="EG486" i="9"/>
  <c r="DY486" i="9"/>
  <c r="EF486" i="9"/>
  <c r="DX486" i="9"/>
  <c r="ED486" i="9"/>
  <c r="DV486" i="9"/>
  <c r="EE486" i="9"/>
  <c r="EC486" i="9"/>
  <c r="EB486" i="9"/>
  <c r="DW486" i="9"/>
  <c r="DU486" i="9"/>
  <c r="EB396" i="9"/>
  <c r="DU397" i="9"/>
  <c r="EE397" i="9"/>
  <c r="EI399" i="9"/>
  <c r="EA399" i="9"/>
  <c r="EC399" i="9"/>
  <c r="DU399" i="9"/>
  <c r="EE399" i="9"/>
  <c r="EI401" i="9"/>
  <c r="EA401" i="9"/>
  <c r="EC401" i="9"/>
  <c r="DU401" i="9"/>
  <c r="EE401" i="9"/>
  <c r="EI403" i="9"/>
  <c r="EA403" i="9"/>
  <c r="EC403" i="9"/>
  <c r="DU403" i="9"/>
  <c r="EE403" i="9"/>
  <c r="EI405" i="9"/>
  <c r="EA405" i="9"/>
  <c r="EC405" i="9"/>
  <c r="DU405" i="9"/>
  <c r="EE405" i="9"/>
  <c r="DV407" i="9"/>
  <c r="EH407" i="9"/>
  <c r="EB409" i="9"/>
  <c r="DX410" i="9"/>
  <c r="DV411" i="9"/>
  <c r="EH411" i="9"/>
  <c r="EB413" i="9"/>
  <c r="DX414" i="9"/>
  <c r="DV415" i="9"/>
  <c r="EH415" i="9"/>
  <c r="EE417" i="9"/>
  <c r="EE418" i="9"/>
  <c r="EE419" i="9"/>
  <c r="EE420" i="9"/>
  <c r="EE421" i="9"/>
  <c r="EE422" i="9"/>
  <c r="EE423" i="9"/>
  <c r="EE424" i="9"/>
  <c r="EE425" i="9"/>
  <c r="EE426" i="9"/>
  <c r="EE427" i="9"/>
  <c r="EE428" i="9"/>
  <c r="EE429" i="9"/>
  <c r="EE430" i="9"/>
  <c r="EE431" i="9"/>
  <c r="DV446" i="9"/>
  <c r="EB447" i="9"/>
  <c r="EE448" i="9"/>
  <c r="DV450" i="9"/>
  <c r="EB451" i="9"/>
  <c r="EE452" i="9"/>
  <c r="EI490" i="9"/>
  <c r="EA490" i="9"/>
  <c r="EH490" i="9"/>
  <c r="DZ490" i="9"/>
  <c r="EG490" i="9"/>
  <c r="DY490" i="9"/>
  <c r="EF490" i="9"/>
  <c r="DX490" i="9"/>
  <c r="ED490" i="9"/>
  <c r="DV490" i="9"/>
  <c r="EE490" i="9"/>
  <c r="EC490" i="9"/>
  <c r="EB490" i="9"/>
  <c r="DW490" i="9"/>
  <c r="DU490" i="9"/>
  <c r="EI506" i="9"/>
  <c r="EA506" i="9"/>
  <c r="EH506" i="9"/>
  <c r="DZ506" i="9"/>
  <c r="EG506" i="9"/>
  <c r="DY506" i="9"/>
  <c r="EF506" i="9"/>
  <c r="DX506" i="9"/>
  <c r="ED506" i="9"/>
  <c r="DV506" i="9"/>
  <c r="EE506" i="9"/>
  <c r="EC506" i="9"/>
  <c r="EB506" i="9"/>
  <c r="DW506" i="9"/>
  <c r="DU506" i="9"/>
  <c r="EI408" i="9"/>
  <c r="EA408" i="9"/>
  <c r="EG408" i="9"/>
  <c r="DY408" i="9"/>
  <c r="EC408" i="9"/>
  <c r="DU408" i="9"/>
  <c r="EF408" i="9"/>
  <c r="ED409" i="9"/>
  <c r="DZ410" i="9"/>
  <c r="EI412" i="9"/>
  <c r="EA412" i="9"/>
  <c r="EG412" i="9"/>
  <c r="DY412" i="9"/>
  <c r="EC412" i="9"/>
  <c r="DU412" i="9"/>
  <c r="EF412" i="9"/>
  <c r="ED413" i="9"/>
  <c r="DZ414" i="9"/>
  <c r="EI416" i="9"/>
  <c r="EA416" i="9"/>
  <c r="EH416" i="9"/>
  <c r="EG416" i="9"/>
  <c r="DY416" i="9"/>
  <c r="EC416" i="9"/>
  <c r="DU416" i="9"/>
  <c r="EF416" i="9"/>
  <c r="EI445" i="9"/>
  <c r="EA445" i="9"/>
  <c r="EH445" i="9"/>
  <c r="DZ445" i="9"/>
  <c r="EG445" i="9"/>
  <c r="DY445" i="9"/>
  <c r="EF445" i="9"/>
  <c r="DX445" i="9"/>
  <c r="EC445" i="9"/>
  <c r="DU445" i="9"/>
  <c r="DW446" i="9"/>
  <c r="ED447" i="9"/>
  <c r="EI449" i="9"/>
  <c r="EA449" i="9"/>
  <c r="EH449" i="9"/>
  <c r="DZ449" i="9"/>
  <c r="EG449" i="9"/>
  <c r="DY449" i="9"/>
  <c r="EF449" i="9"/>
  <c r="DX449" i="9"/>
  <c r="EC449" i="9"/>
  <c r="DU449" i="9"/>
  <c r="DW450" i="9"/>
  <c r="ED451" i="9"/>
  <c r="EI494" i="9"/>
  <c r="EA494" i="9"/>
  <c r="EH494" i="9"/>
  <c r="DZ494" i="9"/>
  <c r="EG494" i="9"/>
  <c r="DY494" i="9"/>
  <c r="EF494" i="9"/>
  <c r="DX494" i="9"/>
  <c r="ED494" i="9"/>
  <c r="DV494" i="9"/>
  <c r="EE494" i="9"/>
  <c r="EC494" i="9"/>
  <c r="EB494" i="9"/>
  <c r="DW494" i="9"/>
  <c r="DU494" i="9"/>
  <c r="EE409" i="9"/>
  <c r="EB410" i="9"/>
  <c r="EE413" i="9"/>
  <c r="EB414" i="9"/>
  <c r="EI417" i="9"/>
  <c r="EA417" i="9"/>
  <c r="EH417" i="9"/>
  <c r="DZ417" i="9"/>
  <c r="EG417" i="9"/>
  <c r="DY417" i="9"/>
  <c r="EC417" i="9"/>
  <c r="DU417" i="9"/>
  <c r="EI418" i="9"/>
  <c r="EA418" i="9"/>
  <c r="EH418" i="9"/>
  <c r="DZ418" i="9"/>
  <c r="EG418" i="9"/>
  <c r="DY418" i="9"/>
  <c r="EC418" i="9"/>
  <c r="DU418" i="9"/>
  <c r="EI419" i="9"/>
  <c r="EA419" i="9"/>
  <c r="EH419" i="9"/>
  <c r="DZ419" i="9"/>
  <c r="EG419" i="9"/>
  <c r="DY419" i="9"/>
  <c r="EC419" i="9"/>
  <c r="DU419" i="9"/>
  <c r="EI420" i="9"/>
  <c r="EA420" i="9"/>
  <c r="EH420" i="9"/>
  <c r="DZ420" i="9"/>
  <c r="EG420" i="9"/>
  <c r="DY420" i="9"/>
  <c r="EC420" i="9"/>
  <c r="DU420" i="9"/>
  <c r="EI421" i="9"/>
  <c r="EA421" i="9"/>
  <c r="EH421" i="9"/>
  <c r="DZ421" i="9"/>
  <c r="EG421" i="9"/>
  <c r="DY421" i="9"/>
  <c r="EC421" i="9"/>
  <c r="DU421" i="9"/>
  <c r="EI422" i="9"/>
  <c r="EA422" i="9"/>
  <c r="EH422" i="9"/>
  <c r="DZ422" i="9"/>
  <c r="EG422" i="9"/>
  <c r="DY422" i="9"/>
  <c r="EC422" i="9"/>
  <c r="DU422" i="9"/>
  <c r="EI423" i="9"/>
  <c r="EA423" i="9"/>
  <c r="EH423" i="9"/>
  <c r="DZ423" i="9"/>
  <c r="EG423" i="9"/>
  <c r="DY423" i="9"/>
  <c r="EC423" i="9"/>
  <c r="DU423" i="9"/>
  <c r="EI424" i="9"/>
  <c r="EA424" i="9"/>
  <c r="EH424" i="9"/>
  <c r="DZ424" i="9"/>
  <c r="EG424" i="9"/>
  <c r="DY424" i="9"/>
  <c r="EC424" i="9"/>
  <c r="DU424" i="9"/>
  <c r="EI425" i="9"/>
  <c r="EA425" i="9"/>
  <c r="EH425" i="9"/>
  <c r="DZ425" i="9"/>
  <c r="EG425" i="9"/>
  <c r="DY425" i="9"/>
  <c r="EC425" i="9"/>
  <c r="DU425" i="9"/>
  <c r="EI426" i="9"/>
  <c r="EA426" i="9"/>
  <c r="EH426" i="9"/>
  <c r="DZ426" i="9"/>
  <c r="EG426" i="9"/>
  <c r="DY426" i="9"/>
  <c r="EC426" i="9"/>
  <c r="DU426" i="9"/>
  <c r="EI427" i="9"/>
  <c r="EA427" i="9"/>
  <c r="EH427" i="9"/>
  <c r="DZ427" i="9"/>
  <c r="EG427" i="9"/>
  <c r="DY427" i="9"/>
  <c r="EC427" i="9"/>
  <c r="DU427" i="9"/>
  <c r="EI428" i="9"/>
  <c r="EA428" i="9"/>
  <c r="EH428" i="9"/>
  <c r="DZ428" i="9"/>
  <c r="EG428" i="9"/>
  <c r="DY428" i="9"/>
  <c r="EC428" i="9"/>
  <c r="DU428" i="9"/>
  <c r="EI429" i="9"/>
  <c r="EA429" i="9"/>
  <c r="EH429" i="9"/>
  <c r="DZ429" i="9"/>
  <c r="EG429" i="9"/>
  <c r="DY429" i="9"/>
  <c r="EC429" i="9"/>
  <c r="DU429" i="9"/>
  <c r="EI430" i="9"/>
  <c r="EA430" i="9"/>
  <c r="EH430" i="9"/>
  <c r="DZ430" i="9"/>
  <c r="EG430" i="9"/>
  <c r="DY430" i="9"/>
  <c r="EC430" i="9"/>
  <c r="DU430" i="9"/>
  <c r="EI431" i="9"/>
  <c r="EA431" i="9"/>
  <c r="EH431" i="9"/>
  <c r="DZ431" i="9"/>
  <c r="EG431" i="9"/>
  <c r="DY431" i="9"/>
  <c r="EC431" i="9"/>
  <c r="DU431" i="9"/>
  <c r="EI432" i="9"/>
  <c r="EA432" i="9"/>
  <c r="EH432" i="9"/>
  <c r="DZ432" i="9"/>
  <c r="EG432" i="9"/>
  <c r="DY432" i="9"/>
  <c r="EC432" i="9"/>
  <c r="DU432" i="9"/>
  <c r="EI433" i="9"/>
  <c r="EA433" i="9"/>
  <c r="EH433" i="9"/>
  <c r="DZ433" i="9"/>
  <c r="EG433" i="9"/>
  <c r="DY433" i="9"/>
  <c r="EC433" i="9"/>
  <c r="DU433" i="9"/>
  <c r="EI434" i="9"/>
  <c r="EA434" i="9"/>
  <c r="EH434" i="9"/>
  <c r="DZ434" i="9"/>
  <c r="EG434" i="9"/>
  <c r="DY434" i="9"/>
  <c r="EC434" i="9"/>
  <c r="DU434" i="9"/>
  <c r="EI435" i="9"/>
  <c r="EA435" i="9"/>
  <c r="EH435" i="9"/>
  <c r="DZ435" i="9"/>
  <c r="EG435" i="9"/>
  <c r="DY435" i="9"/>
  <c r="EC435" i="9"/>
  <c r="DU435" i="9"/>
  <c r="EI436" i="9"/>
  <c r="EA436" i="9"/>
  <c r="EH436" i="9"/>
  <c r="DZ436" i="9"/>
  <c r="EG436" i="9"/>
  <c r="DY436" i="9"/>
  <c r="EC436" i="9"/>
  <c r="DU436" i="9"/>
  <c r="EI437" i="9"/>
  <c r="EA437" i="9"/>
  <c r="EH437" i="9"/>
  <c r="DZ437" i="9"/>
  <c r="EG437" i="9"/>
  <c r="DY437" i="9"/>
  <c r="EC437" i="9"/>
  <c r="DU437" i="9"/>
  <c r="EI438" i="9"/>
  <c r="EA438" i="9"/>
  <c r="EH438" i="9"/>
  <c r="DZ438" i="9"/>
  <c r="EG438" i="9"/>
  <c r="DY438" i="9"/>
  <c r="EC438" i="9"/>
  <c r="DU438" i="9"/>
  <c r="EI439" i="9"/>
  <c r="EA439" i="9"/>
  <c r="EH439" i="9"/>
  <c r="DZ439" i="9"/>
  <c r="EG439" i="9"/>
  <c r="DY439" i="9"/>
  <c r="EC439" i="9"/>
  <c r="DU439" i="9"/>
  <c r="EI440" i="9"/>
  <c r="EA440" i="9"/>
  <c r="EH440" i="9"/>
  <c r="DZ440" i="9"/>
  <c r="EG440" i="9"/>
  <c r="DY440" i="9"/>
  <c r="EC440" i="9"/>
  <c r="DU440" i="9"/>
  <c r="EI441" i="9"/>
  <c r="EA441" i="9"/>
  <c r="EH441" i="9"/>
  <c r="DZ441" i="9"/>
  <c r="EG441" i="9"/>
  <c r="DY441" i="9"/>
  <c r="EC441" i="9"/>
  <c r="DU441" i="9"/>
  <c r="EI442" i="9"/>
  <c r="EA442" i="9"/>
  <c r="EH442" i="9"/>
  <c r="DZ442" i="9"/>
  <c r="EG442" i="9"/>
  <c r="DY442" i="9"/>
  <c r="EC442" i="9"/>
  <c r="DU442" i="9"/>
  <c r="EI443" i="9"/>
  <c r="EA443" i="9"/>
  <c r="EH443" i="9"/>
  <c r="DZ443" i="9"/>
  <c r="EG443" i="9"/>
  <c r="DY443" i="9"/>
  <c r="EC443" i="9"/>
  <c r="DU443" i="9"/>
  <c r="EI444" i="9"/>
  <c r="EA444" i="9"/>
  <c r="EH444" i="9"/>
  <c r="DZ444" i="9"/>
  <c r="EG444" i="9"/>
  <c r="DY444" i="9"/>
  <c r="EF444" i="9"/>
  <c r="EC444" i="9"/>
  <c r="DU444" i="9"/>
  <c r="DV445" i="9"/>
  <c r="EB446" i="9"/>
  <c r="EE447" i="9"/>
  <c r="DV449" i="9"/>
  <c r="EB450" i="9"/>
  <c r="EE451" i="9"/>
  <c r="EI510" i="9"/>
  <c r="EA510" i="9"/>
  <c r="EH510" i="9"/>
  <c r="DZ510" i="9"/>
  <c r="EG510" i="9"/>
  <c r="DY510" i="9"/>
  <c r="EF510" i="9"/>
  <c r="DX510" i="9"/>
  <c r="ED510" i="9"/>
  <c r="DV510" i="9"/>
  <c r="EE510" i="9"/>
  <c r="EC510" i="9"/>
  <c r="EB510" i="9"/>
  <c r="DW510" i="9"/>
  <c r="DU510" i="9"/>
  <c r="EF547" i="9"/>
  <c r="DX547" i="9"/>
  <c r="ED547" i="9"/>
  <c r="DV547" i="9"/>
  <c r="EC547" i="9"/>
  <c r="DU547" i="9"/>
  <c r="EG547" i="9"/>
  <c r="EE547" i="9"/>
  <c r="EB547" i="9"/>
  <c r="EA547" i="9"/>
  <c r="DZ547" i="9"/>
  <c r="EI547" i="9"/>
  <c r="DW547" i="9"/>
  <c r="EH547" i="9"/>
  <c r="DY547" i="9"/>
  <c r="DU453" i="9"/>
  <c r="EC453" i="9"/>
  <c r="DU454" i="9"/>
  <c r="EC454" i="9"/>
  <c r="DU455" i="9"/>
  <c r="EC455" i="9"/>
  <c r="DU456" i="9"/>
  <c r="EC456" i="9"/>
  <c r="DU457" i="9"/>
  <c r="EC457" i="9"/>
  <c r="DU459" i="9"/>
  <c r="DU463" i="9"/>
  <c r="EB464" i="9"/>
  <c r="DU467" i="9"/>
  <c r="EB468" i="9"/>
  <c r="DU471" i="9"/>
  <c r="EB472" i="9"/>
  <c r="DU475" i="9"/>
  <c r="EB476" i="9"/>
  <c r="DU479" i="9"/>
  <c r="EB480" i="9"/>
  <c r="DU483" i="9"/>
  <c r="EB484" i="9"/>
  <c r="DU487" i="9"/>
  <c r="DU491" i="9"/>
  <c r="EF535" i="9"/>
  <c r="DX535" i="9"/>
  <c r="ED535" i="9"/>
  <c r="DV535" i="9"/>
  <c r="EC535" i="9"/>
  <c r="DU535" i="9"/>
  <c r="EE535" i="9"/>
  <c r="EB535" i="9"/>
  <c r="EA535" i="9"/>
  <c r="DZ535" i="9"/>
  <c r="EI535" i="9"/>
  <c r="DW535" i="9"/>
  <c r="EB463" i="9"/>
  <c r="EB467" i="9"/>
  <c r="EB471" i="9"/>
  <c r="EB475" i="9"/>
  <c r="EB479" i="9"/>
  <c r="EB483" i="9"/>
  <c r="EB487" i="9"/>
  <c r="EB491" i="9"/>
  <c r="EF543" i="9"/>
  <c r="DX543" i="9"/>
  <c r="ED543" i="9"/>
  <c r="DV543" i="9"/>
  <c r="EC543" i="9"/>
  <c r="DU543" i="9"/>
  <c r="EG543" i="9"/>
  <c r="EE543" i="9"/>
  <c r="EB543" i="9"/>
  <c r="EA543" i="9"/>
  <c r="DZ543" i="9"/>
  <c r="EI543" i="9"/>
  <c r="DW543" i="9"/>
  <c r="EF556" i="9"/>
  <c r="DX556" i="9"/>
  <c r="ED556" i="9"/>
  <c r="DV556" i="9"/>
  <c r="EC556" i="9"/>
  <c r="DU556" i="9"/>
  <c r="EE556" i="9"/>
  <c r="EB556" i="9"/>
  <c r="EA556" i="9"/>
  <c r="DZ556" i="9"/>
  <c r="DY556" i="9"/>
  <c r="EI556" i="9"/>
  <c r="DW556" i="9"/>
  <c r="EG556" i="9"/>
  <c r="DX453" i="9"/>
  <c r="EF453" i="9"/>
  <c r="DX454" i="9"/>
  <c r="EF454" i="9"/>
  <c r="DX455" i="9"/>
  <c r="EF455" i="9"/>
  <c r="EI461" i="9"/>
  <c r="EA461" i="9"/>
  <c r="EH461" i="9"/>
  <c r="DZ461" i="9"/>
  <c r="EG461" i="9"/>
  <c r="DY461" i="9"/>
  <c r="EF461" i="9"/>
  <c r="DX461" i="9"/>
  <c r="ED461" i="9"/>
  <c r="DV461" i="9"/>
  <c r="EI465" i="9"/>
  <c r="EA465" i="9"/>
  <c r="EH465" i="9"/>
  <c r="DZ465" i="9"/>
  <c r="EG465" i="9"/>
  <c r="DY465" i="9"/>
  <c r="EF465" i="9"/>
  <c r="DX465" i="9"/>
  <c r="ED465" i="9"/>
  <c r="DV465" i="9"/>
  <c r="EI469" i="9"/>
  <c r="EA469" i="9"/>
  <c r="EH469" i="9"/>
  <c r="DZ469" i="9"/>
  <c r="EG469" i="9"/>
  <c r="DY469" i="9"/>
  <c r="EF469" i="9"/>
  <c r="DX469" i="9"/>
  <c r="ED469" i="9"/>
  <c r="DV469" i="9"/>
  <c r="EI473" i="9"/>
  <c r="EA473" i="9"/>
  <c r="EH473" i="9"/>
  <c r="DZ473" i="9"/>
  <c r="EG473" i="9"/>
  <c r="DY473" i="9"/>
  <c r="EF473" i="9"/>
  <c r="DX473" i="9"/>
  <c r="ED473" i="9"/>
  <c r="DV473" i="9"/>
  <c r="EI477" i="9"/>
  <c r="EA477" i="9"/>
  <c r="EH477" i="9"/>
  <c r="DZ477" i="9"/>
  <c r="EG477" i="9"/>
  <c r="DY477" i="9"/>
  <c r="EF477" i="9"/>
  <c r="DX477" i="9"/>
  <c r="ED477" i="9"/>
  <c r="DV477" i="9"/>
  <c r="EI481" i="9"/>
  <c r="EA481" i="9"/>
  <c r="EH481" i="9"/>
  <c r="DZ481" i="9"/>
  <c r="EG481" i="9"/>
  <c r="DY481" i="9"/>
  <c r="EF481" i="9"/>
  <c r="DX481" i="9"/>
  <c r="ED481" i="9"/>
  <c r="DV481" i="9"/>
  <c r="EI485" i="9"/>
  <c r="EA485" i="9"/>
  <c r="EH485" i="9"/>
  <c r="DZ485" i="9"/>
  <c r="EG485" i="9"/>
  <c r="DY485" i="9"/>
  <c r="EF485" i="9"/>
  <c r="DX485" i="9"/>
  <c r="ED485" i="9"/>
  <c r="DV485" i="9"/>
  <c r="EI489" i="9"/>
  <c r="EA489" i="9"/>
  <c r="EH489" i="9"/>
  <c r="DZ489" i="9"/>
  <c r="EG489" i="9"/>
  <c r="DY489" i="9"/>
  <c r="EF489" i="9"/>
  <c r="DX489" i="9"/>
  <c r="ED489" i="9"/>
  <c r="DV489" i="9"/>
  <c r="EI493" i="9"/>
  <c r="EA493" i="9"/>
  <c r="EH493" i="9"/>
  <c r="DZ493" i="9"/>
  <c r="EG493" i="9"/>
  <c r="DY493" i="9"/>
  <c r="EF493" i="9"/>
  <c r="DX493" i="9"/>
  <c r="ED493" i="9"/>
  <c r="DV493" i="9"/>
  <c r="EI497" i="9"/>
  <c r="EA497" i="9"/>
  <c r="EH497" i="9"/>
  <c r="DZ497" i="9"/>
  <c r="EG497" i="9"/>
  <c r="DY497" i="9"/>
  <c r="EF497" i="9"/>
  <c r="DX497" i="9"/>
  <c r="ED497" i="9"/>
  <c r="DV497" i="9"/>
  <c r="EI501" i="9"/>
  <c r="EA501" i="9"/>
  <c r="EH501" i="9"/>
  <c r="DZ501" i="9"/>
  <c r="EG501" i="9"/>
  <c r="DY501" i="9"/>
  <c r="EF501" i="9"/>
  <c r="DX501" i="9"/>
  <c r="ED501" i="9"/>
  <c r="DV501" i="9"/>
  <c r="EI505" i="9"/>
  <c r="EA505" i="9"/>
  <c r="EH505" i="9"/>
  <c r="DZ505" i="9"/>
  <c r="EG505" i="9"/>
  <c r="DY505" i="9"/>
  <c r="EF505" i="9"/>
  <c r="DX505" i="9"/>
  <c r="ED505" i="9"/>
  <c r="DV505" i="9"/>
  <c r="EI509" i="9"/>
  <c r="EA509" i="9"/>
  <c r="EH509" i="9"/>
  <c r="DZ509" i="9"/>
  <c r="EG509" i="9"/>
  <c r="DY509" i="9"/>
  <c r="EF509" i="9"/>
  <c r="DX509" i="9"/>
  <c r="ED509" i="9"/>
  <c r="DV509" i="9"/>
  <c r="EI513" i="9"/>
  <c r="EA513" i="9"/>
  <c r="EH513" i="9"/>
  <c r="DZ513" i="9"/>
  <c r="EG513" i="9"/>
  <c r="DY513" i="9"/>
  <c r="EF513" i="9"/>
  <c r="DX513" i="9"/>
  <c r="ED513" i="9"/>
  <c r="DV513" i="9"/>
  <c r="EF520" i="9"/>
  <c r="DX520" i="9"/>
  <c r="EB520" i="9"/>
  <c r="EA520" i="9"/>
  <c r="EI520" i="9"/>
  <c r="DZ520" i="9"/>
  <c r="EH520" i="9"/>
  <c r="DY520" i="9"/>
  <c r="EE520" i="9"/>
  <c r="DV520" i="9"/>
  <c r="EF532" i="9"/>
  <c r="DX532" i="9"/>
  <c r="ED532" i="9"/>
  <c r="DV532" i="9"/>
  <c r="EC532" i="9"/>
  <c r="DU532" i="9"/>
  <c r="EA532" i="9"/>
  <c r="DZ532" i="9"/>
  <c r="DY532" i="9"/>
  <c r="EI532" i="9"/>
  <c r="DW532" i="9"/>
  <c r="EG532" i="9"/>
  <c r="DY543" i="9"/>
  <c r="EF552" i="9"/>
  <c r="DX552" i="9"/>
  <c r="ED552" i="9"/>
  <c r="DV552" i="9"/>
  <c r="EC552" i="9"/>
  <c r="DU552" i="9"/>
  <c r="EE552" i="9"/>
  <c r="EB552" i="9"/>
  <c r="EA552" i="9"/>
  <c r="DZ552" i="9"/>
  <c r="DY552" i="9"/>
  <c r="EI552" i="9"/>
  <c r="DW552" i="9"/>
  <c r="EG552" i="9"/>
  <c r="EH556" i="9"/>
  <c r="DY453" i="9"/>
  <c r="EG453" i="9"/>
  <c r="DY454" i="9"/>
  <c r="EG454" i="9"/>
  <c r="DY455" i="9"/>
  <c r="EG455" i="9"/>
  <c r="DY456" i="9"/>
  <c r="EG456" i="9"/>
  <c r="DY457" i="9"/>
  <c r="EG457" i="9"/>
  <c r="DU461" i="9"/>
  <c r="DU465" i="9"/>
  <c r="DU469" i="9"/>
  <c r="DU473" i="9"/>
  <c r="DU477" i="9"/>
  <c r="DU481" i="9"/>
  <c r="DU485" i="9"/>
  <c r="DU489" i="9"/>
  <c r="DU493" i="9"/>
  <c r="DU497" i="9"/>
  <c r="DU501" i="9"/>
  <c r="DU505" i="9"/>
  <c r="DU509" i="9"/>
  <c r="DU513" i="9"/>
  <c r="EF522" i="9"/>
  <c r="DX522" i="9"/>
  <c r="ED522" i="9"/>
  <c r="DV522" i="9"/>
  <c r="DZ522" i="9"/>
  <c r="EI522" i="9"/>
  <c r="DY522" i="9"/>
  <c r="EH522" i="9"/>
  <c r="DW522" i="9"/>
  <c r="EG522" i="9"/>
  <c r="DU522" i="9"/>
  <c r="EC522" i="9"/>
  <c r="EF536" i="9"/>
  <c r="DX536" i="9"/>
  <c r="ED536" i="9"/>
  <c r="DV536" i="9"/>
  <c r="EC536" i="9"/>
  <c r="DU536" i="9"/>
  <c r="EA536" i="9"/>
  <c r="DZ536" i="9"/>
  <c r="DY536" i="9"/>
  <c r="EI536" i="9"/>
  <c r="DW536" i="9"/>
  <c r="EG536" i="9"/>
  <c r="EH543" i="9"/>
  <c r="EF548" i="9"/>
  <c r="DX548" i="9"/>
  <c r="ED548" i="9"/>
  <c r="DV548" i="9"/>
  <c r="EC548" i="9"/>
  <c r="DU548" i="9"/>
  <c r="EB548" i="9"/>
  <c r="EA548" i="9"/>
  <c r="DZ548" i="9"/>
  <c r="DY548" i="9"/>
  <c r="EI548" i="9"/>
  <c r="DW548" i="9"/>
  <c r="EG548" i="9"/>
  <c r="EH552" i="9"/>
  <c r="DZ453" i="9"/>
  <c r="EH453" i="9"/>
  <c r="DZ454" i="9"/>
  <c r="EH454" i="9"/>
  <c r="DZ455" i="9"/>
  <c r="EH455" i="9"/>
  <c r="DZ456" i="9"/>
  <c r="EH456" i="9"/>
  <c r="DZ457" i="9"/>
  <c r="EH457" i="9"/>
  <c r="EI460" i="9"/>
  <c r="EA460" i="9"/>
  <c r="EH460" i="9"/>
  <c r="DZ460" i="9"/>
  <c r="EG460" i="9"/>
  <c r="DY460" i="9"/>
  <c r="EF460" i="9"/>
  <c r="DX460" i="9"/>
  <c r="ED460" i="9"/>
  <c r="DV460" i="9"/>
  <c r="DW461" i="9"/>
  <c r="EI464" i="9"/>
  <c r="EA464" i="9"/>
  <c r="EH464" i="9"/>
  <c r="DZ464" i="9"/>
  <c r="EG464" i="9"/>
  <c r="DY464" i="9"/>
  <c r="EF464" i="9"/>
  <c r="DX464" i="9"/>
  <c r="ED464" i="9"/>
  <c r="DV464" i="9"/>
  <c r="DW465" i="9"/>
  <c r="EI468" i="9"/>
  <c r="EA468" i="9"/>
  <c r="EH468" i="9"/>
  <c r="DZ468" i="9"/>
  <c r="EG468" i="9"/>
  <c r="DY468" i="9"/>
  <c r="EF468" i="9"/>
  <c r="DX468" i="9"/>
  <c r="ED468" i="9"/>
  <c r="DV468" i="9"/>
  <c r="DW469" i="9"/>
  <c r="EI472" i="9"/>
  <c r="EA472" i="9"/>
  <c r="EH472" i="9"/>
  <c r="DZ472" i="9"/>
  <c r="EG472" i="9"/>
  <c r="DY472" i="9"/>
  <c r="EF472" i="9"/>
  <c r="DX472" i="9"/>
  <c r="ED472" i="9"/>
  <c r="DV472" i="9"/>
  <c r="DW473" i="9"/>
  <c r="EI476" i="9"/>
  <c r="EA476" i="9"/>
  <c r="EH476" i="9"/>
  <c r="DZ476" i="9"/>
  <c r="EG476" i="9"/>
  <c r="DY476" i="9"/>
  <c r="EF476" i="9"/>
  <c r="DX476" i="9"/>
  <c r="ED476" i="9"/>
  <c r="DV476" i="9"/>
  <c r="DW477" i="9"/>
  <c r="EI480" i="9"/>
  <c r="EA480" i="9"/>
  <c r="EH480" i="9"/>
  <c r="DZ480" i="9"/>
  <c r="EG480" i="9"/>
  <c r="DY480" i="9"/>
  <c r="EF480" i="9"/>
  <c r="DX480" i="9"/>
  <c r="ED480" i="9"/>
  <c r="DV480" i="9"/>
  <c r="DW481" i="9"/>
  <c r="EI484" i="9"/>
  <c r="EA484" i="9"/>
  <c r="EH484" i="9"/>
  <c r="DZ484" i="9"/>
  <c r="EG484" i="9"/>
  <c r="DY484" i="9"/>
  <c r="EF484" i="9"/>
  <c r="DX484" i="9"/>
  <c r="ED484" i="9"/>
  <c r="DV484" i="9"/>
  <c r="DW485" i="9"/>
  <c r="EI488" i="9"/>
  <c r="EA488" i="9"/>
  <c r="EH488" i="9"/>
  <c r="DZ488" i="9"/>
  <c r="EG488" i="9"/>
  <c r="DY488" i="9"/>
  <c r="EF488" i="9"/>
  <c r="DX488" i="9"/>
  <c r="ED488" i="9"/>
  <c r="DV488" i="9"/>
  <c r="DW489" i="9"/>
  <c r="EI492" i="9"/>
  <c r="EA492" i="9"/>
  <c r="EH492" i="9"/>
  <c r="DZ492" i="9"/>
  <c r="EG492" i="9"/>
  <c r="DY492" i="9"/>
  <c r="EF492" i="9"/>
  <c r="DX492" i="9"/>
  <c r="ED492" i="9"/>
  <c r="DV492" i="9"/>
  <c r="DW493" i="9"/>
  <c r="EI496" i="9"/>
  <c r="EA496" i="9"/>
  <c r="EH496" i="9"/>
  <c r="DZ496" i="9"/>
  <c r="EG496" i="9"/>
  <c r="DY496" i="9"/>
  <c r="EF496" i="9"/>
  <c r="DX496" i="9"/>
  <c r="ED496" i="9"/>
  <c r="DV496" i="9"/>
  <c r="DW497" i="9"/>
  <c r="EI500" i="9"/>
  <c r="EA500" i="9"/>
  <c r="EH500" i="9"/>
  <c r="DZ500" i="9"/>
  <c r="EG500" i="9"/>
  <c r="DY500" i="9"/>
  <c r="EF500" i="9"/>
  <c r="DX500" i="9"/>
  <c r="ED500" i="9"/>
  <c r="DV500" i="9"/>
  <c r="DW501" i="9"/>
  <c r="EI504" i="9"/>
  <c r="EA504" i="9"/>
  <c r="EH504" i="9"/>
  <c r="DZ504" i="9"/>
  <c r="EG504" i="9"/>
  <c r="DY504" i="9"/>
  <c r="EF504" i="9"/>
  <c r="DX504" i="9"/>
  <c r="ED504" i="9"/>
  <c r="DV504" i="9"/>
  <c r="DW505" i="9"/>
  <c r="EI508" i="9"/>
  <c r="EA508" i="9"/>
  <c r="EH508" i="9"/>
  <c r="DZ508" i="9"/>
  <c r="EG508" i="9"/>
  <c r="DY508" i="9"/>
  <c r="EF508" i="9"/>
  <c r="DX508" i="9"/>
  <c r="ED508" i="9"/>
  <c r="DV508" i="9"/>
  <c r="DW509" i="9"/>
  <c r="EI512" i="9"/>
  <c r="EA512" i="9"/>
  <c r="EH512" i="9"/>
  <c r="DZ512" i="9"/>
  <c r="EG512" i="9"/>
  <c r="DY512" i="9"/>
  <c r="EF512" i="9"/>
  <c r="DX512" i="9"/>
  <c r="ED512" i="9"/>
  <c r="DV512" i="9"/>
  <c r="DW513" i="9"/>
  <c r="EF516" i="9"/>
  <c r="DX516" i="9"/>
  <c r="EB516" i="9"/>
  <c r="EA516" i="9"/>
  <c r="EI516" i="9"/>
  <c r="DZ516" i="9"/>
  <c r="EH516" i="9"/>
  <c r="DY516" i="9"/>
  <c r="EE516" i="9"/>
  <c r="DV516" i="9"/>
  <c r="DW520" i="9"/>
  <c r="EA522" i="9"/>
  <c r="EF527" i="9"/>
  <c r="DX527" i="9"/>
  <c r="ED527" i="9"/>
  <c r="DV527" i="9"/>
  <c r="EC527" i="9"/>
  <c r="DU527" i="9"/>
  <c r="EE527" i="9"/>
  <c r="EB527" i="9"/>
  <c r="EA527" i="9"/>
  <c r="DZ527" i="9"/>
  <c r="EI527" i="9"/>
  <c r="DW527" i="9"/>
  <c r="EE532" i="9"/>
  <c r="EB536" i="9"/>
  <c r="EF540" i="9"/>
  <c r="DX540" i="9"/>
  <c r="ED540" i="9"/>
  <c r="DV540" i="9"/>
  <c r="EC540" i="9"/>
  <c r="DU540" i="9"/>
  <c r="EA540" i="9"/>
  <c r="DZ540" i="9"/>
  <c r="DY540" i="9"/>
  <c r="EI540" i="9"/>
  <c r="DW540" i="9"/>
  <c r="EG540" i="9"/>
  <c r="EF544" i="9"/>
  <c r="DX544" i="9"/>
  <c r="ED544" i="9"/>
  <c r="DV544" i="9"/>
  <c r="EC544" i="9"/>
  <c r="DU544" i="9"/>
  <c r="EB544" i="9"/>
  <c r="EA544" i="9"/>
  <c r="DZ544" i="9"/>
  <c r="DY544" i="9"/>
  <c r="EI544" i="9"/>
  <c r="DW544" i="9"/>
  <c r="EG544" i="9"/>
  <c r="EE548" i="9"/>
  <c r="EA453" i="9"/>
  <c r="EI453" i="9"/>
  <c r="EA454" i="9"/>
  <c r="EI454" i="9"/>
  <c r="EA455" i="9"/>
  <c r="EI455" i="9"/>
  <c r="EA456" i="9"/>
  <c r="EI456" i="9"/>
  <c r="EA457" i="9"/>
  <c r="EI458" i="9"/>
  <c r="EA458" i="9"/>
  <c r="EG458" i="9"/>
  <c r="EF458" i="9"/>
  <c r="DX458" i="9"/>
  <c r="ED458" i="9"/>
  <c r="DV458" i="9"/>
  <c r="EH458" i="9"/>
  <c r="DU460" i="9"/>
  <c r="EB461" i="9"/>
  <c r="DU464" i="9"/>
  <c r="EB465" i="9"/>
  <c r="DU468" i="9"/>
  <c r="EB469" i="9"/>
  <c r="DU472" i="9"/>
  <c r="EB473" i="9"/>
  <c r="DU476" i="9"/>
  <c r="EB477" i="9"/>
  <c r="DU480" i="9"/>
  <c r="EB481" i="9"/>
  <c r="DU484" i="9"/>
  <c r="EB485" i="9"/>
  <c r="DU488" i="9"/>
  <c r="EB489" i="9"/>
  <c r="DU492" i="9"/>
  <c r="EB493" i="9"/>
  <c r="DU496" i="9"/>
  <c r="EB497" i="9"/>
  <c r="DU500" i="9"/>
  <c r="EB501" i="9"/>
  <c r="DU504" i="9"/>
  <c r="EB505" i="9"/>
  <c r="DU508" i="9"/>
  <c r="EB509" i="9"/>
  <c r="EB513" i="9"/>
  <c r="EC520" i="9"/>
  <c r="EB522" i="9"/>
  <c r="EH532" i="9"/>
  <c r="EE536" i="9"/>
  <c r="EB540" i="9"/>
  <c r="EH548" i="9"/>
  <c r="EB457" i="9"/>
  <c r="EI459" i="9"/>
  <c r="EA459" i="9"/>
  <c r="EH459" i="9"/>
  <c r="DZ459" i="9"/>
  <c r="EG459" i="9"/>
  <c r="DY459" i="9"/>
  <c r="EF459" i="9"/>
  <c r="DX459" i="9"/>
  <c r="ED459" i="9"/>
  <c r="DV459" i="9"/>
  <c r="EC461" i="9"/>
  <c r="EI463" i="9"/>
  <c r="EA463" i="9"/>
  <c r="EH463" i="9"/>
  <c r="DZ463" i="9"/>
  <c r="EG463" i="9"/>
  <c r="DY463" i="9"/>
  <c r="EF463" i="9"/>
  <c r="DX463" i="9"/>
  <c r="ED463" i="9"/>
  <c r="DV463" i="9"/>
  <c r="EC465" i="9"/>
  <c r="EI467" i="9"/>
  <c r="EA467" i="9"/>
  <c r="EH467" i="9"/>
  <c r="DZ467" i="9"/>
  <c r="EG467" i="9"/>
  <c r="DY467" i="9"/>
  <c r="EF467" i="9"/>
  <c r="DX467" i="9"/>
  <c r="ED467" i="9"/>
  <c r="DV467" i="9"/>
  <c r="EC469" i="9"/>
  <c r="EI471" i="9"/>
  <c r="EA471" i="9"/>
  <c r="EH471" i="9"/>
  <c r="DZ471" i="9"/>
  <c r="EG471" i="9"/>
  <c r="DY471" i="9"/>
  <c r="EF471" i="9"/>
  <c r="DX471" i="9"/>
  <c r="ED471" i="9"/>
  <c r="DV471" i="9"/>
  <c r="EC473" i="9"/>
  <c r="EI475" i="9"/>
  <c r="EA475" i="9"/>
  <c r="EH475" i="9"/>
  <c r="DZ475" i="9"/>
  <c r="EG475" i="9"/>
  <c r="DY475" i="9"/>
  <c r="EF475" i="9"/>
  <c r="DX475" i="9"/>
  <c r="ED475" i="9"/>
  <c r="DV475" i="9"/>
  <c r="EC477" i="9"/>
  <c r="EI479" i="9"/>
  <c r="EA479" i="9"/>
  <c r="EH479" i="9"/>
  <c r="DZ479" i="9"/>
  <c r="EG479" i="9"/>
  <c r="DY479" i="9"/>
  <c r="EF479" i="9"/>
  <c r="DX479" i="9"/>
  <c r="ED479" i="9"/>
  <c r="DV479" i="9"/>
  <c r="EC481" i="9"/>
  <c r="EI483" i="9"/>
  <c r="EA483" i="9"/>
  <c r="EH483" i="9"/>
  <c r="DZ483" i="9"/>
  <c r="EG483" i="9"/>
  <c r="DY483" i="9"/>
  <c r="EF483" i="9"/>
  <c r="DX483" i="9"/>
  <c r="ED483" i="9"/>
  <c r="DV483" i="9"/>
  <c r="EC485" i="9"/>
  <c r="EI487" i="9"/>
  <c r="EA487" i="9"/>
  <c r="EH487" i="9"/>
  <c r="DZ487" i="9"/>
  <c r="EG487" i="9"/>
  <c r="DY487" i="9"/>
  <c r="EF487" i="9"/>
  <c r="DX487" i="9"/>
  <c r="ED487" i="9"/>
  <c r="DV487" i="9"/>
  <c r="EC489" i="9"/>
  <c r="EI491" i="9"/>
  <c r="EA491" i="9"/>
  <c r="EH491" i="9"/>
  <c r="DZ491" i="9"/>
  <c r="EG491" i="9"/>
  <c r="DY491" i="9"/>
  <c r="EF491" i="9"/>
  <c r="DX491" i="9"/>
  <c r="ED491" i="9"/>
  <c r="DV491" i="9"/>
  <c r="EC493" i="9"/>
  <c r="EI495" i="9"/>
  <c r="EA495" i="9"/>
  <c r="EH495" i="9"/>
  <c r="DZ495" i="9"/>
  <c r="EG495" i="9"/>
  <c r="DY495" i="9"/>
  <c r="EF495" i="9"/>
  <c r="DX495" i="9"/>
  <c r="ED495" i="9"/>
  <c r="DV495" i="9"/>
  <c r="EC497" i="9"/>
  <c r="EI499" i="9"/>
  <c r="EA499" i="9"/>
  <c r="EH499" i="9"/>
  <c r="DZ499" i="9"/>
  <c r="EG499" i="9"/>
  <c r="DY499" i="9"/>
  <c r="EF499" i="9"/>
  <c r="DX499" i="9"/>
  <c r="ED499" i="9"/>
  <c r="DV499" i="9"/>
  <c r="DW500" i="9"/>
  <c r="EC501" i="9"/>
  <c r="EI503" i="9"/>
  <c r="EA503" i="9"/>
  <c r="EH503" i="9"/>
  <c r="DZ503" i="9"/>
  <c r="EG503" i="9"/>
  <c r="DY503" i="9"/>
  <c r="EF503" i="9"/>
  <c r="DX503" i="9"/>
  <c r="ED503" i="9"/>
  <c r="DV503" i="9"/>
  <c r="DW504" i="9"/>
  <c r="EC505" i="9"/>
  <c r="EI507" i="9"/>
  <c r="EA507" i="9"/>
  <c r="EH507" i="9"/>
  <c r="DZ507" i="9"/>
  <c r="EG507" i="9"/>
  <c r="DY507" i="9"/>
  <c r="EF507" i="9"/>
  <c r="DX507" i="9"/>
  <c r="ED507" i="9"/>
  <c r="DV507" i="9"/>
  <c r="DW508" i="9"/>
  <c r="EC509" i="9"/>
  <c r="EI511" i="9"/>
  <c r="EA511" i="9"/>
  <c r="EH511" i="9"/>
  <c r="DZ511" i="9"/>
  <c r="EG511" i="9"/>
  <c r="DY511" i="9"/>
  <c r="EF511" i="9"/>
  <c r="DX511" i="9"/>
  <c r="ED511" i="9"/>
  <c r="DV511" i="9"/>
  <c r="DW512" i="9"/>
  <c r="EC513" i="9"/>
  <c r="EI515" i="9"/>
  <c r="EA515" i="9"/>
  <c r="EH515" i="9"/>
  <c r="DZ515" i="9"/>
  <c r="EG515" i="9"/>
  <c r="DY515" i="9"/>
  <c r="EF515" i="9"/>
  <c r="DX515" i="9"/>
  <c r="ED515" i="9"/>
  <c r="DV515" i="9"/>
  <c r="DW516" i="9"/>
  <c r="ED520" i="9"/>
  <c r="EE522" i="9"/>
  <c r="EF524" i="9"/>
  <c r="DX524" i="9"/>
  <c r="ED524" i="9"/>
  <c r="DV524" i="9"/>
  <c r="EC524" i="9"/>
  <c r="DU524" i="9"/>
  <c r="EA524" i="9"/>
  <c r="DZ524" i="9"/>
  <c r="DY524" i="9"/>
  <c r="EI524" i="9"/>
  <c r="DW524" i="9"/>
  <c r="EG524" i="9"/>
  <c r="EG527" i="9"/>
  <c r="EF531" i="9"/>
  <c r="DX531" i="9"/>
  <c r="ED531" i="9"/>
  <c r="DV531" i="9"/>
  <c r="EC531" i="9"/>
  <c r="DU531" i="9"/>
  <c r="EE531" i="9"/>
  <c r="EB531" i="9"/>
  <c r="EA531" i="9"/>
  <c r="DZ531" i="9"/>
  <c r="EI531" i="9"/>
  <c r="DW531" i="9"/>
  <c r="EH536" i="9"/>
  <c r="EE540" i="9"/>
  <c r="EH544" i="9"/>
  <c r="EF519" i="9"/>
  <c r="DX519" i="9"/>
  <c r="EC519" i="9"/>
  <c r="DY523" i="9"/>
  <c r="EI523" i="9"/>
  <c r="EB525" i="9"/>
  <c r="DZ526" i="9"/>
  <c r="EB529" i="9"/>
  <c r="DZ530" i="9"/>
  <c r="EB533" i="9"/>
  <c r="DZ534" i="9"/>
  <c r="EB537" i="9"/>
  <c r="DZ538" i="9"/>
  <c r="EB541" i="9"/>
  <c r="DZ542" i="9"/>
  <c r="EB545" i="9"/>
  <c r="DZ546" i="9"/>
  <c r="EB549" i="9"/>
  <c r="DW551" i="9"/>
  <c r="EI551" i="9"/>
  <c r="DW555" i="9"/>
  <c r="EI555" i="9"/>
  <c r="EG577" i="9"/>
  <c r="DY577" i="9"/>
  <c r="EE577" i="9"/>
  <c r="DW577" i="9"/>
  <c r="EC577" i="9"/>
  <c r="DU577" i="9"/>
  <c r="EI577" i="9"/>
  <c r="EA577" i="9"/>
  <c r="EH577" i="9"/>
  <c r="EF577" i="9"/>
  <c r="ED577" i="9"/>
  <c r="EB577" i="9"/>
  <c r="DZ577" i="9"/>
  <c r="DX577" i="9"/>
  <c r="DV577" i="9"/>
  <c r="EG585" i="9"/>
  <c r="DY585" i="9"/>
  <c r="EE585" i="9"/>
  <c r="DW585" i="9"/>
  <c r="EC585" i="9"/>
  <c r="DU585" i="9"/>
  <c r="EI585" i="9"/>
  <c r="EA585" i="9"/>
  <c r="EH585" i="9"/>
  <c r="EF585" i="9"/>
  <c r="ED585" i="9"/>
  <c r="EB585" i="9"/>
  <c r="DZ585" i="9"/>
  <c r="DX585" i="9"/>
  <c r="DV585" i="9"/>
  <c r="EG593" i="9"/>
  <c r="DY593" i="9"/>
  <c r="EE593" i="9"/>
  <c r="DW593" i="9"/>
  <c r="EC593" i="9"/>
  <c r="DU593" i="9"/>
  <c r="EI593" i="9"/>
  <c r="EA593" i="9"/>
  <c r="EH593" i="9"/>
  <c r="EF593" i="9"/>
  <c r="ED593" i="9"/>
  <c r="EB593" i="9"/>
  <c r="DZ593" i="9"/>
  <c r="DX593" i="9"/>
  <c r="DV593" i="9"/>
  <c r="EG601" i="9"/>
  <c r="DY601" i="9"/>
  <c r="EE601" i="9"/>
  <c r="DW601" i="9"/>
  <c r="EC601" i="9"/>
  <c r="DU601" i="9"/>
  <c r="EI601" i="9"/>
  <c r="EA601" i="9"/>
  <c r="EH601" i="9"/>
  <c r="EF601" i="9"/>
  <c r="ED601" i="9"/>
  <c r="EB601" i="9"/>
  <c r="DZ601" i="9"/>
  <c r="DX601" i="9"/>
  <c r="DV601" i="9"/>
  <c r="EF518" i="9"/>
  <c r="DX518" i="9"/>
  <c r="EC518" i="9"/>
  <c r="DV519" i="9"/>
  <c r="EE519" i="9"/>
  <c r="EA523" i="9"/>
  <c r="EB526" i="9"/>
  <c r="EB530" i="9"/>
  <c r="EB534" i="9"/>
  <c r="EB538" i="9"/>
  <c r="EB542" i="9"/>
  <c r="EB546" i="9"/>
  <c r="EB550" i="9"/>
  <c r="DZ551" i="9"/>
  <c r="EB554" i="9"/>
  <c r="DZ555" i="9"/>
  <c r="EB558" i="9"/>
  <c r="EG579" i="9"/>
  <c r="DY579" i="9"/>
  <c r="EE579" i="9"/>
  <c r="DW579" i="9"/>
  <c r="EC579" i="9"/>
  <c r="DU579" i="9"/>
  <c r="EI579" i="9"/>
  <c r="EA579" i="9"/>
  <c r="EH579" i="9"/>
  <c r="EF579" i="9"/>
  <c r="ED579" i="9"/>
  <c r="EB579" i="9"/>
  <c r="DZ579" i="9"/>
  <c r="DX579" i="9"/>
  <c r="DV579" i="9"/>
  <c r="EG587" i="9"/>
  <c r="DY587" i="9"/>
  <c r="EE587" i="9"/>
  <c r="DW587" i="9"/>
  <c r="EC587" i="9"/>
  <c r="DU587" i="9"/>
  <c r="EI587" i="9"/>
  <c r="EA587" i="9"/>
  <c r="EH587" i="9"/>
  <c r="EF587" i="9"/>
  <c r="ED587" i="9"/>
  <c r="EB587" i="9"/>
  <c r="DZ587" i="9"/>
  <c r="DX587" i="9"/>
  <c r="DV587" i="9"/>
  <c r="EG595" i="9"/>
  <c r="DY595" i="9"/>
  <c r="EE595" i="9"/>
  <c r="DW595" i="9"/>
  <c r="EC595" i="9"/>
  <c r="DU595" i="9"/>
  <c r="EI595" i="9"/>
  <c r="EA595" i="9"/>
  <c r="EH595" i="9"/>
  <c r="EF595" i="9"/>
  <c r="ED595" i="9"/>
  <c r="EB595" i="9"/>
  <c r="DZ595" i="9"/>
  <c r="DX595" i="9"/>
  <c r="DV595" i="9"/>
  <c r="EF525" i="9"/>
  <c r="DX525" i="9"/>
  <c r="ED525" i="9"/>
  <c r="DV525" i="9"/>
  <c r="EC525" i="9"/>
  <c r="DU525" i="9"/>
  <c r="EH525" i="9"/>
  <c r="EF529" i="9"/>
  <c r="DX529" i="9"/>
  <c r="ED529" i="9"/>
  <c r="DV529" i="9"/>
  <c r="EC529" i="9"/>
  <c r="DU529" i="9"/>
  <c r="EH529" i="9"/>
  <c r="EF533" i="9"/>
  <c r="DX533" i="9"/>
  <c r="ED533" i="9"/>
  <c r="DV533" i="9"/>
  <c r="EC533" i="9"/>
  <c r="DU533" i="9"/>
  <c r="EH533" i="9"/>
  <c r="EE534" i="9"/>
  <c r="EF537" i="9"/>
  <c r="DX537" i="9"/>
  <c r="ED537" i="9"/>
  <c r="DV537" i="9"/>
  <c r="EC537" i="9"/>
  <c r="DU537" i="9"/>
  <c r="EH537" i="9"/>
  <c r="EE538" i="9"/>
  <c r="EF541" i="9"/>
  <c r="DX541" i="9"/>
  <c r="ED541" i="9"/>
  <c r="DV541" i="9"/>
  <c r="EC541" i="9"/>
  <c r="DU541" i="9"/>
  <c r="EH541" i="9"/>
  <c r="EE542" i="9"/>
  <c r="EF545" i="9"/>
  <c r="DX545" i="9"/>
  <c r="ED545" i="9"/>
  <c r="DV545" i="9"/>
  <c r="EC545" i="9"/>
  <c r="DU545" i="9"/>
  <c r="EH545" i="9"/>
  <c r="EE546" i="9"/>
  <c r="EF549" i="9"/>
  <c r="DX549" i="9"/>
  <c r="ED549" i="9"/>
  <c r="DV549" i="9"/>
  <c r="EC549" i="9"/>
  <c r="DU549" i="9"/>
  <c r="EH549" i="9"/>
  <c r="EE550" i="9"/>
  <c r="EA551" i="9"/>
  <c r="EF553" i="9"/>
  <c r="DX553" i="9"/>
  <c r="ED553" i="9"/>
  <c r="DV553" i="9"/>
  <c r="EC553" i="9"/>
  <c r="DU553" i="9"/>
  <c r="EH553" i="9"/>
  <c r="EE554" i="9"/>
  <c r="EA555" i="9"/>
  <c r="EF557" i="9"/>
  <c r="DX557" i="9"/>
  <c r="ED557" i="9"/>
  <c r="DV557" i="9"/>
  <c r="EC557" i="9"/>
  <c r="DU557" i="9"/>
  <c r="EH557" i="9"/>
  <c r="EE558" i="9"/>
  <c r="EG580" i="9"/>
  <c r="DY580" i="9"/>
  <c r="EE580" i="9"/>
  <c r="DW580" i="9"/>
  <c r="EC580" i="9"/>
  <c r="DU580" i="9"/>
  <c r="EI580" i="9"/>
  <c r="EA580" i="9"/>
  <c r="EH580" i="9"/>
  <c r="EF580" i="9"/>
  <c r="ED580" i="9"/>
  <c r="EB580" i="9"/>
  <c r="DZ580" i="9"/>
  <c r="DX580" i="9"/>
  <c r="DV580" i="9"/>
  <c r="EG588" i="9"/>
  <c r="DY588" i="9"/>
  <c r="EE588" i="9"/>
  <c r="DW588" i="9"/>
  <c r="EC588" i="9"/>
  <c r="DU588" i="9"/>
  <c r="EI588" i="9"/>
  <c r="EA588" i="9"/>
  <c r="EH588" i="9"/>
  <c r="EF588" i="9"/>
  <c r="ED588" i="9"/>
  <c r="EB588" i="9"/>
  <c r="DZ588" i="9"/>
  <c r="DX588" i="9"/>
  <c r="DV588" i="9"/>
  <c r="EG596" i="9"/>
  <c r="DY596" i="9"/>
  <c r="EE596" i="9"/>
  <c r="DW596" i="9"/>
  <c r="EC596" i="9"/>
  <c r="DU596" i="9"/>
  <c r="EI596" i="9"/>
  <c r="EA596" i="9"/>
  <c r="EH596" i="9"/>
  <c r="EF596" i="9"/>
  <c r="ED596" i="9"/>
  <c r="EB596" i="9"/>
  <c r="DZ596" i="9"/>
  <c r="DX596" i="9"/>
  <c r="DV596" i="9"/>
  <c r="EF517" i="9"/>
  <c r="DX517" i="9"/>
  <c r="EC517" i="9"/>
  <c r="DV518" i="9"/>
  <c r="EE518" i="9"/>
  <c r="DY519" i="9"/>
  <c r="EH519" i="9"/>
  <c r="EF521" i="9"/>
  <c r="DX521" i="9"/>
  <c r="ED521" i="9"/>
  <c r="EC521" i="9"/>
  <c r="DW525" i="9"/>
  <c r="EI525" i="9"/>
  <c r="DW529" i="9"/>
  <c r="EI529" i="9"/>
  <c r="DW533" i="9"/>
  <c r="EI533" i="9"/>
  <c r="DW537" i="9"/>
  <c r="EI537" i="9"/>
  <c r="DW541" i="9"/>
  <c r="EI541" i="9"/>
  <c r="DW545" i="9"/>
  <c r="EI545" i="9"/>
  <c r="DW549" i="9"/>
  <c r="EI549" i="9"/>
  <c r="EB551" i="9"/>
  <c r="DW553" i="9"/>
  <c r="EI553" i="9"/>
  <c r="EB555" i="9"/>
  <c r="DW557" i="9"/>
  <c r="EI557" i="9"/>
  <c r="EG581" i="9"/>
  <c r="DY581" i="9"/>
  <c r="EE581" i="9"/>
  <c r="DW581" i="9"/>
  <c r="EC581" i="9"/>
  <c r="DU581" i="9"/>
  <c r="EI581" i="9"/>
  <c r="EA581" i="9"/>
  <c r="EH581" i="9"/>
  <c r="EF581" i="9"/>
  <c r="ED581" i="9"/>
  <c r="EB581" i="9"/>
  <c r="DZ581" i="9"/>
  <c r="DX581" i="9"/>
  <c r="DV581" i="9"/>
  <c r="EG589" i="9"/>
  <c r="DY589" i="9"/>
  <c r="EE589" i="9"/>
  <c r="DW589" i="9"/>
  <c r="EC589" i="9"/>
  <c r="DU589" i="9"/>
  <c r="EI589" i="9"/>
  <c r="EA589" i="9"/>
  <c r="EH589" i="9"/>
  <c r="EF589" i="9"/>
  <c r="ED589" i="9"/>
  <c r="EB589" i="9"/>
  <c r="DZ589" i="9"/>
  <c r="DX589" i="9"/>
  <c r="DV589" i="9"/>
  <c r="EG597" i="9"/>
  <c r="DY597" i="9"/>
  <c r="EE597" i="9"/>
  <c r="DW597" i="9"/>
  <c r="EC597" i="9"/>
  <c r="DU597" i="9"/>
  <c r="EI597" i="9"/>
  <c r="EA597" i="9"/>
  <c r="EH597" i="9"/>
  <c r="EF597" i="9"/>
  <c r="ED597" i="9"/>
  <c r="EB597" i="9"/>
  <c r="DZ597" i="9"/>
  <c r="DX597" i="9"/>
  <c r="DV597" i="9"/>
  <c r="EF523" i="9"/>
  <c r="DX523" i="9"/>
  <c r="ED523" i="9"/>
  <c r="DV523" i="9"/>
  <c r="EE523" i="9"/>
  <c r="DY525" i="9"/>
  <c r="EF526" i="9"/>
  <c r="DX526" i="9"/>
  <c r="ED526" i="9"/>
  <c r="DV526" i="9"/>
  <c r="EC526" i="9"/>
  <c r="DU526" i="9"/>
  <c r="EH526" i="9"/>
  <c r="DY529" i="9"/>
  <c r="EF530" i="9"/>
  <c r="DX530" i="9"/>
  <c r="ED530" i="9"/>
  <c r="DV530" i="9"/>
  <c r="EC530" i="9"/>
  <c r="DU530" i="9"/>
  <c r="EH530" i="9"/>
  <c r="DY533" i="9"/>
  <c r="EF534" i="9"/>
  <c r="DX534" i="9"/>
  <c r="ED534" i="9"/>
  <c r="DV534" i="9"/>
  <c r="EC534" i="9"/>
  <c r="DU534" i="9"/>
  <c r="EH534" i="9"/>
  <c r="DY537" i="9"/>
  <c r="EF538" i="9"/>
  <c r="DX538" i="9"/>
  <c r="ED538" i="9"/>
  <c r="DV538" i="9"/>
  <c r="EC538" i="9"/>
  <c r="DU538" i="9"/>
  <c r="EH538" i="9"/>
  <c r="DY541" i="9"/>
  <c r="EF542" i="9"/>
  <c r="DX542" i="9"/>
  <c r="ED542" i="9"/>
  <c r="DV542" i="9"/>
  <c r="EC542" i="9"/>
  <c r="DU542" i="9"/>
  <c r="EH542" i="9"/>
  <c r="DY545" i="9"/>
  <c r="EF546" i="9"/>
  <c r="DX546" i="9"/>
  <c r="ED546" i="9"/>
  <c r="DV546" i="9"/>
  <c r="EC546" i="9"/>
  <c r="DU546" i="9"/>
  <c r="EH546" i="9"/>
  <c r="DY549" i="9"/>
  <c r="EF550" i="9"/>
  <c r="DX550" i="9"/>
  <c r="ED550" i="9"/>
  <c r="DV550" i="9"/>
  <c r="EC550" i="9"/>
  <c r="DU550" i="9"/>
  <c r="EH550" i="9"/>
  <c r="EE551" i="9"/>
  <c r="DY553" i="9"/>
  <c r="EF554" i="9"/>
  <c r="DX554" i="9"/>
  <c r="ED554" i="9"/>
  <c r="DV554" i="9"/>
  <c r="EC554" i="9"/>
  <c r="DU554" i="9"/>
  <c r="EH554" i="9"/>
  <c r="EE555" i="9"/>
  <c r="DY557" i="9"/>
  <c r="EF558" i="9"/>
  <c r="DX558" i="9"/>
  <c r="ED558" i="9"/>
  <c r="DV558" i="9"/>
  <c r="EC558" i="9"/>
  <c r="DU558" i="9"/>
  <c r="EH558" i="9"/>
  <c r="EG582" i="9"/>
  <c r="DY582" i="9"/>
  <c r="EE582" i="9"/>
  <c r="DW582" i="9"/>
  <c r="EC582" i="9"/>
  <c r="DU582" i="9"/>
  <c r="EI582" i="9"/>
  <c r="EA582" i="9"/>
  <c r="EH582" i="9"/>
  <c r="EF582" i="9"/>
  <c r="ED582" i="9"/>
  <c r="EB582" i="9"/>
  <c r="DZ582" i="9"/>
  <c r="DX582" i="9"/>
  <c r="DV582" i="9"/>
  <c r="EG590" i="9"/>
  <c r="DY590" i="9"/>
  <c r="EE590" i="9"/>
  <c r="DW590" i="9"/>
  <c r="EC590" i="9"/>
  <c r="DU590" i="9"/>
  <c r="EI590" i="9"/>
  <c r="EA590" i="9"/>
  <c r="EH590" i="9"/>
  <c r="EF590" i="9"/>
  <c r="ED590" i="9"/>
  <c r="EB590" i="9"/>
  <c r="DZ590" i="9"/>
  <c r="DX590" i="9"/>
  <c r="DV590" i="9"/>
  <c r="EG598" i="9"/>
  <c r="DY598" i="9"/>
  <c r="EE598" i="9"/>
  <c r="DW598" i="9"/>
  <c r="EC598" i="9"/>
  <c r="DU598" i="9"/>
  <c r="EI598" i="9"/>
  <c r="EA598" i="9"/>
  <c r="EH598" i="9"/>
  <c r="EF598" i="9"/>
  <c r="ED598" i="9"/>
  <c r="EB598" i="9"/>
  <c r="DZ598" i="9"/>
  <c r="DX598" i="9"/>
  <c r="DV598" i="9"/>
  <c r="EG583" i="9"/>
  <c r="DY583" i="9"/>
  <c r="EE583" i="9"/>
  <c r="DW583" i="9"/>
  <c r="EC583" i="9"/>
  <c r="DU583" i="9"/>
  <c r="EI583" i="9"/>
  <c r="EA583" i="9"/>
  <c r="EH583" i="9"/>
  <c r="EF583" i="9"/>
  <c r="ED583" i="9"/>
  <c r="EB583" i="9"/>
  <c r="DZ583" i="9"/>
  <c r="DX583" i="9"/>
  <c r="DV583" i="9"/>
  <c r="EG591" i="9"/>
  <c r="DY591" i="9"/>
  <c r="EE591" i="9"/>
  <c r="DW591" i="9"/>
  <c r="EC591" i="9"/>
  <c r="DU591" i="9"/>
  <c r="EI591" i="9"/>
  <c r="EA591" i="9"/>
  <c r="EH591" i="9"/>
  <c r="EF591" i="9"/>
  <c r="ED591" i="9"/>
  <c r="EB591" i="9"/>
  <c r="DZ591" i="9"/>
  <c r="DX591" i="9"/>
  <c r="DV591" i="9"/>
  <c r="EG599" i="9"/>
  <c r="DY599" i="9"/>
  <c r="EE599" i="9"/>
  <c r="DW599" i="9"/>
  <c r="EC599" i="9"/>
  <c r="DU599" i="9"/>
  <c r="EI599" i="9"/>
  <c r="EA599" i="9"/>
  <c r="EH599" i="9"/>
  <c r="EF599" i="9"/>
  <c r="ED599" i="9"/>
  <c r="EB599" i="9"/>
  <c r="DZ599" i="9"/>
  <c r="DX599" i="9"/>
  <c r="DV599" i="9"/>
  <c r="EF551" i="9"/>
  <c r="DX551" i="9"/>
  <c r="ED551" i="9"/>
  <c r="DV551" i="9"/>
  <c r="EC551" i="9"/>
  <c r="DU551" i="9"/>
  <c r="EH551" i="9"/>
  <c r="EF555" i="9"/>
  <c r="DX555" i="9"/>
  <c r="ED555" i="9"/>
  <c r="DV555" i="9"/>
  <c r="EC555" i="9"/>
  <c r="DU555" i="9"/>
  <c r="EH555" i="9"/>
  <c r="EG576" i="9"/>
  <c r="DY576" i="9"/>
  <c r="EE576" i="9"/>
  <c r="DW576" i="9"/>
  <c r="EC576" i="9"/>
  <c r="DU576" i="9"/>
  <c r="EI576" i="9"/>
  <c r="EA576" i="9"/>
  <c r="EH576" i="9"/>
  <c r="EF576" i="9"/>
  <c r="ED576" i="9"/>
  <c r="EB576" i="9"/>
  <c r="DZ576" i="9"/>
  <c r="DX576" i="9"/>
  <c r="DV576" i="9"/>
  <c r="EG584" i="9"/>
  <c r="DY584" i="9"/>
  <c r="EE584" i="9"/>
  <c r="DW584" i="9"/>
  <c r="EC584" i="9"/>
  <c r="DU584" i="9"/>
  <c r="EI584" i="9"/>
  <c r="EA584" i="9"/>
  <c r="EH584" i="9"/>
  <c r="EF584" i="9"/>
  <c r="ED584" i="9"/>
  <c r="EB584" i="9"/>
  <c r="DZ584" i="9"/>
  <c r="DX584" i="9"/>
  <c r="DV584" i="9"/>
  <c r="EG592" i="9"/>
  <c r="DY592" i="9"/>
  <c r="EE592" i="9"/>
  <c r="DW592" i="9"/>
  <c r="EC592" i="9"/>
  <c r="DU592" i="9"/>
  <c r="EI592" i="9"/>
  <c r="EA592" i="9"/>
  <c r="EH592" i="9"/>
  <c r="EF592" i="9"/>
  <c r="ED592" i="9"/>
  <c r="EB592" i="9"/>
  <c r="DZ592" i="9"/>
  <c r="DX592" i="9"/>
  <c r="DV592" i="9"/>
  <c r="EG600" i="9"/>
  <c r="DY600" i="9"/>
  <c r="EE600" i="9"/>
  <c r="DW600" i="9"/>
  <c r="EC600" i="9"/>
  <c r="DU600" i="9"/>
  <c r="EI600" i="9"/>
  <c r="EA600" i="9"/>
  <c r="EH600" i="9"/>
  <c r="EF600" i="9"/>
  <c r="ED600" i="9"/>
  <c r="EB600" i="9"/>
  <c r="DZ600" i="9"/>
  <c r="DX600" i="9"/>
  <c r="DV600" i="9"/>
  <c r="DV602" i="9"/>
  <c r="DV603" i="9"/>
  <c r="DV604" i="9"/>
  <c r="DV605" i="9"/>
  <c r="DV606" i="9"/>
  <c r="DV607" i="9"/>
  <c r="DV608" i="9"/>
  <c r="DV609" i="9"/>
  <c r="DV610" i="9"/>
  <c r="DV611" i="9"/>
  <c r="DV612" i="9"/>
  <c r="DV613" i="9"/>
  <c r="DV614" i="9"/>
  <c r="ED633" i="9"/>
  <c r="DV633" i="9"/>
  <c r="EH633" i="9"/>
  <c r="DZ633" i="9"/>
  <c r="EF633" i="9"/>
  <c r="DX633" i="9"/>
  <c r="EE633" i="9"/>
  <c r="EB633" i="9"/>
  <c r="EA633" i="9"/>
  <c r="DY633" i="9"/>
  <c r="DW633" i="9"/>
  <c r="EI633" i="9"/>
  <c r="DU633" i="9"/>
  <c r="ED665" i="9"/>
  <c r="DV665" i="9"/>
  <c r="EH665" i="9"/>
  <c r="DZ665" i="9"/>
  <c r="EF665" i="9"/>
  <c r="DX665" i="9"/>
  <c r="EE665" i="9"/>
  <c r="EC665" i="9"/>
  <c r="EB665" i="9"/>
  <c r="EA665" i="9"/>
  <c r="DY665" i="9"/>
  <c r="DW665" i="9"/>
  <c r="EI665" i="9"/>
  <c r="DU665" i="9"/>
  <c r="DX602" i="9"/>
  <c r="DX603" i="9"/>
  <c r="DX604" i="9"/>
  <c r="DX605" i="9"/>
  <c r="DX606" i="9"/>
  <c r="DX607" i="9"/>
  <c r="DX608" i="9"/>
  <c r="DX609" i="9"/>
  <c r="DX610" i="9"/>
  <c r="DX611" i="9"/>
  <c r="DX612" i="9"/>
  <c r="DX613" i="9"/>
  <c r="DX614" i="9"/>
  <c r="DX615" i="9"/>
  <c r="DZ616" i="9"/>
  <c r="EF617" i="9"/>
  <c r="EG619" i="9"/>
  <c r="DY619" i="9"/>
  <c r="EE619" i="9"/>
  <c r="DW619" i="9"/>
  <c r="ED619" i="9"/>
  <c r="DV619" i="9"/>
  <c r="EC619" i="9"/>
  <c r="DU619" i="9"/>
  <c r="EI619" i="9"/>
  <c r="EA619" i="9"/>
  <c r="DZ620" i="9"/>
  <c r="EG623" i="9"/>
  <c r="DY623" i="9"/>
  <c r="EE623" i="9"/>
  <c r="DW623" i="9"/>
  <c r="ED623" i="9"/>
  <c r="DV623" i="9"/>
  <c r="EC623" i="9"/>
  <c r="DU623" i="9"/>
  <c r="EI623" i="9"/>
  <c r="EA623" i="9"/>
  <c r="DZ624" i="9"/>
  <c r="ED628" i="9"/>
  <c r="DV628" i="9"/>
  <c r="EH628" i="9"/>
  <c r="DZ628" i="9"/>
  <c r="EF628" i="9"/>
  <c r="DX628" i="9"/>
  <c r="EI628" i="9"/>
  <c r="DU628" i="9"/>
  <c r="EE628" i="9"/>
  <c r="EC628" i="9"/>
  <c r="EB628" i="9"/>
  <c r="EA628" i="9"/>
  <c r="DY628" i="9"/>
  <c r="EC633" i="9"/>
  <c r="ED636" i="9"/>
  <c r="DV636" i="9"/>
  <c r="EH636" i="9"/>
  <c r="DZ636" i="9"/>
  <c r="EF636" i="9"/>
  <c r="DX636" i="9"/>
  <c r="EI636" i="9"/>
  <c r="DU636" i="9"/>
  <c r="EG636" i="9"/>
  <c r="EE636" i="9"/>
  <c r="EC636" i="9"/>
  <c r="EB636" i="9"/>
  <c r="EA636" i="9"/>
  <c r="DY636" i="9"/>
  <c r="ED649" i="9"/>
  <c r="DV649" i="9"/>
  <c r="EH649" i="9"/>
  <c r="DZ649" i="9"/>
  <c r="EF649" i="9"/>
  <c r="DX649" i="9"/>
  <c r="EE649" i="9"/>
  <c r="EC649" i="9"/>
  <c r="EB649" i="9"/>
  <c r="EA649" i="9"/>
  <c r="DY649" i="9"/>
  <c r="DW649" i="9"/>
  <c r="EI649" i="9"/>
  <c r="DU649" i="9"/>
  <c r="EG665" i="9"/>
  <c r="ED677" i="9"/>
  <c r="DV677" i="9"/>
  <c r="EH677" i="9"/>
  <c r="DZ677" i="9"/>
  <c r="EF677" i="9"/>
  <c r="DX677" i="9"/>
  <c r="EE677" i="9"/>
  <c r="EC677" i="9"/>
  <c r="EB677" i="9"/>
  <c r="EA677" i="9"/>
  <c r="DY677" i="9"/>
  <c r="DW677" i="9"/>
  <c r="EI677" i="9"/>
  <c r="DU677" i="9"/>
  <c r="EB559" i="9"/>
  <c r="EB560" i="9"/>
  <c r="EB561" i="9"/>
  <c r="EB562" i="9"/>
  <c r="EB563" i="9"/>
  <c r="EB564" i="9"/>
  <c r="EB565" i="9"/>
  <c r="EB566" i="9"/>
  <c r="EB567" i="9"/>
  <c r="EB568" i="9"/>
  <c r="EB569" i="9"/>
  <c r="EB570" i="9"/>
  <c r="EB571" i="9"/>
  <c r="EB572" i="9"/>
  <c r="EB573" i="9"/>
  <c r="EB574" i="9"/>
  <c r="EE575" i="9"/>
  <c r="EC575" i="9"/>
  <c r="EI575" i="9"/>
  <c r="EB575" i="9"/>
  <c r="DZ602" i="9"/>
  <c r="DZ603" i="9"/>
  <c r="DZ604" i="9"/>
  <c r="DZ605" i="9"/>
  <c r="DZ606" i="9"/>
  <c r="DZ607" i="9"/>
  <c r="DZ608" i="9"/>
  <c r="DZ609" i="9"/>
  <c r="DZ610" i="9"/>
  <c r="DZ611" i="9"/>
  <c r="DZ612" i="9"/>
  <c r="DZ613" i="9"/>
  <c r="DZ614" i="9"/>
  <c r="DZ615" i="9"/>
  <c r="EB616" i="9"/>
  <c r="DX619" i="9"/>
  <c r="EB620" i="9"/>
  <c r="DX623" i="9"/>
  <c r="EB624" i="9"/>
  <c r="DW628" i="9"/>
  <c r="EG633" i="9"/>
  <c r="DW636" i="9"/>
  <c r="EG649" i="9"/>
  <c r="ED673" i="9"/>
  <c r="DV673" i="9"/>
  <c r="EH673" i="9"/>
  <c r="DZ673" i="9"/>
  <c r="EF673" i="9"/>
  <c r="DX673" i="9"/>
  <c r="EE673" i="9"/>
  <c r="EC673" i="9"/>
  <c r="EB673" i="9"/>
  <c r="EA673" i="9"/>
  <c r="DY673" i="9"/>
  <c r="DW673" i="9"/>
  <c r="EI673" i="9"/>
  <c r="DU673" i="9"/>
  <c r="EG677" i="9"/>
  <c r="DU559" i="9"/>
  <c r="EC559" i="9"/>
  <c r="DU560" i="9"/>
  <c r="EC560" i="9"/>
  <c r="DU561" i="9"/>
  <c r="EC561" i="9"/>
  <c r="DU562" i="9"/>
  <c r="EC562" i="9"/>
  <c r="DU563" i="9"/>
  <c r="EC563" i="9"/>
  <c r="DU564" i="9"/>
  <c r="EC564" i="9"/>
  <c r="DU565" i="9"/>
  <c r="EC565" i="9"/>
  <c r="DU566" i="9"/>
  <c r="EC566" i="9"/>
  <c r="EB602" i="9"/>
  <c r="EB603" i="9"/>
  <c r="EB604" i="9"/>
  <c r="EB605" i="9"/>
  <c r="EB606" i="9"/>
  <c r="EB607" i="9"/>
  <c r="EB608" i="9"/>
  <c r="EB609" i="9"/>
  <c r="EB610" i="9"/>
  <c r="EB611" i="9"/>
  <c r="EB612" i="9"/>
  <c r="EB613" i="9"/>
  <c r="EB614" i="9"/>
  <c r="EB615" i="9"/>
  <c r="EF616" i="9"/>
  <c r="EG618" i="9"/>
  <c r="DY618" i="9"/>
  <c r="EE618" i="9"/>
  <c r="DW618" i="9"/>
  <c r="ED618" i="9"/>
  <c r="DV618" i="9"/>
  <c r="EC618" i="9"/>
  <c r="DU618" i="9"/>
  <c r="EI618" i="9"/>
  <c r="EA618" i="9"/>
  <c r="DZ619" i="9"/>
  <c r="EF620" i="9"/>
  <c r="EG622" i="9"/>
  <c r="DY622" i="9"/>
  <c r="EE622" i="9"/>
  <c r="DW622" i="9"/>
  <c r="ED622" i="9"/>
  <c r="DV622" i="9"/>
  <c r="EC622" i="9"/>
  <c r="DU622" i="9"/>
  <c r="EI622" i="9"/>
  <c r="EA622" i="9"/>
  <c r="DZ623" i="9"/>
  <c r="EF624" i="9"/>
  <c r="EG628" i="9"/>
  <c r="ED637" i="9"/>
  <c r="DV637" i="9"/>
  <c r="EH637" i="9"/>
  <c r="DZ637" i="9"/>
  <c r="EF637" i="9"/>
  <c r="DX637" i="9"/>
  <c r="EE637" i="9"/>
  <c r="EC637" i="9"/>
  <c r="EB637" i="9"/>
  <c r="EA637" i="9"/>
  <c r="DY637" i="9"/>
  <c r="DW637" i="9"/>
  <c r="EI637" i="9"/>
  <c r="DU637" i="9"/>
  <c r="ED661" i="9"/>
  <c r="DV661" i="9"/>
  <c r="EH661" i="9"/>
  <c r="DZ661" i="9"/>
  <c r="EF661" i="9"/>
  <c r="DX661" i="9"/>
  <c r="EE661" i="9"/>
  <c r="EC661" i="9"/>
  <c r="EB661" i="9"/>
  <c r="EA661" i="9"/>
  <c r="DY661" i="9"/>
  <c r="DW661" i="9"/>
  <c r="EI661" i="9"/>
  <c r="DU661" i="9"/>
  <c r="EG673" i="9"/>
  <c r="DV559" i="9"/>
  <c r="ED559" i="9"/>
  <c r="DV560" i="9"/>
  <c r="ED560" i="9"/>
  <c r="DV561" i="9"/>
  <c r="ED561" i="9"/>
  <c r="DV562" i="9"/>
  <c r="ED562" i="9"/>
  <c r="DV563" i="9"/>
  <c r="ED563" i="9"/>
  <c r="DV564" i="9"/>
  <c r="ED564" i="9"/>
  <c r="DV565" i="9"/>
  <c r="ED565" i="9"/>
  <c r="DV566" i="9"/>
  <c r="ED566" i="9"/>
  <c r="DV567" i="9"/>
  <c r="ED567" i="9"/>
  <c r="ED602" i="9"/>
  <c r="ED603" i="9"/>
  <c r="ED604" i="9"/>
  <c r="ED605" i="9"/>
  <c r="ED606" i="9"/>
  <c r="ED607" i="9"/>
  <c r="ED608" i="9"/>
  <c r="ED609" i="9"/>
  <c r="ED610" i="9"/>
  <c r="ED611" i="9"/>
  <c r="ED612" i="9"/>
  <c r="ED613" i="9"/>
  <c r="ED614" i="9"/>
  <c r="ED615" i="9"/>
  <c r="DX618" i="9"/>
  <c r="EB619" i="9"/>
  <c r="DX622" i="9"/>
  <c r="EB623" i="9"/>
  <c r="ED629" i="9"/>
  <c r="DV629" i="9"/>
  <c r="EH629" i="9"/>
  <c r="DZ629" i="9"/>
  <c r="EF629" i="9"/>
  <c r="DX629" i="9"/>
  <c r="EE629" i="9"/>
  <c r="EB629" i="9"/>
  <c r="EA629" i="9"/>
  <c r="DY629" i="9"/>
  <c r="DW629" i="9"/>
  <c r="EI629" i="9"/>
  <c r="DU629" i="9"/>
  <c r="EG637" i="9"/>
  <c r="ED653" i="9"/>
  <c r="DV653" i="9"/>
  <c r="EH653" i="9"/>
  <c r="DZ653" i="9"/>
  <c r="EF653" i="9"/>
  <c r="DX653" i="9"/>
  <c r="EE653" i="9"/>
  <c r="EC653" i="9"/>
  <c r="EB653" i="9"/>
  <c r="EA653" i="9"/>
  <c r="DY653" i="9"/>
  <c r="DW653" i="9"/>
  <c r="EI653" i="9"/>
  <c r="DU653" i="9"/>
  <c r="EG661" i="9"/>
  <c r="EF602" i="9"/>
  <c r="EF603" i="9"/>
  <c r="EF604" i="9"/>
  <c r="EF605" i="9"/>
  <c r="EF606" i="9"/>
  <c r="EF607" i="9"/>
  <c r="EF608" i="9"/>
  <c r="EF609" i="9"/>
  <c r="EF610" i="9"/>
  <c r="EF611" i="9"/>
  <c r="EF612" i="9"/>
  <c r="EF613" i="9"/>
  <c r="EF614" i="9"/>
  <c r="EF615" i="9"/>
  <c r="EG617" i="9"/>
  <c r="DY617" i="9"/>
  <c r="EE617" i="9"/>
  <c r="DW617" i="9"/>
  <c r="ED617" i="9"/>
  <c r="DV617" i="9"/>
  <c r="EC617" i="9"/>
  <c r="DU617" i="9"/>
  <c r="EI617" i="9"/>
  <c r="EA617" i="9"/>
  <c r="EF619" i="9"/>
  <c r="EG621" i="9"/>
  <c r="DY621" i="9"/>
  <c r="EE621" i="9"/>
  <c r="DW621" i="9"/>
  <c r="ED621" i="9"/>
  <c r="DV621" i="9"/>
  <c r="EC621" i="9"/>
  <c r="DU621" i="9"/>
  <c r="EI621" i="9"/>
  <c r="EA621" i="9"/>
  <c r="EF623" i="9"/>
  <c r="ED632" i="9"/>
  <c r="DV632" i="9"/>
  <c r="EH632" i="9"/>
  <c r="DZ632" i="9"/>
  <c r="EF632" i="9"/>
  <c r="DX632" i="9"/>
  <c r="EI632" i="9"/>
  <c r="DU632" i="9"/>
  <c r="EE632" i="9"/>
  <c r="EC632" i="9"/>
  <c r="EB632" i="9"/>
  <c r="EA632" i="9"/>
  <c r="DY632" i="9"/>
  <c r="ED641" i="9"/>
  <c r="DV641" i="9"/>
  <c r="EH641" i="9"/>
  <c r="DZ641" i="9"/>
  <c r="EF641" i="9"/>
  <c r="DX641" i="9"/>
  <c r="EE641" i="9"/>
  <c r="EC641" i="9"/>
  <c r="EB641" i="9"/>
  <c r="EA641" i="9"/>
  <c r="DY641" i="9"/>
  <c r="DW641" i="9"/>
  <c r="EI641" i="9"/>
  <c r="DU641" i="9"/>
  <c r="ED669" i="9"/>
  <c r="DV669" i="9"/>
  <c r="EH669" i="9"/>
  <c r="DZ669" i="9"/>
  <c r="EF669" i="9"/>
  <c r="DX669" i="9"/>
  <c r="EE669" i="9"/>
  <c r="EC669" i="9"/>
  <c r="EB669" i="9"/>
  <c r="EA669" i="9"/>
  <c r="DY669" i="9"/>
  <c r="DW669" i="9"/>
  <c r="EI669" i="9"/>
  <c r="DU669" i="9"/>
  <c r="DX559" i="9"/>
  <c r="DX560" i="9"/>
  <c r="DX561" i="9"/>
  <c r="DX562" i="9"/>
  <c r="DX563" i="9"/>
  <c r="DX564" i="9"/>
  <c r="DX565" i="9"/>
  <c r="DX566" i="9"/>
  <c r="DX567" i="9"/>
  <c r="DX568" i="9"/>
  <c r="DX569" i="9"/>
  <c r="DX570" i="9"/>
  <c r="DX571" i="9"/>
  <c r="DX572" i="9"/>
  <c r="DX573" i="9"/>
  <c r="DX574" i="9"/>
  <c r="DX575" i="9"/>
  <c r="EH575" i="9"/>
  <c r="DX617" i="9"/>
  <c r="EB618" i="9"/>
  <c r="EH619" i="9"/>
  <c r="DX621" i="9"/>
  <c r="EB622" i="9"/>
  <c r="EH623" i="9"/>
  <c r="EG629" i="9"/>
  <c r="DW632" i="9"/>
  <c r="EG641" i="9"/>
  <c r="EG669" i="9"/>
  <c r="EG602" i="9"/>
  <c r="DY602" i="9"/>
  <c r="EE602" i="9"/>
  <c r="DW602" i="9"/>
  <c r="EC602" i="9"/>
  <c r="DU602" i="9"/>
  <c r="EI602" i="9"/>
  <c r="EA602" i="9"/>
  <c r="EG603" i="9"/>
  <c r="DY603" i="9"/>
  <c r="EE603" i="9"/>
  <c r="DW603" i="9"/>
  <c r="EC603" i="9"/>
  <c r="DU603" i="9"/>
  <c r="EI603" i="9"/>
  <c r="EA603" i="9"/>
  <c r="EG604" i="9"/>
  <c r="DY604" i="9"/>
  <c r="EE604" i="9"/>
  <c r="DW604" i="9"/>
  <c r="EC604" i="9"/>
  <c r="DU604" i="9"/>
  <c r="EI604" i="9"/>
  <c r="EA604" i="9"/>
  <c r="EG605" i="9"/>
  <c r="DY605" i="9"/>
  <c r="EE605" i="9"/>
  <c r="DW605" i="9"/>
  <c r="EC605" i="9"/>
  <c r="DU605" i="9"/>
  <c r="EI605" i="9"/>
  <c r="EA605" i="9"/>
  <c r="EG606" i="9"/>
  <c r="DY606" i="9"/>
  <c r="EE606" i="9"/>
  <c r="DW606" i="9"/>
  <c r="EC606" i="9"/>
  <c r="DU606" i="9"/>
  <c r="EI606" i="9"/>
  <c r="EA606" i="9"/>
  <c r="EG607" i="9"/>
  <c r="DY607" i="9"/>
  <c r="EE607" i="9"/>
  <c r="DW607" i="9"/>
  <c r="EC607" i="9"/>
  <c r="DU607" i="9"/>
  <c r="EI607" i="9"/>
  <c r="EA607" i="9"/>
  <c r="EG608" i="9"/>
  <c r="DY608" i="9"/>
  <c r="EE608" i="9"/>
  <c r="DW608" i="9"/>
  <c r="EC608" i="9"/>
  <c r="DU608" i="9"/>
  <c r="EI608" i="9"/>
  <c r="EA608" i="9"/>
  <c r="EG609" i="9"/>
  <c r="DY609" i="9"/>
  <c r="EE609" i="9"/>
  <c r="DW609" i="9"/>
  <c r="EC609" i="9"/>
  <c r="DU609" i="9"/>
  <c r="EI609" i="9"/>
  <c r="EA609" i="9"/>
  <c r="EG610" i="9"/>
  <c r="DY610" i="9"/>
  <c r="EE610" i="9"/>
  <c r="DW610" i="9"/>
  <c r="EC610" i="9"/>
  <c r="DU610" i="9"/>
  <c r="EI610" i="9"/>
  <c r="EA610" i="9"/>
  <c r="EG611" i="9"/>
  <c r="DY611" i="9"/>
  <c r="EE611" i="9"/>
  <c r="DW611" i="9"/>
  <c r="EC611" i="9"/>
  <c r="DU611" i="9"/>
  <c r="EI611" i="9"/>
  <c r="EA611" i="9"/>
  <c r="EG612" i="9"/>
  <c r="DY612" i="9"/>
  <c r="EE612" i="9"/>
  <c r="DW612" i="9"/>
  <c r="EC612" i="9"/>
  <c r="DU612" i="9"/>
  <c r="EI612" i="9"/>
  <c r="EA612" i="9"/>
  <c r="EG613" i="9"/>
  <c r="DY613" i="9"/>
  <c r="EE613" i="9"/>
  <c r="DW613" i="9"/>
  <c r="EC613" i="9"/>
  <c r="DU613" i="9"/>
  <c r="EI613" i="9"/>
  <c r="EA613" i="9"/>
  <c r="EG614" i="9"/>
  <c r="DY614" i="9"/>
  <c r="EE614" i="9"/>
  <c r="DW614" i="9"/>
  <c r="EC614" i="9"/>
  <c r="DU614" i="9"/>
  <c r="EI614" i="9"/>
  <c r="EA614" i="9"/>
  <c r="EG615" i="9"/>
  <c r="DY615" i="9"/>
  <c r="EE615" i="9"/>
  <c r="DW615" i="9"/>
  <c r="EC615" i="9"/>
  <c r="DU615" i="9"/>
  <c r="EI615" i="9"/>
  <c r="EA615" i="9"/>
  <c r="EG616" i="9"/>
  <c r="DY616" i="9"/>
  <c r="EE616" i="9"/>
  <c r="DW616" i="9"/>
  <c r="ED616" i="9"/>
  <c r="DV616" i="9"/>
  <c r="EC616" i="9"/>
  <c r="DU616" i="9"/>
  <c r="EI616" i="9"/>
  <c r="EA616" i="9"/>
  <c r="DZ617" i="9"/>
  <c r="EG620" i="9"/>
  <c r="DY620" i="9"/>
  <c r="EE620" i="9"/>
  <c r="DW620" i="9"/>
  <c r="ED620" i="9"/>
  <c r="DV620" i="9"/>
  <c r="EC620" i="9"/>
  <c r="DU620" i="9"/>
  <c r="EI620" i="9"/>
  <c r="EA620" i="9"/>
  <c r="DZ621" i="9"/>
  <c r="EG624" i="9"/>
  <c r="DY624" i="9"/>
  <c r="EE624" i="9"/>
  <c r="DW624" i="9"/>
  <c r="ED624" i="9"/>
  <c r="DV624" i="9"/>
  <c r="EC624" i="9"/>
  <c r="DU624" i="9"/>
  <c r="EI624" i="9"/>
  <c r="EA624" i="9"/>
  <c r="EG632" i="9"/>
  <c r="ED645" i="9"/>
  <c r="DV645" i="9"/>
  <c r="EH645" i="9"/>
  <c r="DZ645" i="9"/>
  <c r="EF645" i="9"/>
  <c r="DX645" i="9"/>
  <c r="EE645" i="9"/>
  <c r="EC645" i="9"/>
  <c r="EB645" i="9"/>
  <c r="EA645" i="9"/>
  <c r="DY645" i="9"/>
  <c r="DW645" i="9"/>
  <c r="EI645" i="9"/>
  <c r="DU645" i="9"/>
  <c r="ED657" i="9"/>
  <c r="DV657" i="9"/>
  <c r="EH657" i="9"/>
  <c r="DZ657" i="9"/>
  <c r="EF657" i="9"/>
  <c r="DX657" i="9"/>
  <c r="EE657" i="9"/>
  <c r="EC657" i="9"/>
  <c r="EB657" i="9"/>
  <c r="EA657" i="9"/>
  <c r="DY657" i="9"/>
  <c r="DW657" i="9"/>
  <c r="EI657" i="9"/>
  <c r="DU657" i="9"/>
  <c r="EA625" i="9"/>
  <c r="EI625" i="9"/>
  <c r="EB627" i="9"/>
  <c r="EB631" i="9"/>
  <c r="EB635" i="9"/>
  <c r="EB639" i="9"/>
  <c r="DY640" i="9"/>
  <c r="EB643" i="9"/>
  <c r="DY644" i="9"/>
  <c r="EB647" i="9"/>
  <c r="DY648" i="9"/>
  <c r="EB651" i="9"/>
  <c r="DY652" i="9"/>
  <c r="EB655" i="9"/>
  <c r="DY656" i="9"/>
  <c r="EB659" i="9"/>
  <c r="DY660" i="9"/>
  <c r="EB663" i="9"/>
  <c r="DY664" i="9"/>
  <c r="EB667" i="9"/>
  <c r="DY668" i="9"/>
  <c r="EB671" i="9"/>
  <c r="DY672" i="9"/>
  <c r="EB675" i="9"/>
  <c r="DY676" i="9"/>
  <c r="EB679" i="9"/>
  <c r="DY680" i="9"/>
  <c r="EB625" i="9"/>
  <c r="ED626" i="9"/>
  <c r="DV626" i="9"/>
  <c r="EH626" i="9"/>
  <c r="DZ626" i="9"/>
  <c r="EF626" i="9"/>
  <c r="DX626" i="9"/>
  <c r="EG626" i="9"/>
  <c r="ED630" i="9"/>
  <c r="DV630" i="9"/>
  <c r="EH630" i="9"/>
  <c r="DZ630" i="9"/>
  <c r="EF630" i="9"/>
  <c r="DX630" i="9"/>
  <c r="EG630" i="9"/>
  <c r="EC631" i="9"/>
  <c r="ED634" i="9"/>
  <c r="DV634" i="9"/>
  <c r="EH634" i="9"/>
  <c r="DZ634" i="9"/>
  <c r="EF634" i="9"/>
  <c r="DX634" i="9"/>
  <c r="EG634" i="9"/>
  <c r="EC635" i="9"/>
  <c r="ED638" i="9"/>
  <c r="DV638" i="9"/>
  <c r="EH638" i="9"/>
  <c r="DZ638" i="9"/>
  <c r="EF638" i="9"/>
  <c r="DX638" i="9"/>
  <c r="EG638" i="9"/>
  <c r="EC639" i="9"/>
  <c r="EA640" i="9"/>
  <c r="ED642" i="9"/>
  <c r="DV642" i="9"/>
  <c r="EH642" i="9"/>
  <c r="DZ642" i="9"/>
  <c r="EF642" i="9"/>
  <c r="DX642" i="9"/>
  <c r="EG642" i="9"/>
  <c r="EC643" i="9"/>
  <c r="EA644" i="9"/>
  <c r="ED646" i="9"/>
  <c r="DV646" i="9"/>
  <c r="EH646" i="9"/>
  <c r="DZ646" i="9"/>
  <c r="EF646" i="9"/>
  <c r="DX646" i="9"/>
  <c r="EG646" i="9"/>
  <c r="EC647" i="9"/>
  <c r="EA648" i="9"/>
  <c r="ED650" i="9"/>
  <c r="DV650" i="9"/>
  <c r="EH650" i="9"/>
  <c r="DZ650" i="9"/>
  <c r="EF650" i="9"/>
  <c r="DX650" i="9"/>
  <c r="EG650" i="9"/>
  <c r="EC651" i="9"/>
  <c r="EA652" i="9"/>
  <c r="ED654" i="9"/>
  <c r="DV654" i="9"/>
  <c r="EH654" i="9"/>
  <c r="DZ654" i="9"/>
  <c r="EF654" i="9"/>
  <c r="DX654" i="9"/>
  <c r="EG654" i="9"/>
  <c r="EC655" i="9"/>
  <c r="EA656" i="9"/>
  <c r="ED658" i="9"/>
  <c r="DV658" i="9"/>
  <c r="EH658" i="9"/>
  <c r="DZ658" i="9"/>
  <c r="EF658" i="9"/>
  <c r="DX658" i="9"/>
  <c r="EG658" i="9"/>
  <c r="EC659" i="9"/>
  <c r="EA660" i="9"/>
  <c r="ED662" i="9"/>
  <c r="DV662" i="9"/>
  <c r="EH662" i="9"/>
  <c r="DZ662" i="9"/>
  <c r="EF662" i="9"/>
  <c r="DX662" i="9"/>
  <c r="EG662" i="9"/>
  <c r="EC663" i="9"/>
  <c r="EA664" i="9"/>
  <c r="ED666" i="9"/>
  <c r="DV666" i="9"/>
  <c r="EH666" i="9"/>
  <c r="DZ666" i="9"/>
  <c r="EF666" i="9"/>
  <c r="DX666" i="9"/>
  <c r="EG666" i="9"/>
  <c r="EC667" i="9"/>
  <c r="EA668" i="9"/>
  <c r="ED670" i="9"/>
  <c r="DV670" i="9"/>
  <c r="EH670" i="9"/>
  <c r="DZ670" i="9"/>
  <c r="EF670" i="9"/>
  <c r="DX670" i="9"/>
  <c r="EG670" i="9"/>
  <c r="EC671" i="9"/>
  <c r="EA672" i="9"/>
  <c r="ED674" i="9"/>
  <c r="DV674" i="9"/>
  <c r="EH674" i="9"/>
  <c r="DZ674" i="9"/>
  <c r="EF674" i="9"/>
  <c r="DX674" i="9"/>
  <c r="EG674" i="9"/>
  <c r="EC675" i="9"/>
  <c r="EA676" i="9"/>
  <c r="ED678" i="9"/>
  <c r="DV678" i="9"/>
  <c r="EH678" i="9"/>
  <c r="DZ678" i="9"/>
  <c r="EF678" i="9"/>
  <c r="DX678" i="9"/>
  <c r="EG678" i="9"/>
  <c r="EC679" i="9"/>
  <c r="EA680" i="9"/>
  <c r="DU625" i="9"/>
  <c r="EC625" i="9"/>
  <c r="DU626" i="9"/>
  <c r="EI626" i="9"/>
  <c r="DU630" i="9"/>
  <c r="EI630" i="9"/>
  <c r="DU634" i="9"/>
  <c r="EI634" i="9"/>
  <c r="DU638" i="9"/>
  <c r="EI638" i="9"/>
  <c r="EB640" i="9"/>
  <c r="DU642" i="9"/>
  <c r="EI642" i="9"/>
  <c r="EB644" i="9"/>
  <c r="DU646" i="9"/>
  <c r="EI646" i="9"/>
  <c r="EB648" i="9"/>
  <c r="DU650" i="9"/>
  <c r="EI650" i="9"/>
  <c r="EB652" i="9"/>
  <c r="DU654" i="9"/>
  <c r="EI654" i="9"/>
  <c r="EB656" i="9"/>
  <c r="DU658" i="9"/>
  <c r="EI658" i="9"/>
  <c r="EB660" i="9"/>
  <c r="DU662" i="9"/>
  <c r="EI662" i="9"/>
  <c r="EB664" i="9"/>
  <c r="DU666" i="9"/>
  <c r="EI666" i="9"/>
  <c r="EB668" i="9"/>
  <c r="DU670" i="9"/>
  <c r="EI670" i="9"/>
  <c r="EB672" i="9"/>
  <c r="DU674" i="9"/>
  <c r="EI674" i="9"/>
  <c r="EB676" i="9"/>
  <c r="DU678" i="9"/>
  <c r="EI678" i="9"/>
  <c r="EB680" i="9"/>
  <c r="DV625" i="9"/>
  <c r="ED625" i="9"/>
  <c r="DW626" i="9"/>
  <c r="ED627" i="9"/>
  <c r="DV627" i="9"/>
  <c r="EH627" i="9"/>
  <c r="DZ627" i="9"/>
  <c r="EF627" i="9"/>
  <c r="DX627" i="9"/>
  <c r="EG627" i="9"/>
  <c r="DW630" i="9"/>
  <c r="ED631" i="9"/>
  <c r="DV631" i="9"/>
  <c r="EH631" i="9"/>
  <c r="DZ631" i="9"/>
  <c r="EF631" i="9"/>
  <c r="DX631" i="9"/>
  <c r="EG631" i="9"/>
  <c r="DW634" i="9"/>
  <c r="ED635" i="9"/>
  <c r="DV635" i="9"/>
  <c r="EH635" i="9"/>
  <c r="DZ635" i="9"/>
  <c r="EF635" i="9"/>
  <c r="DX635" i="9"/>
  <c r="EG635" i="9"/>
  <c r="DW638" i="9"/>
  <c r="ED639" i="9"/>
  <c r="DV639" i="9"/>
  <c r="EH639" i="9"/>
  <c r="DZ639" i="9"/>
  <c r="EF639" i="9"/>
  <c r="DX639" i="9"/>
  <c r="EG639" i="9"/>
  <c r="EC640" i="9"/>
  <c r="DW642" i="9"/>
  <c r="ED643" i="9"/>
  <c r="DV643" i="9"/>
  <c r="EH643" i="9"/>
  <c r="DZ643" i="9"/>
  <c r="EF643" i="9"/>
  <c r="DX643" i="9"/>
  <c r="EG643" i="9"/>
  <c r="EC644" i="9"/>
  <c r="DW646" i="9"/>
  <c r="ED647" i="9"/>
  <c r="DV647" i="9"/>
  <c r="EH647" i="9"/>
  <c r="DZ647" i="9"/>
  <c r="EF647" i="9"/>
  <c r="DX647" i="9"/>
  <c r="EG647" i="9"/>
  <c r="EC648" i="9"/>
  <c r="ED651" i="9"/>
  <c r="DV651" i="9"/>
  <c r="EH651" i="9"/>
  <c r="DZ651" i="9"/>
  <c r="EF651" i="9"/>
  <c r="DX651" i="9"/>
  <c r="EG651" i="9"/>
  <c r="EC652" i="9"/>
  <c r="ED655" i="9"/>
  <c r="DV655" i="9"/>
  <c r="EH655" i="9"/>
  <c r="DZ655" i="9"/>
  <c r="EF655" i="9"/>
  <c r="DX655" i="9"/>
  <c r="EG655" i="9"/>
  <c r="EC656" i="9"/>
  <c r="ED659" i="9"/>
  <c r="DV659" i="9"/>
  <c r="EH659" i="9"/>
  <c r="DZ659" i="9"/>
  <c r="EF659" i="9"/>
  <c r="DX659" i="9"/>
  <c r="EG659" i="9"/>
  <c r="EC660" i="9"/>
  <c r="ED663" i="9"/>
  <c r="DV663" i="9"/>
  <c r="EH663" i="9"/>
  <c r="DZ663" i="9"/>
  <c r="EF663" i="9"/>
  <c r="DX663" i="9"/>
  <c r="EG663" i="9"/>
  <c r="EC664" i="9"/>
  <c r="ED667" i="9"/>
  <c r="DV667" i="9"/>
  <c r="EH667" i="9"/>
  <c r="DZ667" i="9"/>
  <c r="EF667" i="9"/>
  <c r="DX667" i="9"/>
  <c r="EG667" i="9"/>
  <c r="EC668" i="9"/>
  <c r="ED671" i="9"/>
  <c r="DV671" i="9"/>
  <c r="EH671" i="9"/>
  <c r="DZ671" i="9"/>
  <c r="EF671" i="9"/>
  <c r="DX671" i="9"/>
  <c r="EG671" i="9"/>
  <c r="EC672" i="9"/>
  <c r="ED675" i="9"/>
  <c r="DV675" i="9"/>
  <c r="EH675" i="9"/>
  <c r="DZ675" i="9"/>
  <c r="EF675" i="9"/>
  <c r="DX675" i="9"/>
  <c r="EG675" i="9"/>
  <c r="EC676" i="9"/>
  <c r="ED679" i="9"/>
  <c r="DV679" i="9"/>
  <c r="EH679" i="9"/>
  <c r="DZ679" i="9"/>
  <c r="EF679" i="9"/>
  <c r="DX679" i="9"/>
  <c r="EG679" i="9"/>
  <c r="EC680" i="9"/>
  <c r="DW625" i="9"/>
  <c r="EE625" i="9"/>
  <c r="DY626" i="9"/>
  <c r="DU627" i="9"/>
  <c r="EI627" i="9"/>
  <c r="DY630" i="9"/>
  <c r="DU631" i="9"/>
  <c r="EI631" i="9"/>
  <c r="DY634" i="9"/>
  <c r="DU635" i="9"/>
  <c r="EI635" i="9"/>
  <c r="DY638" i="9"/>
  <c r="DU639" i="9"/>
  <c r="EI639" i="9"/>
  <c r="DY642" i="9"/>
  <c r="DU643" i="9"/>
  <c r="EI643" i="9"/>
  <c r="DY646" i="9"/>
  <c r="DU647" i="9"/>
  <c r="EI647" i="9"/>
  <c r="DY650" i="9"/>
  <c r="DU651" i="9"/>
  <c r="EI651" i="9"/>
  <c r="DY654" i="9"/>
  <c r="DU655" i="9"/>
  <c r="EI655" i="9"/>
  <c r="DY658" i="9"/>
  <c r="DU659" i="9"/>
  <c r="EI659" i="9"/>
  <c r="DY662" i="9"/>
  <c r="DU663" i="9"/>
  <c r="EI663" i="9"/>
  <c r="DY666" i="9"/>
  <c r="DU667" i="9"/>
  <c r="EI667" i="9"/>
  <c r="DY670" i="9"/>
  <c r="DU671" i="9"/>
  <c r="EI671" i="9"/>
  <c r="DY674" i="9"/>
  <c r="DU675" i="9"/>
  <c r="EI675" i="9"/>
  <c r="DY678" i="9"/>
  <c r="DU679" i="9"/>
  <c r="EI679" i="9"/>
  <c r="ED640" i="9"/>
  <c r="DV640" i="9"/>
  <c r="EH640" i="9"/>
  <c r="DZ640" i="9"/>
  <c r="EF640" i="9"/>
  <c r="DX640" i="9"/>
  <c r="EG640" i="9"/>
  <c r="ED644" i="9"/>
  <c r="DV644" i="9"/>
  <c r="EH644" i="9"/>
  <c r="DZ644" i="9"/>
  <c r="EF644" i="9"/>
  <c r="DX644" i="9"/>
  <c r="EG644" i="9"/>
  <c r="ED648" i="9"/>
  <c r="DV648" i="9"/>
  <c r="EH648" i="9"/>
  <c r="DZ648" i="9"/>
  <c r="EF648" i="9"/>
  <c r="DX648" i="9"/>
  <c r="EG648" i="9"/>
  <c r="ED652" i="9"/>
  <c r="DV652" i="9"/>
  <c r="EH652" i="9"/>
  <c r="DZ652" i="9"/>
  <c r="EF652" i="9"/>
  <c r="DX652" i="9"/>
  <c r="EG652" i="9"/>
  <c r="ED656" i="9"/>
  <c r="DV656" i="9"/>
  <c r="EH656" i="9"/>
  <c r="DZ656" i="9"/>
  <c r="EF656" i="9"/>
  <c r="DX656" i="9"/>
  <c r="EG656" i="9"/>
  <c r="ED660" i="9"/>
  <c r="DV660" i="9"/>
  <c r="EH660" i="9"/>
  <c r="DZ660" i="9"/>
  <c r="EF660" i="9"/>
  <c r="DX660" i="9"/>
  <c r="EG660" i="9"/>
  <c r="ED664" i="9"/>
  <c r="DV664" i="9"/>
  <c r="EH664" i="9"/>
  <c r="DZ664" i="9"/>
  <c r="EF664" i="9"/>
  <c r="DX664" i="9"/>
  <c r="EG664" i="9"/>
  <c r="ED668" i="9"/>
  <c r="DV668" i="9"/>
  <c r="EH668" i="9"/>
  <c r="DZ668" i="9"/>
  <c r="EF668" i="9"/>
  <c r="DX668" i="9"/>
  <c r="EG668" i="9"/>
  <c r="ED672" i="9"/>
  <c r="DV672" i="9"/>
  <c r="EH672" i="9"/>
  <c r="DZ672" i="9"/>
  <c r="EF672" i="9"/>
  <c r="DX672" i="9"/>
  <c r="EG672" i="9"/>
  <c r="ED676" i="9"/>
  <c r="DV676" i="9"/>
  <c r="EH676" i="9"/>
  <c r="DZ676" i="9"/>
  <c r="EF676" i="9"/>
  <c r="DX676" i="9"/>
  <c r="EG676" i="9"/>
  <c r="ED680" i="9"/>
  <c r="DV680" i="9"/>
  <c r="EH680" i="9"/>
  <c r="DZ680" i="9"/>
  <c r="EF680" i="9"/>
  <c r="DX680" i="9"/>
  <c r="EG680" i="9"/>
  <c r="DY625" i="9"/>
  <c r="EB626" i="9"/>
  <c r="DY627" i="9"/>
  <c r="EB630" i="9"/>
  <c r="DY631" i="9"/>
  <c r="EB634" i="9"/>
  <c r="DY635" i="9"/>
  <c r="EB638" i="9"/>
  <c r="DY639" i="9"/>
  <c r="DU640" i="9"/>
  <c r="EI640" i="9"/>
  <c r="EB642" i="9"/>
  <c r="DY643" i="9"/>
  <c r="DU644" i="9"/>
  <c r="EI644" i="9"/>
  <c r="EB646" i="9"/>
  <c r="DY647" i="9"/>
  <c r="DU648" i="9"/>
  <c r="EI648" i="9"/>
  <c r="EB650" i="9"/>
  <c r="DY651" i="9"/>
  <c r="DU652" i="9"/>
  <c r="EI652" i="9"/>
  <c r="EB654" i="9"/>
  <c r="DY655" i="9"/>
  <c r="DU656" i="9"/>
  <c r="EI656" i="9"/>
  <c r="DY659" i="9"/>
  <c r="DU660" i="9"/>
  <c r="EI660" i="9"/>
  <c r="DU664" i="9"/>
  <c r="EI664" i="9"/>
  <c r="DU668" i="9"/>
  <c r="EI668" i="9"/>
  <c r="DU672" i="9"/>
  <c r="EI672" i="9"/>
  <c r="ED699" i="9"/>
  <c r="DV699" i="9"/>
  <c r="EC699" i="9"/>
  <c r="DU699" i="9"/>
  <c r="EI699" i="9"/>
  <c r="EA699" i="9"/>
  <c r="EH699" i="9"/>
  <c r="DZ699" i="9"/>
  <c r="EG699" i="9"/>
  <c r="DY699" i="9"/>
  <c r="DX700" i="9"/>
  <c r="ED703" i="9"/>
  <c r="DV703" i="9"/>
  <c r="EC703" i="9"/>
  <c r="DU703" i="9"/>
  <c r="EI703" i="9"/>
  <c r="EA703" i="9"/>
  <c r="EH703" i="9"/>
  <c r="DZ703" i="9"/>
  <c r="EG703" i="9"/>
  <c r="DY703" i="9"/>
  <c r="DX704" i="9"/>
  <c r="ED707" i="9"/>
  <c r="DV707" i="9"/>
  <c r="EC707" i="9"/>
  <c r="DU707" i="9"/>
  <c r="EI707" i="9"/>
  <c r="EA707" i="9"/>
  <c r="EH707" i="9"/>
  <c r="DZ707" i="9"/>
  <c r="EG707" i="9"/>
  <c r="DY707" i="9"/>
  <c r="DX708" i="9"/>
  <c r="ED711" i="9"/>
  <c r="DV711" i="9"/>
  <c r="EC711" i="9"/>
  <c r="DU711" i="9"/>
  <c r="EI711" i="9"/>
  <c r="EA711" i="9"/>
  <c r="EH711" i="9"/>
  <c r="DZ711" i="9"/>
  <c r="EG711" i="9"/>
  <c r="DY711" i="9"/>
  <c r="DX712" i="9"/>
  <c r="ED715" i="9"/>
  <c r="DV715" i="9"/>
  <c r="EC715" i="9"/>
  <c r="DU715" i="9"/>
  <c r="EI715" i="9"/>
  <c r="EA715" i="9"/>
  <c r="EH715" i="9"/>
  <c r="DZ715" i="9"/>
  <c r="EG715" i="9"/>
  <c r="DY715" i="9"/>
  <c r="DX716" i="9"/>
  <c r="ED719" i="9"/>
  <c r="DV719" i="9"/>
  <c r="EC719" i="9"/>
  <c r="DU719" i="9"/>
  <c r="EI719" i="9"/>
  <c r="EA719" i="9"/>
  <c r="EH719" i="9"/>
  <c r="DZ719" i="9"/>
  <c r="EG719" i="9"/>
  <c r="DY719" i="9"/>
  <c r="DX720" i="9"/>
  <c r="ED723" i="9"/>
  <c r="DV723" i="9"/>
  <c r="EC723" i="9"/>
  <c r="DU723" i="9"/>
  <c r="EI723" i="9"/>
  <c r="EA723" i="9"/>
  <c r="EH723" i="9"/>
  <c r="DZ723" i="9"/>
  <c r="EG723" i="9"/>
  <c r="DY723" i="9"/>
  <c r="DX724" i="9"/>
  <c r="ED727" i="9"/>
  <c r="DV727" i="9"/>
  <c r="EC727" i="9"/>
  <c r="DU727" i="9"/>
  <c r="EI727" i="9"/>
  <c r="EA727" i="9"/>
  <c r="EH727" i="9"/>
  <c r="DZ727" i="9"/>
  <c r="EG727" i="9"/>
  <c r="DY727" i="9"/>
  <c r="DX728" i="9"/>
  <c r="ED731" i="9"/>
  <c r="DV731" i="9"/>
  <c r="EC731" i="9"/>
  <c r="DU731" i="9"/>
  <c r="EI731" i="9"/>
  <c r="EA731" i="9"/>
  <c r="EH731" i="9"/>
  <c r="DZ731" i="9"/>
  <c r="EG731" i="9"/>
  <c r="DY731" i="9"/>
  <c r="DX732" i="9"/>
  <c r="ED735" i="9"/>
  <c r="DV735" i="9"/>
  <c r="EC735" i="9"/>
  <c r="DU735" i="9"/>
  <c r="EI735" i="9"/>
  <c r="EA735" i="9"/>
  <c r="EH735" i="9"/>
  <c r="DZ735" i="9"/>
  <c r="EG735" i="9"/>
  <c r="DY735" i="9"/>
  <c r="ED739" i="9"/>
  <c r="DV739" i="9"/>
  <c r="EC739" i="9"/>
  <c r="DU739" i="9"/>
  <c r="EI739" i="9"/>
  <c r="EA739" i="9"/>
  <c r="EH739" i="9"/>
  <c r="DZ739" i="9"/>
  <c r="EG739" i="9"/>
  <c r="DY739" i="9"/>
  <c r="ED742" i="9"/>
  <c r="DV742" i="9"/>
  <c r="EC742" i="9"/>
  <c r="DU742" i="9"/>
  <c r="EI742" i="9"/>
  <c r="EA742" i="9"/>
  <c r="EH742" i="9"/>
  <c r="DZ742" i="9"/>
  <c r="EG742" i="9"/>
  <c r="DY742" i="9"/>
  <c r="EF742" i="9"/>
  <c r="DX742" i="9"/>
  <c r="ED744" i="9"/>
  <c r="DV744" i="9"/>
  <c r="EC744" i="9"/>
  <c r="DU744" i="9"/>
  <c r="EI744" i="9"/>
  <c r="EA744" i="9"/>
  <c r="EH744" i="9"/>
  <c r="DZ744" i="9"/>
  <c r="EG744" i="9"/>
  <c r="DY744" i="9"/>
  <c r="EF744" i="9"/>
  <c r="DX744" i="9"/>
  <c r="EH767" i="9"/>
  <c r="DZ767" i="9"/>
  <c r="EG767" i="9"/>
  <c r="DY767" i="9"/>
  <c r="EF767" i="9"/>
  <c r="DX767" i="9"/>
  <c r="ED767" i="9"/>
  <c r="DV767" i="9"/>
  <c r="EI767" i="9"/>
  <c r="EE767" i="9"/>
  <c r="EC767" i="9"/>
  <c r="EB767" i="9"/>
  <c r="EA767" i="9"/>
  <c r="DW767" i="9"/>
  <c r="DU767" i="9"/>
  <c r="DX681" i="9"/>
  <c r="EF681" i="9"/>
  <c r="DX682" i="9"/>
  <c r="EF682" i="9"/>
  <c r="DX683" i="9"/>
  <c r="EF683" i="9"/>
  <c r="DX684" i="9"/>
  <c r="EF684" i="9"/>
  <c r="DX685" i="9"/>
  <c r="EF685" i="9"/>
  <c r="DX686" i="9"/>
  <c r="EF686" i="9"/>
  <c r="DX687" i="9"/>
  <c r="EF687" i="9"/>
  <c r="DX688" i="9"/>
  <c r="EF688" i="9"/>
  <c r="DX689" i="9"/>
  <c r="EF689" i="9"/>
  <c r="EB690" i="9"/>
  <c r="EB691" i="9"/>
  <c r="EB692" i="9"/>
  <c r="EB693" i="9"/>
  <c r="EB694" i="9"/>
  <c r="EB695" i="9"/>
  <c r="EB696" i="9"/>
  <c r="DW699" i="9"/>
  <c r="EB700" i="9"/>
  <c r="DW703" i="9"/>
  <c r="EB704" i="9"/>
  <c r="DW707" i="9"/>
  <c r="EB708" i="9"/>
  <c r="DW711" i="9"/>
  <c r="EB712" i="9"/>
  <c r="DW715" i="9"/>
  <c r="EB716" i="9"/>
  <c r="DW719" i="9"/>
  <c r="EB720" i="9"/>
  <c r="DW723" i="9"/>
  <c r="EB724" i="9"/>
  <c r="DW727" i="9"/>
  <c r="EB728" i="9"/>
  <c r="DW731" i="9"/>
  <c r="EB732" i="9"/>
  <c r="DW735" i="9"/>
  <c r="EB736" i="9"/>
  <c r="DW739" i="9"/>
  <c r="EB740" i="9"/>
  <c r="DW742" i="9"/>
  <c r="DW744" i="9"/>
  <c r="EH768" i="9"/>
  <c r="DZ768" i="9"/>
  <c r="EG768" i="9"/>
  <c r="DY768" i="9"/>
  <c r="EF768" i="9"/>
  <c r="DX768" i="9"/>
  <c r="ED768" i="9"/>
  <c r="DV768" i="9"/>
  <c r="EI768" i="9"/>
  <c r="EE768" i="9"/>
  <c r="EC768" i="9"/>
  <c r="EB768" i="9"/>
  <c r="EA768" i="9"/>
  <c r="DW768" i="9"/>
  <c r="DU768" i="9"/>
  <c r="ED698" i="9"/>
  <c r="DV698" i="9"/>
  <c r="EC698" i="9"/>
  <c r="DU698" i="9"/>
  <c r="EI698" i="9"/>
  <c r="EA698" i="9"/>
  <c r="EH698" i="9"/>
  <c r="DZ698" i="9"/>
  <c r="EG698" i="9"/>
  <c r="DY698" i="9"/>
  <c r="DX699" i="9"/>
  <c r="EE700" i="9"/>
  <c r="ED702" i="9"/>
  <c r="DV702" i="9"/>
  <c r="EC702" i="9"/>
  <c r="DU702" i="9"/>
  <c r="EI702" i="9"/>
  <c r="EA702" i="9"/>
  <c r="EH702" i="9"/>
  <c r="DZ702" i="9"/>
  <c r="EG702" i="9"/>
  <c r="DY702" i="9"/>
  <c r="DX703" i="9"/>
  <c r="EE704" i="9"/>
  <c r="ED706" i="9"/>
  <c r="DV706" i="9"/>
  <c r="EC706" i="9"/>
  <c r="DU706" i="9"/>
  <c r="EI706" i="9"/>
  <c r="EA706" i="9"/>
  <c r="EH706" i="9"/>
  <c r="DZ706" i="9"/>
  <c r="EG706" i="9"/>
  <c r="DY706" i="9"/>
  <c r="DX707" i="9"/>
  <c r="EE708" i="9"/>
  <c r="ED710" i="9"/>
  <c r="DV710" i="9"/>
  <c r="EC710" i="9"/>
  <c r="DU710" i="9"/>
  <c r="EI710" i="9"/>
  <c r="EA710" i="9"/>
  <c r="EH710" i="9"/>
  <c r="DZ710" i="9"/>
  <c r="EG710" i="9"/>
  <c r="DY710" i="9"/>
  <c r="DX711" i="9"/>
  <c r="EE712" i="9"/>
  <c r="ED714" i="9"/>
  <c r="DV714" i="9"/>
  <c r="EC714" i="9"/>
  <c r="DU714" i="9"/>
  <c r="EI714" i="9"/>
  <c r="EA714" i="9"/>
  <c r="EH714" i="9"/>
  <c r="DZ714" i="9"/>
  <c r="EG714" i="9"/>
  <c r="DY714" i="9"/>
  <c r="DX715" i="9"/>
  <c r="EE716" i="9"/>
  <c r="ED718" i="9"/>
  <c r="DV718" i="9"/>
  <c r="EC718" i="9"/>
  <c r="DU718" i="9"/>
  <c r="EI718" i="9"/>
  <c r="EA718" i="9"/>
  <c r="EH718" i="9"/>
  <c r="DZ718" i="9"/>
  <c r="EG718" i="9"/>
  <c r="DY718" i="9"/>
  <c r="DX719" i="9"/>
  <c r="EE720" i="9"/>
  <c r="ED722" i="9"/>
  <c r="DV722" i="9"/>
  <c r="EC722" i="9"/>
  <c r="DU722" i="9"/>
  <c r="EI722" i="9"/>
  <c r="EA722" i="9"/>
  <c r="EH722" i="9"/>
  <c r="DZ722" i="9"/>
  <c r="EG722" i="9"/>
  <c r="DY722" i="9"/>
  <c r="DX723" i="9"/>
  <c r="EE724" i="9"/>
  <c r="ED726" i="9"/>
  <c r="DV726" i="9"/>
  <c r="EC726" i="9"/>
  <c r="DU726" i="9"/>
  <c r="EI726" i="9"/>
  <c r="EA726" i="9"/>
  <c r="EH726" i="9"/>
  <c r="DZ726" i="9"/>
  <c r="EG726" i="9"/>
  <c r="DY726" i="9"/>
  <c r="DX727" i="9"/>
  <c r="EE728" i="9"/>
  <c r="ED730" i="9"/>
  <c r="DV730" i="9"/>
  <c r="EC730" i="9"/>
  <c r="DU730" i="9"/>
  <c r="EI730" i="9"/>
  <c r="EA730" i="9"/>
  <c r="EH730" i="9"/>
  <c r="DZ730" i="9"/>
  <c r="EG730" i="9"/>
  <c r="DY730" i="9"/>
  <c r="DX731" i="9"/>
  <c r="EE732" i="9"/>
  <c r="ED734" i="9"/>
  <c r="DV734" i="9"/>
  <c r="EC734" i="9"/>
  <c r="DU734" i="9"/>
  <c r="EI734" i="9"/>
  <c r="EA734" i="9"/>
  <c r="EH734" i="9"/>
  <c r="DZ734" i="9"/>
  <c r="EG734" i="9"/>
  <c r="DY734" i="9"/>
  <c r="DX735" i="9"/>
  <c r="EE736" i="9"/>
  <c r="ED738" i="9"/>
  <c r="DV738" i="9"/>
  <c r="EC738" i="9"/>
  <c r="DU738" i="9"/>
  <c r="EI738" i="9"/>
  <c r="EA738" i="9"/>
  <c r="EH738" i="9"/>
  <c r="DZ738" i="9"/>
  <c r="EG738" i="9"/>
  <c r="DY738" i="9"/>
  <c r="DX739" i="9"/>
  <c r="EE740" i="9"/>
  <c r="EB742" i="9"/>
  <c r="EB744" i="9"/>
  <c r="DZ681" i="9"/>
  <c r="EH681" i="9"/>
  <c r="DZ682" i="9"/>
  <c r="EH682" i="9"/>
  <c r="DZ683" i="9"/>
  <c r="EH683" i="9"/>
  <c r="DZ684" i="9"/>
  <c r="EH684" i="9"/>
  <c r="DZ685" i="9"/>
  <c r="EH685" i="9"/>
  <c r="DZ686" i="9"/>
  <c r="EH686" i="9"/>
  <c r="DZ687" i="9"/>
  <c r="EH687" i="9"/>
  <c r="DZ688" i="9"/>
  <c r="EH688" i="9"/>
  <c r="DZ689" i="9"/>
  <c r="EI689" i="9"/>
  <c r="DW698" i="9"/>
  <c r="EB699" i="9"/>
  <c r="DW702" i="9"/>
  <c r="EB703" i="9"/>
  <c r="DW706" i="9"/>
  <c r="EB707" i="9"/>
  <c r="DW710" i="9"/>
  <c r="EB711" i="9"/>
  <c r="DW714" i="9"/>
  <c r="EB715" i="9"/>
  <c r="DW718" i="9"/>
  <c r="EB719" i="9"/>
  <c r="DW722" i="9"/>
  <c r="EB723" i="9"/>
  <c r="DW726" i="9"/>
  <c r="EB727" i="9"/>
  <c r="DW730" i="9"/>
  <c r="EB731" i="9"/>
  <c r="DW734" i="9"/>
  <c r="EB735" i="9"/>
  <c r="DW738" i="9"/>
  <c r="EB739" i="9"/>
  <c r="EE742" i="9"/>
  <c r="EE744" i="9"/>
  <c r="ED690" i="9"/>
  <c r="DV690" i="9"/>
  <c r="EC690" i="9"/>
  <c r="EH690" i="9"/>
  <c r="DZ690" i="9"/>
  <c r="EG690" i="9"/>
  <c r="DY690" i="9"/>
  <c r="EI690" i="9"/>
  <c r="ED697" i="9"/>
  <c r="DV697" i="9"/>
  <c r="EC697" i="9"/>
  <c r="DU697" i="9"/>
  <c r="EI697" i="9"/>
  <c r="EA697" i="9"/>
  <c r="EH697" i="9"/>
  <c r="DZ697" i="9"/>
  <c r="EG697" i="9"/>
  <c r="DY697" i="9"/>
  <c r="DX698" i="9"/>
  <c r="EE699" i="9"/>
  <c r="ED701" i="9"/>
  <c r="DV701" i="9"/>
  <c r="EC701" i="9"/>
  <c r="DU701" i="9"/>
  <c r="EI701" i="9"/>
  <c r="EA701" i="9"/>
  <c r="EH701" i="9"/>
  <c r="DZ701" i="9"/>
  <c r="EG701" i="9"/>
  <c r="DY701" i="9"/>
  <c r="DX702" i="9"/>
  <c r="EE703" i="9"/>
  <c r="ED705" i="9"/>
  <c r="DV705" i="9"/>
  <c r="EC705" i="9"/>
  <c r="DU705" i="9"/>
  <c r="EI705" i="9"/>
  <c r="EA705" i="9"/>
  <c r="EH705" i="9"/>
  <c r="DZ705" i="9"/>
  <c r="EG705" i="9"/>
  <c r="DY705" i="9"/>
  <c r="DX706" i="9"/>
  <c r="EE707" i="9"/>
  <c r="ED709" i="9"/>
  <c r="DV709" i="9"/>
  <c r="EC709" i="9"/>
  <c r="DU709" i="9"/>
  <c r="EI709" i="9"/>
  <c r="EA709" i="9"/>
  <c r="EH709" i="9"/>
  <c r="DZ709" i="9"/>
  <c r="EG709" i="9"/>
  <c r="DY709" i="9"/>
  <c r="DX710" i="9"/>
  <c r="EE711" i="9"/>
  <c r="ED713" i="9"/>
  <c r="DV713" i="9"/>
  <c r="EC713" i="9"/>
  <c r="DU713" i="9"/>
  <c r="EI713" i="9"/>
  <c r="EA713" i="9"/>
  <c r="EH713" i="9"/>
  <c r="DZ713" i="9"/>
  <c r="EG713" i="9"/>
  <c r="DY713" i="9"/>
  <c r="DX714" i="9"/>
  <c r="EE715" i="9"/>
  <c r="ED717" i="9"/>
  <c r="DV717" i="9"/>
  <c r="EC717" i="9"/>
  <c r="DU717" i="9"/>
  <c r="EI717" i="9"/>
  <c r="EA717" i="9"/>
  <c r="EH717" i="9"/>
  <c r="DZ717" i="9"/>
  <c r="EG717" i="9"/>
  <c r="DY717" i="9"/>
  <c r="DX718" i="9"/>
  <c r="EE719" i="9"/>
  <c r="ED721" i="9"/>
  <c r="DV721" i="9"/>
  <c r="EC721" i="9"/>
  <c r="DU721" i="9"/>
  <c r="EI721" i="9"/>
  <c r="EA721" i="9"/>
  <c r="EH721" i="9"/>
  <c r="DZ721" i="9"/>
  <c r="EG721" i="9"/>
  <c r="DY721" i="9"/>
  <c r="DX722" i="9"/>
  <c r="EE723" i="9"/>
  <c r="ED725" i="9"/>
  <c r="DV725" i="9"/>
  <c r="EC725" i="9"/>
  <c r="DU725" i="9"/>
  <c r="EI725" i="9"/>
  <c r="EA725" i="9"/>
  <c r="EH725" i="9"/>
  <c r="DZ725" i="9"/>
  <c r="EG725" i="9"/>
  <c r="DY725" i="9"/>
  <c r="DX726" i="9"/>
  <c r="EE727" i="9"/>
  <c r="ED729" i="9"/>
  <c r="DV729" i="9"/>
  <c r="EC729" i="9"/>
  <c r="DU729" i="9"/>
  <c r="EI729" i="9"/>
  <c r="EA729" i="9"/>
  <c r="EH729" i="9"/>
  <c r="DZ729" i="9"/>
  <c r="EG729" i="9"/>
  <c r="DY729" i="9"/>
  <c r="DX730" i="9"/>
  <c r="EE731" i="9"/>
  <c r="ED733" i="9"/>
  <c r="DV733" i="9"/>
  <c r="EC733" i="9"/>
  <c r="DU733" i="9"/>
  <c r="EI733" i="9"/>
  <c r="EA733" i="9"/>
  <c r="EH733" i="9"/>
  <c r="DZ733" i="9"/>
  <c r="EG733" i="9"/>
  <c r="DY733" i="9"/>
  <c r="DX734" i="9"/>
  <c r="EE735" i="9"/>
  <c r="ED737" i="9"/>
  <c r="DV737" i="9"/>
  <c r="EC737" i="9"/>
  <c r="DU737" i="9"/>
  <c r="EI737" i="9"/>
  <c r="EA737" i="9"/>
  <c r="EH737" i="9"/>
  <c r="DZ737" i="9"/>
  <c r="EG737" i="9"/>
  <c r="DY737" i="9"/>
  <c r="DX738" i="9"/>
  <c r="EE739" i="9"/>
  <c r="ED741" i="9"/>
  <c r="DV741" i="9"/>
  <c r="EC741" i="9"/>
  <c r="DU741" i="9"/>
  <c r="EI741" i="9"/>
  <c r="EA741" i="9"/>
  <c r="EH741" i="9"/>
  <c r="DZ741" i="9"/>
  <c r="EG741" i="9"/>
  <c r="DY741" i="9"/>
  <c r="EF741" i="9"/>
  <c r="DX741" i="9"/>
  <c r="ED743" i="9"/>
  <c r="DV743" i="9"/>
  <c r="EC743" i="9"/>
  <c r="DU743" i="9"/>
  <c r="EI743" i="9"/>
  <c r="EA743" i="9"/>
  <c r="EH743" i="9"/>
  <c r="DZ743" i="9"/>
  <c r="EG743" i="9"/>
  <c r="DY743" i="9"/>
  <c r="EF743" i="9"/>
  <c r="DX743" i="9"/>
  <c r="ED745" i="9"/>
  <c r="DV745" i="9"/>
  <c r="EC745" i="9"/>
  <c r="DU745" i="9"/>
  <c r="EI745" i="9"/>
  <c r="EA745" i="9"/>
  <c r="EH745" i="9"/>
  <c r="DZ745" i="9"/>
  <c r="EG745" i="9"/>
  <c r="DY745" i="9"/>
  <c r="EF745" i="9"/>
  <c r="DX745" i="9"/>
  <c r="EB681" i="9"/>
  <c r="EB682" i="9"/>
  <c r="EB683" i="9"/>
  <c r="EB684" i="9"/>
  <c r="EB685" i="9"/>
  <c r="EB686" i="9"/>
  <c r="EB687" i="9"/>
  <c r="EB688" i="9"/>
  <c r="EB689" i="9"/>
  <c r="DU690" i="9"/>
  <c r="ED691" i="9"/>
  <c r="DV691" i="9"/>
  <c r="EC691" i="9"/>
  <c r="DU691" i="9"/>
  <c r="EH691" i="9"/>
  <c r="DZ691" i="9"/>
  <c r="EG691" i="9"/>
  <c r="DY691" i="9"/>
  <c r="ED692" i="9"/>
  <c r="DV692" i="9"/>
  <c r="EC692" i="9"/>
  <c r="DU692" i="9"/>
  <c r="EH692" i="9"/>
  <c r="DZ692" i="9"/>
  <c r="EG692" i="9"/>
  <c r="DY692" i="9"/>
  <c r="ED693" i="9"/>
  <c r="DV693" i="9"/>
  <c r="EC693" i="9"/>
  <c r="DU693" i="9"/>
  <c r="EH693" i="9"/>
  <c r="DZ693" i="9"/>
  <c r="EG693" i="9"/>
  <c r="DY693" i="9"/>
  <c r="ED694" i="9"/>
  <c r="DV694" i="9"/>
  <c r="EC694" i="9"/>
  <c r="DU694" i="9"/>
  <c r="EH694" i="9"/>
  <c r="DZ694" i="9"/>
  <c r="EG694" i="9"/>
  <c r="DY694" i="9"/>
  <c r="ED695" i="9"/>
  <c r="DV695" i="9"/>
  <c r="EC695" i="9"/>
  <c r="DU695" i="9"/>
  <c r="EH695" i="9"/>
  <c r="DZ695" i="9"/>
  <c r="EG695" i="9"/>
  <c r="DY695" i="9"/>
  <c r="ED696" i="9"/>
  <c r="DV696" i="9"/>
  <c r="EC696" i="9"/>
  <c r="DU696" i="9"/>
  <c r="EI696" i="9"/>
  <c r="EH696" i="9"/>
  <c r="DZ696" i="9"/>
  <c r="EG696" i="9"/>
  <c r="DY696" i="9"/>
  <c r="DW697" i="9"/>
  <c r="EB698" i="9"/>
  <c r="EF699" i="9"/>
  <c r="DW701" i="9"/>
  <c r="EB702" i="9"/>
  <c r="EF703" i="9"/>
  <c r="DW705" i="9"/>
  <c r="EB706" i="9"/>
  <c r="EF707" i="9"/>
  <c r="DW709" i="9"/>
  <c r="EB710" i="9"/>
  <c r="EF711" i="9"/>
  <c r="DW713" i="9"/>
  <c r="EB714" i="9"/>
  <c r="EF715" i="9"/>
  <c r="DW717" i="9"/>
  <c r="EB718" i="9"/>
  <c r="EF719" i="9"/>
  <c r="DW721" i="9"/>
  <c r="EB722" i="9"/>
  <c r="EF723" i="9"/>
  <c r="DW725" i="9"/>
  <c r="EB726" i="9"/>
  <c r="EF727" i="9"/>
  <c r="DW729" i="9"/>
  <c r="EB730" i="9"/>
  <c r="EF731" i="9"/>
  <c r="DW733" i="9"/>
  <c r="EB734" i="9"/>
  <c r="EF735" i="9"/>
  <c r="DW737" i="9"/>
  <c r="EB738" i="9"/>
  <c r="EF739" i="9"/>
  <c r="DW741" i="9"/>
  <c r="DW743" i="9"/>
  <c r="EH764" i="9"/>
  <c r="DZ764" i="9"/>
  <c r="EG764" i="9"/>
  <c r="DY764" i="9"/>
  <c r="EF764" i="9"/>
  <c r="DX764" i="9"/>
  <c r="ED764" i="9"/>
  <c r="DV764" i="9"/>
  <c r="EI764" i="9"/>
  <c r="EE764" i="9"/>
  <c r="EC764" i="9"/>
  <c r="EB764" i="9"/>
  <c r="EA764" i="9"/>
  <c r="DW764" i="9"/>
  <c r="DU764" i="9"/>
  <c r="ED700" i="9"/>
  <c r="DV700" i="9"/>
  <c r="EC700" i="9"/>
  <c r="DU700" i="9"/>
  <c r="EI700" i="9"/>
  <c r="EA700" i="9"/>
  <c r="EH700" i="9"/>
  <c r="DZ700" i="9"/>
  <c r="EG700" i="9"/>
  <c r="DY700" i="9"/>
  <c r="ED704" i="9"/>
  <c r="DV704" i="9"/>
  <c r="EC704" i="9"/>
  <c r="DU704" i="9"/>
  <c r="EI704" i="9"/>
  <c r="EA704" i="9"/>
  <c r="EH704" i="9"/>
  <c r="DZ704" i="9"/>
  <c r="EG704" i="9"/>
  <c r="DY704" i="9"/>
  <c r="ED708" i="9"/>
  <c r="DV708" i="9"/>
  <c r="EC708" i="9"/>
  <c r="DU708" i="9"/>
  <c r="EI708" i="9"/>
  <c r="EA708" i="9"/>
  <c r="EH708" i="9"/>
  <c r="DZ708" i="9"/>
  <c r="EG708" i="9"/>
  <c r="DY708" i="9"/>
  <c r="ED712" i="9"/>
  <c r="DV712" i="9"/>
  <c r="EC712" i="9"/>
  <c r="DU712" i="9"/>
  <c r="EI712" i="9"/>
  <c r="EA712" i="9"/>
  <c r="EH712" i="9"/>
  <c r="DZ712" i="9"/>
  <c r="EG712" i="9"/>
  <c r="DY712" i="9"/>
  <c r="ED716" i="9"/>
  <c r="DV716" i="9"/>
  <c r="EC716" i="9"/>
  <c r="DU716" i="9"/>
  <c r="EI716" i="9"/>
  <c r="EA716" i="9"/>
  <c r="EH716" i="9"/>
  <c r="DZ716" i="9"/>
  <c r="EG716" i="9"/>
  <c r="DY716" i="9"/>
  <c r="ED720" i="9"/>
  <c r="DV720" i="9"/>
  <c r="EC720" i="9"/>
  <c r="DU720" i="9"/>
  <c r="EI720" i="9"/>
  <c r="EA720" i="9"/>
  <c r="EH720" i="9"/>
  <c r="DZ720" i="9"/>
  <c r="EG720" i="9"/>
  <c r="DY720" i="9"/>
  <c r="ED724" i="9"/>
  <c r="DV724" i="9"/>
  <c r="EC724" i="9"/>
  <c r="DU724" i="9"/>
  <c r="EI724" i="9"/>
  <c r="EA724" i="9"/>
  <c r="EH724" i="9"/>
  <c r="DZ724" i="9"/>
  <c r="EG724" i="9"/>
  <c r="DY724" i="9"/>
  <c r="ED728" i="9"/>
  <c r="DV728" i="9"/>
  <c r="EC728" i="9"/>
  <c r="DU728" i="9"/>
  <c r="EI728" i="9"/>
  <c r="EA728" i="9"/>
  <c r="EH728" i="9"/>
  <c r="DZ728" i="9"/>
  <c r="EG728" i="9"/>
  <c r="DY728" i="9"/>
  <c r="ED732" i="9"/>
  <c r="DV732" i="9"/>
  <c r="EC732" i="9"/>
  <c r="DU732" i="9"/>
  <c r="EI732" i="9"/>
  <c r="EA732" i="9"/>
  <c r="EH732" i="9"/>
  <c r="DZ732" i="9"/>
  <c r="EG732" i="9"/>
  <c r="DY732" i="9"/>
  <c r="ED736" i="9"/>
  <c r="DV736" i="9"/>
  <c r="EC736" i="9"/>
  <c r="DU736" i="9"/>
  <c r="EI736" i="9"/>
  <c r="EA736" i="9"/>
  <c r="EH736" i="9"/>
  <c r="DZ736" i="9"/>
  <c r="EG736" i="9"/>
  <c r="DY736" i="9"/>
  <c r="DX737" i="9"/>
  <c r="ED740" i="9"/>
  <c r="DV740" i="9"/>
  <c r="EC740" i="9"/>
  <c r="DU740" i="9"/>
  <c r="EI740" i="9"/>
  <c r="EA740" i="9"/>
  <c r="EH740" i="9"/>
  <c r="DZ740" i="9"/>
  <c r="EG740" i="9"/>
  <c r="DY740" i="9"/>
  <c r="EB741" i="9"/>
  <c r="EH765" i="9"/>
  <c r="DZ765" i="9"/>
  <c r="EG765" i="9"/>
  <c r="DY765" i="9"/>
  <c r="EF765" i="9"/>
  <c r="DX765" i="9"/>
  <c r="ED765" i="9"/>
  <c r="DV765" i="9"/>
  <c r="EI765" i="9"/>
  <c r="EE765" i="9"/>
  <c r="EC765" i="9"/>
  <c r="EB765" i="9"/>
  <c r="EA765" i="9"/>
  <c r="DW765" i="9"/>
  <c r="DU765" i="9"/>
  <c r="DV681" i="9"/>
  <c r="DV682" i="9"/>
  <c r="DV683" i="9"/>
  <c r="DV684" i="9"/>
  <c r="DV685" i="9"/>
  <c r="DV686" i="9"/>
  <c r="DV687" i="9"/>
  <c r="DV688" i="9"/>
  <c r="DV689" i="9"/>
  <c r="ED689" i="9"/>
  <c r="DX690" i="9"/>
  <c r="DX691" i="9"/>
  <c r="DX692" i="9"/>
  <c r="DX693" i="9"/>
  <c r="DX694" i="9"/>
  <c r="DX695" i="9"/>
  <c r="DX696" i="9"/>
  <c r="EB697" i="9"/>
  <c r="EF698" i="9"/>
  <c r="DW700" i="9"/>
  <c r="EB701" i="9"/>
  <c r="EF702" i="9"/>
  <c r="DW704" i="9"/>
  <c r="EB705" i="9"/>
  <c r="EF706" i="9"/>
  <c r="DW708" i="9"/>
  <c r="EB709" i="9"/>
  <c r="EF710" i="9"/>
  <c r="DW712" i="9"/>
  <c r="EB713" i="9"/>
  <c r="EF714" i="9"/>
  <c r="DW716" i="9"/>
  <c r="EB717" i="9"/>
  <c r="EF718" i="9"/>
  <c r="DW720" i="9"/>
  <c r="EB721" i="9"/>
  <c r="EF722" i="9"/>
  <c r="DW724" i="9"/>
  <c r="EB725" i="9"/>
  <c r="EF726" i="9"/>
  <c r="DW728" i="9"/>
  <c r="EB729" i="9"/>
  <c r="EF730" i="9"/>
  <c r="DW732" i="9"/>
  <c r="EB733" i="9"/>
  <c r="EF734" i="9"/>
  <c r="DW736" i="9"/>
  <c r="EB737" i="9"/>
  <c r="EF738" i="9"/>
  <c r="DW740" i="9"/>
  <c r="EE741" i="9"/>
  <c r="EE743" i="9"/>
  <c r="EH766" i="9"/>
  <c r="DZ766" i="9"/>
  <c r="EG766" i="9"/>
  <c r="DY766" i="9"/>
  <c r="EF766" i="9"/>
  <c r="DX766" i="9"/>
  <c r="ED766" i="9"/>
  <c r="DV766" i="9"/>
  <c r="EI766" i="9"/>
  <c r="EE766" i="9"/>
  <c r="EC766" i="9"/>
  <c r="EB766" i="9"/>
  <c r="EA766" i="9"/>
  <c r="DW766" i="9"/>
  <c r="DU766" i="9"/>
  <c r="DX746" i="9"/>
  <c r="EF746" i="9"/>
  <c r="DX747" i="9"/>
  <c r="EF747" i="9"/>
  <c r="EF748" i="9"/>
  <c r="DU769" i="9"/>
  <c r="DU770" i="9"/>
  <c r="DU771" i="9"/>
  <c r="DU772" i="9"/>
  <c r="DU773" i="9"/>
  <c r="DU774" i="9"/>
  <c r="DU775" i="9"/>
  <c r="DU776" i="9"/>
  <c r="DU777" i="9"/>
  <c r="DU778" i="9"/>
  <c r="DU779" i="9"/>
  <c r="DU780" i="9"/>
  <c r="DU781" i="9"/>
  <c r="DU782" i="9"/>
  <c r="DU783" i="9"/>
  <c r="DU784" i="9"/>
  <c r="ED805" i="9"/>
  <c r="DV805" i="9"/>
  <c r="EI805" i="9"/>
  <c r="EA805" i="9"/>
  <c r="EH805" i="9"/>
  <c r="DZ805" i="9"/>
  <c r="EG805" i="9"/>
  <c r="DY805" i="9"/>
  <c r="EE805" i="9"/>
  <c r="DW805" i="9"/>
  <c r="EF805" i="9"/>
  <c r="EC805" i="9"/>
  <c r="EB805" i="9"/>
  <c r="DX805" i="9"/>
  <c r="DU805" i="9"/>
  <c r="ED820" i="9"/>
  <c r="DV820" i="9"/>
  <c r="EI820" i="9"/>
  <c r="EA820" i="9"/>
  <c r="EG820" i="9"/>
  <c r="DW820" i="9"/>
  <c r="EF820" i="9"/>
  <c r="DU820" i="9"/>
  <c r="EC820" i="9"/>
  <c r="EB820" i="9"/>
  <c r="DZ820" i="9"/>
  <c r="EH820" i="9"/>
  <c r="DX820" i="9"/>
  <c r="EE820" i="9"/>
  <c r="DY820" i="9"/>
  <c r="DY746" i="9"/>
  <c r="EG746" i="9"/>
  <c r="DY747" i="9"/>
  <c r="EG747" i="9"/>
  <c r="DY748" i="9"/>
  <c r="EG748" i="9"/>
  <c r="DY749" i="9"/>
  <c r="EG749" i="9"/>
  <c r="DY750" i="9"/>
  <c r="EG750" i="9"/>
  <c r="DY751" i="9"/>
  <c r="EG751" i="9"/>
  <c r="DY752" i="9"/>
  <c r="EG752" i="9"/>
  <c r="DY753" i="9"/>
  <c r="EG753" i="9"/>
  <c r="DY754" i="9"/>
  <c r="EG754" i="9"/>
  <c r="DY755" i="9"/>
  <c r="EG755" i="9"/>
  <c r="DY756" i="9"/>
  <c r="EG756" i="9"/>
  <c r="DY757" i="9"/>
  <c r="EG757" i="9"/>
  <c r="DY758" i="9"/>
  <c r="EG758" i="9"/>
  <c r="DY759" i="9"/>
  <c r="EG759" i="9"/>
  <c r="EH761" i="9"/>
  <c r="DZ761" i="9"/>
  <c r="EF761" i="9"/>
  <c r="DX761" i="9"/>
  <c r="ED761" i="9"/>
  <c r="DV761" i="9"/>
  <c r="EG761" i="9"/>
  <c r="EC762" i="9"/>
  <c r="EA763" i="9"/>
  <c r="DW769" i="9"/>
  <c r="DW770" i="9"/>
  <c r="DW771" i="9"/>
  <c r="DW772" i="9"/>
  <c r="DW773" i="9"/>
  <c r="DW774" i="9"/>
  <c r="DW775" i="9"/>
  <c r="DW776" i="9"/>
  <c r="DW777" i="9"/>
  <c r="DW778" i="9"/>
  <c r="DW779" i="9"/>
  <c r="DW780" i="9"/>
  <c r="DW781" i="9"/>
  <c r="DW782" i="9"/>
  <c r="DW783" i="9"/>
  <c r="DW784" i="9"/>
  <c r="DW785" i="9"/>
  <c r="DW786" i="9"/>
  <c r="DW787" i="9"/>
  <c r="EC788" i="9"/>
  <c r="ED809" i="9"/>
  <c r="EE809" i="9"/>
  <c r="DV809" i="9"/>
  <c r="EA809" i="9"/>
  <c r="EI809" i="9"/>
  <c r="DZ809" i="9"/>
  <c r="EH809" i="9"/>
  <c r="DY809" i="9"/>
  <c r="EF809" i="9"/>
  <c r="DW809" i="9"/>
  <c r="EG809" i="9"/>
  <c r="EC809" i="9"/>
  <c r="EB809" i="9"/>
  <c r="DX809" i="9"/>
  <c r="DU809" i="9"/>
  <c r="DZ746" i="9"/>
  <c r="EH746" i="9"/>
  <c r="DZ747" i="9"/>
  <c r="EH747" i="9"/>
  <c r="DZ748" i="9"/>
  <c r="EH748" i="9"/>
  <c r="DZ749" i="9"/>
  <c r="EH749" i="9"/>
  <c r="DZ750" i="9"/>
  <c r="EH750" i="9"/>
  <c r="DZ751" i="9"/>
  <c r="EH751" i="9"/>
  <c r="DZ752" i="9"/>
  <c r="EH752" i="9"/>
  <c r="DZ753" i="9"/>
  <c r="EH753" i="9"/>
  <c r="DZ754" i="9"/>
  <c r="EH754" i="9"/>
  <c r="DZ755" i="9"/>
  <c r="EH755" i="9"/>
  <c r="DZ756" i="9"/>
  <c r="EH756" i="9"/>
  <c r="DZ757" i="9"/>
  <c r="EH757" i="9"/>
  <c r="DZ758" i="9"/>
  <c r="EH758" i="9"/>
  <c r="DZ759" i="9"/>
  <c r="EH759" i="9"/>
  <c r="DU761" i="9"/>
  <c r="EI761" i="9"/>
  <c r="EB763" i="9"/>
  <c r="EA769" i="9"/>
  <c r="EA770" i="9"/>
  <c r="EA771" i="9"/>
  <c r="EA772" i="9"/>
  <c r="EA773" i="9"/>
  <c r="EA774" i="9"/>
  <c r="EA775" i="9"/>
  <c r="EA776" i="9"/>
  <c r="EA777" i="9"/>
  <c r="EA778" i="9"/>
  <c r="EA779" i="9"/>
  <c r="EA780" i="9"/>
  <c r="EA781" i="9"/>
  <c r="EA782" i="9"/>
  <c r="EA783" i="9"/>
  <c r="EA784" i="9"/>
  <c r="EA785" i="9"/>
  <c r="EA786" i="9"/>
  <c r="EB787" i="9"/>
  <c r="ED812" i="9"/>
  <c r="DV812" i="9"/>
  <c r="EI812" i="9"/>
  <c r="EA812" i="9"/>
  <c r="EG812" i="9"/>
  <c r="DW812" i="9"/>
  <c r="EF812" i="9"/>
  <c r="DU812" i="9"/>
  <c r="EC812" i="9"/>
  <c r="EB812" i="9"/>
  <c r="DZ812" i="9"/>
  <c r="EH812" i="9"/>
  <c r="DX812" i="9"/>
  <c r="EE812" i="9"/>
  <c r="DY812" i="9"/>
  <c r="EA746" i="9"/>
  <c r="EI746" i="9"/>
  <c r="EA747" i="9"/>
  <c r="EI747" i="9"/>
  <c r="EA748" i="9"/>
  <c r="EI748" i="9"/>
  <c r="EA749" i="9"/>
  <c r="EI749" i="9"/>
  <c r="EA750" i="9"/>
  <c r="EI750" i="9"/>
  <c r="EA751" i="9"/>
  <c r="EI751" i="9"/>
  <c r="EA752" i="9"/>
  <c r="EI752" i="9"/>
  <c r="EA753" i="9"/>
  <c r="EI753" i="9"/>
  <c r="EA754" i="9"/>
  <c r="EI754" i="9"/>
  <c r="EA755" i="9"/>
  <c r="EI755" i="9"/>
  <c r="EA756" i="9"/>
  <c r="EI756" i="9"/>
  <c r="EH762" i="9"/>
  <c r="DZ762" i="9"/>
  <c r="EF762" i="9"/>
  <c r="DX762" i="9"/>
  <c r="ED762" i="9"/>
  <c r="DV762" i="9"/>
  <c r="EG762" i="9"/>
  <c r="EC763" i="9"/>
  <c r="EB769" i="9"/>
  <c r="EB770" i="9"/>
  <c r="EB771" i="9"/>
  <c r="EB772" i="9"/>
  <c r="EB773" i="9"/>
  <c r="EB774" i="9"/>
  <c r="EB775" i="9"/>
  <c r="EB776" i="9"/>
  <c r="EB777" i="9"/>
  <c r="EB778" i="9"/>
  <c r="EB779" i="9"/>
  <c r="EB780" i="9"/>
  <c r="EB781" i="9"/>
  <c r="EB782" i="9"/>
  <c r="EB783" i="9"/>
  <c r="EB784" i="9"/>
  <c r="EB785" i="9"/>
  <c r="EB786" i="9"/>
  <c r="EF840" i="9"/>
  <c r="DX840" i="9"/>
  <c r="ED840" i="9"/>
  <c r="DV840" i="9"/>
  <c r="EC840" i="9"/>
  <c r="DU840" i="9"/>
  <c r="EI840" i="9"/>
  <c r="EA840" i="9"/>
  <c r="EG840" i="9"/>
  <c r="EE840" i="9"/>
  <c r="DZ840" i="9"/>
  <c r="DY840" i="9"/>
  <c r="DW840" i="9"/>
  <c r="EH840" i="9"/>
  <c r="EB840" i="9"/>
  <c r="EB746" i="9"/>
  <c r="EB747" i="9"/>
  <c r="EB748" i="9"/>
  <c r="EB749" i="9"/>
  <c r="EB750" i="9"/>
  <c r="EB751" i="9"/>
  <c r="EB752" i="9"/>
  <c r="EB753" i="9"/>
  <c r="EB754" i="9"/>
  <c r="EB755" i="9"/>
  <c r="EB756" i="9"/>
  <c r="EB757" i="9"/>
  <c r="EB758" i="9"/>
  <c r="EB759" i="9"/>
  <c r="EH760" i="9"/>
  <c r="EF760" i="9"/>
  <c r="ED760" i="9"/>
  <c r="EB760" i="9"/>
  <c r="DY761" i="9"/>
  <c r="DU762" i="9"/>
  <c r="EI762" i="9"/>
  <c r="EC769" i="9"/>
  <c r="EC770" i="9"/>
  <c r="EC771" i="9"/>
  <c r="EC772" i="9"/>
  <c r="EC773" i="9"/>
  <c r="EC774" i="9"/>
  <c r="EC775" i="9"/>
  <c r="EC776" i="9"/>
  <c r="EC777" i="9"/>
  <c r="EC778" i="9"/>
  <c r="EC779" i="9"/>
  <c r="EC780" i="9"/>
  <c r="EC781" i="9"/>
  <c r="EC782" i="9"/>
  <c r="EC783" i="9"/>
  <c r="EC784" i="9"/>
  <c r="EC785" i="9"/>
  <c r="EC786" i="9"/>
  <c r="DU746" i="9"/>
  <c r="EC746" i="9"/>
  <c r="DU747" i="9"/>
  <c r="EC747" i="9"/>
  <c r="DU748" i="9"/>
  <c r="EC748" i="9"/>
  <c r="DU749" i="9"/>
  <c r="EC749" i="9"/>
  <c r="DU750" i="9"/>
  <c r="EC750" i="9"/>
  <c r="DU751" i="9"/>
  <c r="EC751" i="9"/>
  <c r="DU752" i="9"/>
  <c r="EC752" i="9"/>
  <c r="DU753" i="9"/>
  <c r="EC753" i="9"/>
  <c r="DU754" i="9"/>
  <c r="EC754" i="9"/>
  <c r="DU755" i="9"/>
  <c r="EC755" i="9"/>
  <c r="DU756" i="9"/>
  <c r="EC756" i="9"/>
  <c r="DU757" i="9"/>
  <c r="EC757" i="9"/>
  <c r="DU758" i="9"/>
  <c r="EC758" i="9"/>
  <c r="DW762" i="9"/>
  <c r="EH763" i="9"/>
  <c r="DZ763" i="9"/>
  <c r="EF763" i="9"/>
  <c r="DX763" i="9"/>
  <c r="ED763" i="9"/>
  <c r="DV763" i="9"/>
  <c r="EG763" i="9"/>
  <c r="EE769" i="9"/>
  <c r="EE770" i="9"/>
  <c r="EE771" i="9"/>
  <c r="EE772" i="9"/>
  <c r="EE773" i="9"/>
  <c r="EE774" i="9"/>
  <c r="EE775" i="9"/>
  <c r="EE776" i="9"/>
  <c r="EE777" i="9"/>
  <c r="EE778" i="9"/>
  <c r="EE779" i="9"/>
  <c r="EE780" i="9"/>
  <c r="EE781" i="9"/>
  <c r="EE782" i="9"/>
  <c r="EE783" i="9"/>
  <c r="EE784" i="9"/>
  <c r="EE785" i="9"/>
  <c r="EE786" i="9"/>
  <c r="EI788" i="9"/>
  <c r="EA788" i="9"/>
  <c r="EH788" i="9"/>
  <c r="DZ788" i="9"/>
  <c r="EG788" i="9"/>
  <c r="DY788" i="9"/>
  <c r="EF788" i="9"/>
  <c r="DX788" i="9"/>
  <c r="ED788" i="9"/>
  <c r="DV788" i="9"/>
  <c r="DV746" i="9"/>
  <c r="DV747" i="9"/>
  <c r="DV748" i="9"/>
  <c r="DV749" i="9"/>
  <c r="DV750" i="9"/>
  <c r="DV751" i="9"/>
  <c r="DV752" i="9"/>
  <c r="DV753" i="9"/>
  <c r="DV754" i="9"/>
  <c r="DV755" i="9"/>
  <c r="DV756" i="9"/>
  <c r="DV757" i="9"/>
  <c r="DV758" i="9"/>
  <c r="DV759" i="9"/>
  <c r="DV760" i="9"/>
  <c r="EE760" i="9"/>
  <c r="EB761" i="9"/>
  <c r="DY762" i="9"/>
  <c r="DU763" i="9"/>
  <c r="EI763" i="9"/>
  <c r="DU788" i="9"/>
  <c r="ED828" i="9"/>
  <c r="DV828" i="9"/>
  <c r="EI828" i="9"/>
  <c r="EA828" i="9"/>
  <c r="EG828" i="9"/>
  <c r="DW828" i="9"/>
  <c r="EF828" i="9"/>
  <c r="DU828" i="9"/>
  <c r="EC828" i="9"/>
  <c r="EB828" i="9"/>
  <c r="DZ828" i="9"/>
  <c r="EH828" i="9"/>
  <c r="DX828" i="9"/>
  <c r="EE828" i="9"/>
  <c r="DY828" i="9"/>
  <c r="EH769" i="9"/>
  <c r="DZ769" i="9"/>
  <c r="EG769" i="9"/>
  <c r="DY769" i="9"/>
  <c r="EF769" i="9"/>
  <c r="DX769" i="9"/>
  <c r="ED769" i="9"/>
  <c r="DV769" i="9"/>
  <c r="EH770" i="9"/>
  <c r="DZ770" i="9"/>
  <c r="EG770" i="9"/>
  <c r="DY770" i="9"/>
  <c r="EF770" i="9"/>
  <c r="DX770" i="9"/>
  <c r="ED770" i="9"/>
  <c r="DV770" i="9"/>
  <c r="EH771" i="9"/>
  <c r="DZ771" i="9"/>
  <c r="EG771" i="9"/>
  <c r="DY771" i="9"/>
  <c r="EF771" i="9"/>
  <c r="DX771" i="9"/>
  <c r="ED771" i="9"/>
  <c r="DV771" i="9"/>
  <c r="EH772" i="9"/>
  <c r="DZ772" i="9"/>
  <c r="EG772" i="9"/>
  <c r="DY772" i="9"/>
  <c r="EF772" i="9"/>
  <c r="DX772" i="9"/>
  <c r="ED772" i="9"/>
  <c r="DV772" i="9"/>
  <c r="EH773" i="9"/>
  <c r="DZ773" i="9"/>
  <c r="EG773" i="9"/>
  <c r="DY773" i="9"/>
  <c r="EF773" i="9"/>
  <c r="DX773" i="9"/>
  <c r="ED773" i="9"/>
  <c r="DV773" i="9"/>
  <c r="EH774" i="9"/>
  <c r="DZ774" i="9"/>
  <c r="EG774" i="9"/>
  <c r="DY774" i="9"/>
  <c r="EF774" i="9"/>
  <c r="DX774" i="9"/>
  <c r="ED774" i="9"/>
  <c r="DV774" i="9"/>
  <c r="EH775" i="9"/>
  <c r="DZ775" i="9"/>
  <c r="EG775" i="9"/>
  <c r="DY775" i="9"/>
  <c r="EF775" i="9"/>
  <c r="DX775" i="9"/>
  <c r="ED775" i="9"/>
  <c r="DV775" i="9"/>
  <c r="EH776" i="9"/>
  <c r="DZ776" i="9"/>
  <c r="EG776" i="9"/>
  <c r="DY776" i="9"/>
  <c r="EF776" i="9"/>
  <c r="DX776" i="9"/>
  <c r="ED776" i="9"/>
  <c r="DV776" i="9"/>
  <c r="EH777" i="9"/>
  <c r="DZ777" i="9"/>
  <c r="EG777" i="9"/>
  <c r="DY777" i="9"/>
  <c r="EF777" i="9"/>
  <c r="DX777" i="9"/>
  <c r="ED777" i="9"/>
  <c r="DV777" i="9"/>
  <c r="EH778" i="9"/>
  <c r="DZ778" i="9"/>
  <c r="EG778" i="9"/>
  <c r="DY778" i="9"/>
  <c r="EF778" i="9"/>
  <c r="DX778" i="9"/>
  <c r="ED778" i="9"/>
  <c r="DV778" i="9"/>
  <c r="EH779" i="9"/>
  <c r="DZ779" i="9"/>
  <c r="EG779" i="9"/>
  <c r="DY779" i="9"/>
  <c r="EF779" i="9"/>
  <c r="DX779" i="9"/>
  <c r="ED779" i="9"/>
  <c r="DV779" i="9"/>
  <c r="EH780" i="9"/>
  <c r="DZ780" i="9"/>
  <c r="EG780" i="9"/>
  <c r="DY780" i="9"/>
  <c r="EF780" i="9"/>
  <c r="DX780" i="9"/>
  <c r="ED780" i="9"/>
  <c r="DV780" i="9"/>
  <c r="EH781" i="9"/>
  <c r="DZ781" i="9"/>
  <c r="EG781" i="9"/>
  <c r="DY781" i="9"/>
  <c r="EF781" i="9"/>
  <c r="DX781" i="9"/>
  <c r="ED781" i="9"/>
  <c r="DV781" i="9"/>
  <c r="EH782" i="9"/>
  <c r="DZ782" i="9"/>
  <c r="EG782" i="9"/>
  <c r="DY782" i="9"/>
  <c r="EF782" i="9"/>
  <c r="DX782" i="9"/>
  <c r="ED782" i="9"/>
  <c r="DV782" i="9"/>
  <c r="EH783" i="9"/>
  <c r="DZ783" i="9"/>
  <c r="EG783" i="9"/>
  <c r="DY783" i="9"/>
  <c r="EF783" i="9"/>
  <c r="DX783" i="9"/>
  <c r="ED783" i="9"/>
  <c r="DV783" i="9"/>
  <c r="EH784" i="9"/>
  <c r="DZ784" i="9"/>
  <c r="EG784" i="9"/>
  <c r="DY784" i="9"/>
  <c r="EF784" i="9"/>
  <c r="DX784" i="9"/>
  <c r="ED784" i="9"/>
  <c r="DV784" i="9"/>
  <c r="EH785" i="9"/>
  <c r="DZ785" i="9"/>
  <c r="EG785" i="9"/>
  <c r="DY785" i="9"/>
  <c r="EF785" i="9"/>
  <c r="DX785" i="9"/>
  <c r="ED785" i="9"/>
  <c r="DV785" i="9"/>
  <c r="EH786" i="9"/>
  <c r="DZ786" i="9"/>
  <c r="EG786" i="9"/>
  <c r="DY786" i="9"/>
  <c r="EF786" i="9"/>
  <c r="DX786" i="9"/>
  <c r="ED786" i="9"/>
  <c r="DV786" i="9"/>
  <c r="EI787" i="9"/>
  <c r="EA787" i="9"/>
  <c r="EH787" i="9"/>
  <c r="DZ787" i="9"/>
  <c r="EG787" i="9"/>
  <c r="DY787" i="9"/>
  <c r="EF787" i="9"/>
  <c r="DX787" i="9"/>
  <c r="ED787" i="9"/>
  <c r="DV787" i="9"/>
  <c r="DW788" i="9"/>
  <c r="EB789" i="9"/>
  <c r="EB790" i="9"/>
  <c r="EB791" i="9"/>
  <c r="EB792" i="9"/>
  <c r="EB793" i="9"/>
  <c r="EB794" i="9"/>
  <c r="DU795" i="9"/>
  <c r="EF795" i="9"/>
  <c r="EA796" i="9"/>
  <c r="DU797" i="9"/>
  <c r="EF797" i="9"/>
  <c r="EA798" i="9"/>
  <c r="DU799" i="9"/>
  <c r="EF799" i="9"/>
  <c r="EA800" i="9"/>
  <c r="DU801" i="9"/>
  <c r="EF801" i="9"/>
  <c r="EB802" i="9"/>
  <c r="EB803" i="9"/>
  <c r="DU806" i="9"/>
  <c r="EB807" i="9"/>
  <c r="ED817" i="9"/>
  <c r="DV817" i="9"/>
  <c r="EI817" i="9"/>
  <c r="EA817" i="9"/>
  <c r="EB817" i="9"/>
  <c r="DZ817" i="9"/>
  <c r="EH817" i="9"/>
  <c r="DX817" i="9"/>
  <c r="EG817" i="9"/>
  <c r="DW817" i="9"/>
  <c r="EF817" i="9"/>
  <c r="DU817" i="9"/>
  <c r="EC817" i="9"/>
  <c r="ED825" i="9"/>
  <c r="DV825" i="9"/>
  <c r="EI825" i="9"/>
  <c r="EA825" i="9"/>
  <c r="EB825" i="9"/>
  <c r="DZ825" i="9"/>
  <c r="EH825" i="9"/>
  <c r="DX825" i="9"/>
  <c r="EG825" i="9"/>
  <c r="DW825" i="9"/>
  <c r="EF825" i="9"/>
  <c r="DU825" i="9"/>
  <c r="EC825" i="9"/>
  <c r="ED833" i="9"/>
  <c r="DV833" i="9"/>
  <c r="EI833" i="9"/>
  <c r="EA833" i="9"/>
  <c r="EB833" i="9"/>
  <c r="DZ833" i="9"/>
  <c r="EH833" i="9"/>
  <c r="DX833" i="9"/>
  <c r="EG833" i="9"/>
  <c r="DW833" i="9"/>
  <c r="EF833" i="9"/>
  <c r="DU833" i="9"/>
  <c r="EC833" i="9"/>
  <c r="DV789" i="9"/>
  <c r="ED789" i="9"/>
  <c r="DV790" i="9"/>
  <c r="ED790" i="9"/>
  <c r="DV791" i="9"/>
  <c r="ED791" i="9"/>
  <c r="DV792" i="9"/>
  <c r="ED792" i="9"/>
  <c r="DV793" i="9"/>
  <c r="ED793" i="9"/>
  <c r="DV794" i="9"/>
  <c r="ED794" i="9"/>
  <c r="DX795" i="9"/>
  <c r="EI795" i="9"/>
  <c r="DX797" i="9"/>
  <c r="EI797" i="9"/>
  <c r="DX799" i="9"/>
  <c r="EI799" i="9"/>
  <c r="DX801" i="9"/>
  <c r="EI801" i="9"/>
  <c r="EB806" i="9"/>
  <c r="ED815" i="9"/>
  <c r="DV815" i="9"/>
  <c r="EI815" i="9"/>
  <c r="EA815" i="9"/>
  <c r="EB815" i="9"/>
  <c r="DZ815" i="9"/>
  <c r="EH815" i="9"/>
  <c r="DX815" i="9"/>
  <c r="EG815" i="9"/>
  <c r="DW815" i="9"/>
  <c r="EF815" i="9"/>
  <c r="DU815" i="9"/>
  <c r="EC815" i="9"/>
  <c r="EE817" i="9"/>
  <c r="ED823" i="9"/>
  <c r="DV823" i="9"/>
  <c r="EI823" i="9"/>
  <c r="EA823" i="9"/>
  <c r="EB823" i="9"/>
  <c r="DZ823" i="9"/>
  <c r="EH823" i="9"/>
  <c r="DX823" i="9"/>
  <c r="EG823" i="9"/>
  <c r="DW823" i="9"/>
  <c r="EF823" i="9"/>
  <c r="DU823" i="9"/>
  <c r="EC823" i="9"/>
  <c r="EE825" i="9"/>
  <c r="ED831" i="9"/>
  <c r="DV831" i="9"/>
  <c r="EI831" i="9"/>
  <c r="EA831" i="9"/>
  <c r="EB831" i="9"/>
  <c r="DZ831" i="9"/>
  <c r="EH831" i="9"/>
  <c r="DX831" i="9"/>
  <c r="EG831" i="9"/>
  <c r="DW831" i="9"/>
  <c r="EF831" i="9"/>
  <c r="DU831" i="9"/>
  <c r="EC831" i="9"/>
  <c r="EE833" i="9"/>
  <c r="EH796" i="9"/>
  <c r="DZ796" i="9"/>
  <c r="EE796" i="9"/>
  <c r="DW796" i="9"/>
  <c r="ED796" i="9"/>
  <c r="EH798" i="9"/>
  <c r="DZ798" i="9"/>
  <c r="EE798" i="9"/>
  <c r="DW798" i="9"/>
  <c r="ED798" i="9"/>
  <c r="EH800" i="9"/>
  <c r="DZ800" i="9"/>
  <c r="EE800" i="9"/>
  <c r="DW800" i="9"/>
  <c r="ED800" i="9"/>
  <c r="ED802" i="9"/>
  <c r="DV802" i="9"/>
  <c r="EH802" i="9"/>
  <c r="DZ802" i="9"/>
  <c r="EE802" i="9"/>
  <c r="DW802" i="9"/>
  <c r="EG802" i="9"/>
  <c r="ED804" i="9"/>
  <c r="DV804" i="9"/>
  <c r="EI804" i="9"/>
  <c r="EA804" i="9"/>
  <c r="EH804" i="9"/>
  <c r="DZ804" i="9"/>
  <c r="EG804" i="9"/>
  <c r="DY804" i="9"/>
  <c r="EE804" i="9"/>
  <c r="DW804" i="9"/>
  <c r="ED808" i="9"/>
  <c r="DV808" i="9"/>
  <c r="EI808" i="9"/>
  <c r="EA808" i="9"/>
  <c r="EH808" i="9"/>
  <c r="DZ808" i="9"/>
  <c r="EG808" i="9"/>
  <c r="DY808" i="9"/>
  <c r="EE808" i="9"/>
  <c r="DW808" i="9"/>
  <c r="DY815" i="9"/>
  <c r="ED818" i="9"/>
  <c r="DV818" i="9"/>
  <c r="EI818" i="9"/>
  <c r="EA818" i="9"/>
  <c r="EG818" i="9"/>
  <c r="DW818" i="9"/>
  <c r="EF818" i="9"/>
  <c r="DU818" i="9"/>
  <c r="EC818" i="9"/>
  <c r="EB818" i="9"/>
  <c r="DZ818" i="9"/>
  <c r="EH818" i="9"/>
  <c r="DX818" i="9"/>
  <c r="DY823" i="9"/>
  <c r="ED826" i="9"/>
  <c r="DV826" i="9"/>
  <c r="EI826" i="9"/>
  <c r="EA826" i="9"/>
  <c r="EG826" i="9"/>
  <c r="DW826" i="9"/>
  <c r="EF826" i="9"/>
  <c r="DU826" i="9"/>
  <c r="EC826" i="9"/>
  <c r="EB826" i="9"/>
  <c r="DZ826" i="9"/>
  <c r="EH826" i="9"/>
  <c r="DX826" i="9"/>
  <c r="DY831" i="9"/>
  <c r="ED834" i="9"/>
  <c r="DV834" i="9"/>
  <c r="EI834" i="9"/>
  <c r="EA834" i="9"/>
  <c r="EG834" i="9"/>
  <c r="DW834" i="9"/>
  <c r="EF834" i="9"/>
  <c r="DU834" i="9"/>
  <c r="EC834" i="9"/>
  <c r="EB834" i="9"/>
  <c r="DZ834" i="9"/>
  <c r="EH834" i="9"/>
  <c r="DX834" i="9"/>
  <c r="EF841" i="9"/>
  <c r="DX841" i="9"/>
  <c r="ED841" i="9"/>
  <c r="DV841" i="9"/>
  <c r="EC841" i="9"/>
  <c r="DU841" i="9"/>
  <c r="EI841" i="9"/>
  <c r="EA841" i="9"/>
  <c r="EG841" i="9"/>
  <c r="DY841" i="9"/>
  <c r="EH841" i="9"/>
  <c r="EB841" i="9"/>
  <c r="DZ841" i="9"/>
  <c r="DW841" i="9"/>
  <c r="DX789" i="9"/>
  <c r="EF789" i="9"/>
  <c r="DX790" i="9"/>
  <c r="EF790" i="9"/>
  <c r="DX791" i="9"/>
  <c r="EF791" i="9"/>
  <c r="DX792" i="9"/>
  <c r="EF792" i="9"/>
  <c r="DX793" i="9"/>
  <c r="EF793" i="9"/>
  <c r="DX794" i="9"/>
  <c r="EF794" i="9"/>
  <c r="EA795" i="9"/>
  <c r="DU796" i="9"/>
  <c r="EF796" i="9"/>
  <c r="EA797" i="9"/>
  <c r="DU798" i="9"/>
  <c r="EF798" i="9"/>
  <c r="EA799" i="9"/>
  <c r="DU800" i="9"/>
  <c r="EF800" i="9"/>
  <c r="EA801" i="9"/>
  <c r="DU802" i="9"/>
  <c r="EI802" i="9"/>
  <c r="DU804" i="9"/>
  <c r="DU808" i="9"/>
  <c r="ED813" i="9"/>
  <c r="DV813" i="9"/>
  <c r="EI813" i="9"/>
  <c r="EA813" i="9"/>
  <c r="EB813" i="9"/>
  <c r="DZ813" i="9"/>
  <c r="EH813" i="9"/>
  <c r="DX813" i="9"/>
  <c r="EG813" i="9"/>
  <c r="DW813" i="9"/>
  <c r="EF813" i="9"/>
  <c r="DU813" i="9"/>
  <c r="EC813" i="9"/>
  <c r="EE815" i="9"/>
  <c r="DY818" i="9"/>
  <c r="ED821" i="9"/>
  <c r="DV821" i="9"/>
  <c r="EI821" i="9"/>
  <c r="EA821" i="9"/>
  <c r="EB821" i="9"/>
  <c r="DZ821" i="9"/>
  <c r="EH821" i="9"/>
  <c r="DX821" i="9"/>
  <c r="EG821" i="9"/>
  <c r="DW821" i="9"/>
  <c r="EF821" i="9"/>
  <c r="DU821" i="9"/>
  <c r="EC821" i="9"/>
  <c r="EE823" i="9"/>
  <c r="DY826" i="9"/>
  <c r="ED829" i="9"/>
  <c r="DV829" i="9"/>
  <c r="EI829" i="9"/>
  <c r="EA829" i="9"/>
  <c r="EB829" i="9"/>
  <c r="DZ829" i="9"/>
  <c r="EH829" i="9"/>
  <c r="DX829" i="9"/>
  <c r="EG829" i="9"/>
  <c r="DW829" i="9"/>
  <c r="EF829" i="9"/>
  <c r="DU829" i="9"/>
  <c r="EC829" i="9"/>
  <c r="EE831" i="9"/>
  <c r="DY834" i="9"/>
  <c r="EE841" i="9"/>
  <c r="DY789" i="9"/>
  <c r="EG789" i="9"/>
  <c r="DY790" i="9"/>
  <c r="EG790" i="9"/>
  <c r="DY791" i="9"/>
  <c r="EG791" i="9"/>
  <c r="DY792" i="9"/>
  <c r="EG792" i="9"/>
  <c r="DY793" i="9"/>
  <c r="EG793" i="9"/>
  <c r="EB795" i="9"/>
  <c r="DV796" i="9"/>
  <c r="EG796" i="9"/>
  <c r="EB797" i="9"/>
  <c r="DV798" i="9"/>
  <c r="EG798" i="9"/>
  <c r="EB799" i="9"/>
  <c r="DV800" i="9"/>
  <c r="EG800" i="9"/>
  <c r="DX802" i="9"/>
  <c r="ED803" i="9"/>
  <c r="DV803" i="9"/>
  <c r="EI803" i="9"/>
  <c r="EA803" i="9"/>
  <c r="EH803" i="9"/>
  <c r="DZ803" i="9"/>
  <c r="EG803" i="9"/>
  <c r="DY803" i="9"/>
  <c r="EE803" i="9"/>
  <c r="DW803" i="9"/>
  <c r="DX804" i="9"/>
  <c r="ED807" i="9"/>
  <c r="DV807" i="9"/>
  <c r="EI807" i="9"/>
  <c r="EA807" i="9"/>
  <c r="EH807" i="9"/>
  <c r="DZ807" i="9"/>
  <c r="EG807" i="9"/>
  <c r="DY807" i="9"/>
  <c r="EE807" i="9"/>
  <c r="DW807" i="9"/>
  <c r="DX808" i="9"/>
  <c r="ED811" i="9"/>
  <c r="DV811" i="9"/>
  <c r="EI811" i="9"/>
  <c r="EA811" i="9"/>
  <c r="EB811" i="9"/>
  <c r="EH811" i="9"/>
  <c r="DX811" i="9"/>
  <c r="EG811" i="9"/>
  <c r="DW811" i="9"/>
  <c r="EF811" i="9"/>
  <c r="DU811" i="9"/>
  <c r="EC811" i="9"/>
  <c r="ED816" i="9"/>
  <c r="DV816" i="9"/>
  <c r="EI816" i="9"/>
  <c r="EA816" i="9"/>
  <c r="EG816" i="9"/>
  <c r="DW816" i="9"/>
  <c r="EF816" i="9"/>
  <c r="DU816" i="9"/>
  <c r="EC816" i="9"/>
  <c r="EB816" i="9"/>
  <c r="DZ816" i="9"/>
  <c r="EH816" i="9"/>
  <c r="DX816" i="9"/>
  <c r="EE818" i="9"/>
  <c r="ED824" i="9"/>
  <c r="DV824" i="9"/>
  <c r="EI824" i="9"/>
  <c r="EA824" i="9"/>
  <c r="EG824" i="9"/>
  <c r="DW824" i="9"/>
  <c r="EF824" i="9"/>
  <c r="DU824" i="9"/>
  <c r="EC824" i="9"/>
  <c r="EB824" i="9"/>
  <c r="DZ824" i="9"/>
  <c r="EH824" i="9"/>
  <c r="DX824" i="9"/>
  <c r="EE826" i="9"/>
  <c r="DY829" i="9"/>
  <c r="ED832" i="9"/>
  <c r="DV832" i="9"/>
  <c r="EI832" i="9"/>
  <c r="EA832" i="9"/>
  <c r="EG832" i="9"/>
  <c r="DW832" i="9"/>
  <c r="EF832" i="9"/>
  <c r="DU832" i="9"/>
  <c r="EC832" i="9"/>
  <c r="EB832" i="9"/>
  <c r="DZ832" i="9"/>
  <c r="EH832" i="9"/>
  <c r="DX832" i="9"/>
  <c r="EE834" i="9"/>
  <c r="DZ789" i="9"/>
  <c r="EH789" i="9"/>
  <c r="DZ790" i="9"/>
  <c r="DZ791" i="9"/>
  <c r="DZ792" i="9"/>
  <c r="DZ793" i="9"/>
  <c r="DZ794" i="9"/>
  <c r="EI794" i="9"/>
  <c r="DX796" i="9"/>
  <c r="EI796" i="9"/>
  <c r="DX798" i="9"/>
  <c r="EI798" i="9"/>
  <c r="DX800" i="9"/>
  <c r="EI800" i="9"/>
  <c r="DY802" i="9"/>
  <c r="DU803" i="9"/>
  <c r="EB804" i="9"/>
  <c r="ED819" i="9"/>
  <c r="DV819" i="9"/>
  <c r="EI819" i="9"/>
  <c r="EA819" i="9"/>
  <c r="EB819" i="9"/>
  <c r="DZ819" i="9"/>
  <c r="EH819" i="9"/>
  <c r="DX819" i="9"/>
  <c r="EG819" i="9"/>
  <c r="DW819" i="9"/>
  <c r="EF819" i="9"/>
  <c r="DU819" i="9"/>
  <c r="EC819" i="9"/>
  <c r="ED827" i="9"/>
  <c r="DV827" i="9"/>
  <c r="EI827" i="9"/>
  <c r="EA827" i="9"/>
  <c r="EB827" i="9"/>
  <c r="DZ827" i="9"/>
  <c r="EH827" i="9"/>
  <c r="DX827" i="9"/>
  <c r="EG827" i="9"/>
  <c r="DW827" i="9"/>
  <c r="EF827" i="9"/>
  <c r="DU827" i="9"/>
  <c r="EC827" i="9"/>
  <c r="EF835" i="9"/>
  <c r="ED835" i="9"/>
  <c r="DV835" i="9"/>
  <c r="EI835" i="9"/>
  <c r="EA835" i="9"/>
  <c r="EB835" i="9"/>
  <c r="DZ835" i="9"/>
  <c r="DX835" i="9"/>
  <c r="EH835" i="9"/>
  <c r="DW835" i="9"/>
  <c r="EG835" i="9"/>
  <c r="DU835" i="9"/>
  <c r="EC835" i="9"/>
  <c r="EA789" i="9"/>
  <c r="EH795" i="9"/>
  <c r="DZ795" i="9"/>
  <c r="EE795" i="9"/>
  <c r="DW795" i="9"/>
  <c r="ED795" i="9"/>
  <c r="DY796" i="9"/>
  <c r="EH797" i="9"/>
  <c r="DZ797" i="9"/>
  <c r="EE797" i="9"/>
  <c r="DW797" i="9"/>
  <c r="ED797" i="9"/>
  <c r="DY798" i="9"/>
  <c r="EH799" i="9"/>
  <c r="DZ799" i="9"/>
  <c r="EE799" i="9"/>
  <c r="DW799" i="9"/>
  <c r="ED799" i="9"/>
  <c r="DY800" i="9"/>
  <c r="EH801" i="9"/>
  <c r="DZ801" i="9"/>
  <c r="EE801" i="9"/>
  <c r="DW801" i="9"/>
  <c r="ED801" i="9"/>
  <c r="EA802" i="9"/>
  <c r="DX803" i="9"/>
  <c r="EC804" i="9"/>
  <c r="ED806" i="9"/>
  <c r="DV806" i="9"/>
  <c r="EI806" i="9"/>
  <c r="EA806" i="9"/>
  <c r="EH806" i="9"/>
  <c r="DZ806" i="9"/>
  <c r="EG806" i="9"/>
  <c r="DY806" i="9"/>
  <c r="EE806" i="9"/>
  <c r="DW806" i="9"/>
  <c r="DX807" i="9"/>
  <c r="EC808" i="9"/>
  <c r="DZ811" i="9"/>
  <c r="ED814" i="9"/>
  <c r="DV814" i="9"/>
  <c r="EI814" i="9"/>
  <c r="EA814" i="9"/>
  <c r="EG814" i="9"/>
  <c r="DW814" i="9"/>
  <c r="EF814" i="9"/>
  <c r="DU814" i="9"/>
  <c r="EC814" i="9"/>
  <c r="EB814" i="9"/>
  <c r="DZ814" i="9"/>
  <c r="EH814" i="9"/>
  <c r="DX814" i="9"/>
  <c r="EE816" i="9"/>
  <c r="DY819" i="9"/>
  <c r="ED822" i="9"/>
  <c r="DV822" i="9"/>
  <c r="EI822" i="9"/>
  <c r="EA822" i="9"/>
  <c r="EG822" i="9"/>
  <c r="DW822" i="9"/>
  <c r="EF822" i="9"/>
  <c r="DU822" i="9"/>
  <c r="EC822" i="9"/>
  <c r="EB822" i="9"/>
  <c r="DZ822" i="9"/>
  <c r="EH822" i="9"/>
  <c r="DX822" i="9"/>
  <c r="EE824" i="9"/>
  <c r="DY827" i="9"/>
  <c r="ED830" i="9"/>
  <c r="DV830" i="9"/>
  <c r="EI830" i="9"/>
  <c r="EA830" i="9"/>
  <c r="EG830" i="9"/>
  <c r="DW830" i="9"/>
  <c r="EF830" i="9"/>
  <c r="DU830" i="9"/>
  <c r="EC830" i="9"/>
  <c r="EB830" i="9"/>
  <c r="DZ830" i="9"/>
  <c r="EH830" i="9"/>
  <c r="DX830" i="9"/>
  <c r="EE832" i="9"/>
  <c r="DY835" i="9"/>
  <c r="EF839" i="9"/>
  <c r="DX839" i="9"/>
  <c r="ED839" i="9"/>
  <c r="DV839" i="9"/>
  <c r="EC839" i="9"/>
  <c r="DU839" i="9"/>
  <c r="EI839" i="9"/>
  <c r="EA839" i="9"/>
  <c r="EG839" i="9"/>
  <c r="EE839" i="9"/>
  <c r="DZ839" i="9"/>
  <c r="DY839" i="9"/>
  <c r="DW839" i="9"/>
  <c r="EH839" i="9"/>
  <c r="DY810" i="9"/>
  <c r="EH810" i="9"/>
  <c r="DZ836" i="9"/>
  <c r="DW837" i="9"/>
  <c r="EF838" i="9"/>
  <c r="DX838" i="9"/>
  <c r="ED838" i="9"/>
  <c r="DV838" i="9"/>
  <c r="EC838" i="9"/>
  <c r="EI838" i="9"/>
  <c r="EA838" i="9"/>
  <c r="EH838" i="9"/>
  <c r="DW842" i="9"/>
  <c r="EB843" i="9"/>
  <c r="DW846" i="9"/>
  <c r="EF845" i="9"/>
  <c r="DX845" i="9"/>
  <c r="ED845" i="9"/>
  <c r="DV845" i="9"/>
  <c r="EC845" i="9"/>
  <c r="DU845" i="9"/>
  <c r="EI845" i="9"/>
  <c r="EA845" i="9"/>
  <c r="EG845" i="9"/>
  <c r="DY845" i="9"/>
  <c r="EF848" i="9"/>
  <c r="DX848" i="9"/>
  <c r="EE848" i="9"/>
  <c r="DW848" i="9"/>
  <c r="ED848" i="9"/>
  <c r="DV848" i="9"/>
  <c r="EC848" i="9"/>
  <c r="DU848" i="9"/>
  <c r="EI848" i="9"/>
  <c r="EA848" i="9"/>
  <c r="EG848" i="9"/>
  <c r="DY848" i="9"/>
  <c r="EF850" i="9"/>
  <c r="DX850" i="9"/>
  <c r="EE850" i="9"/>
  <c r="DW850" i="9"/>
  <c r="ED850" i="9"/>
  <c r="DV850" i="9"/>
  <c r="EC850" i="9"/>
  <c r="DU850" i="9"/>
  <c r="EI850" i="9"/>
  <c r="EA850" i="9"/>
  <c r="EG850" i="9"/>
  <c r="DY850" i="9"/>
  <c r="EF852" i="9"/>
  <c r="DX852" i="9"/>
  <c r="EE852" i="9"/>
  <c r="DW852" i="9"/>
  <c r="ED852" i="9"/>
  <c r="DV852" i="9"/>
  <c r="EC852" i="9"/>
  <c r="DU852" i="9"/>
  <c r="EI852" i="9"/>
  <c r="EA852" i="9"/>
  <c r="EG852" i="9"/>
  <c r="DY852" i="9"/>
  <c r="EF854" i="9"/>
  <c r="DX854" i="9"/>
  <c r="EE854" i="9"/>
  <c r="DW854" i="9"/>
  <c r="ED854" i="9"/>
  <c r="DV854" i="9"/>
  <c r="EC854" i="9"/>
  <c r="DU854" i="9"/>
  <c r="EI854" i="9"/>
  <c r="EA854" i="9"/>
  <c r="EG854" i="9"/>
  <c r="DY854" i="9"/>
  <c r="EF856" i="9"/>
  <c r="DX856" i="9"/>
  <c r="EE856" i="9"/>
  <c r="DW856" i="9"/>
  <c r="ED856" i="9"/>
  <c r="DV856" i="9"/>
  <c r="EC856" i="9"/>
  <c r="DU856" i="9"/>
  <c r="EI856" i="9"/>
  <c r="EA856" i="9"/>
  <c r="EG856" i="9"/>
  <c r="DY856" i="9"/>
  <c r="EF858" i="9"/>
  <c r="DX858" i="9"/>
  <c r="EE858" i="9"/>
  <c r="DW858" i="9"/>
  <c r="ED858" i="9"/>
  <c r="DV858" i="9"/>
  <c r="EC858" i="9"/>
  <c r="DU858" i="9"/>
  <c r="EI858" i="9"/>
  <c r="EA858" i="9"/>
  <c r="EG858" i="9"/>
  <c r="DY858" i="9"/>
  <c r="EF860" i="9"/>
  <c r="DX860" i="9"/>
  <c r="EE860" i="9"/>
  <c r="DW860" i="9"/>
  <c r="ED860" i="9"/>
  <c r="DV860" i="9"/>
  <c r="EC860" i="9"/>
  <c r="DU860" i="9"/>
  <c r="EI860" i="9"/>
  <c r="EA860" i="9"/>
  <c r="EG860" i="9"/>
  <c r="DY860" i="9"/>
  <c r="EA810" i="9"/>
  <c r="EC836" i="9"/>
  <c r="DZ837" i="9"/>
  <c r="DW838" i="9"/>
  <c r="EB842" i="9"/>
  <c r="DW845" i="9"/>
  <c r="DZ848" i="9"/>
  <c r="DZ850" i="9"/>
  <c r="DZ852" i="9"/>
  <c r="DZ854" i="9"/>
  <c r="DZ856" i="9"/>
  <c r="DZ858" i="9"/>
  <c r="DZ860" i="9"/>
  <c r="EG872" i="9"/>
  <c r="DY872" i="9"/>
  <c r="EF872" i="9"/>
  <c r="DX872" i="9"/>
  <c r="ED872" i="9"/>
  <c r="DV872" i="9"/>
  <c r="EC872" i="9"/>
  <c r="EB872" i="9"/>
  <c r="EA872" i="9"/>
  <c r="DZ872" i="9"/>
  <c r="DW872" i="9"/>
  <c r="EI872" i="9"/>
  <c r="DU872" i="9"/>
  <c r="EE872" i="9"/>
  <c r="EB837" i="9"/>
  <c r="DY838" i="9"/>
  <c r="EE842" i="9"/>
  <c r="EF844" i="9"/>
  <c r="DX844" i="9"/>
  <c r="ED844" i="9"/>
  <c r="DV844" i="9"/>
  <c r="EC844" i="9"/>
  <c r="DU844" i="9"/>
  <c r="EI844" i="9"/>
  <c r="EA844" i="9"/>
  <c r="EG844" i="9"/>
  <c r="DY844" i="9"/>
  <c r="DZ845" i="9"/>
  <c r="EE846" i="9"/>
  <c r="EB848" i="9"/>
  <c r="EB850" i="9"/>
  <c r="EB852" i="9"/>
  <c r="EB854" i="9"/>
  <c r="EB856" i="9"/>
  <c r="EB858" i="9"/>
  <c r="EB860" i="9"/>
  <c r="EH872" i="9"/>
  <c r="ED810" i="9"/>
  <c r="DV810" i="9"/>
  <c r="EI810" i="9"/>
  <c r="EC810" i="9"/>
  <c r="EF836" i="9"/>
  <c r="DX836" i="9"/>
  <c r="ED836" i="9"/>
  <c r="DV836" i="9"/>
  <c r="EI836" i="9"/>
  <c r="EA836" i="9"/>
  <c r="EG836" i="9"/>
  <c r="DZ838" i="9"/>
  <c r="DW844" i="9"/>
  <c r="EB845" i="9"/>
  <c r="EH848" i="9"/>
  <c r="EH850" i="9"/>
  <c r="EH852" i="9"/>
  <c r="EH854" i="9"/>
  <c r="EH856" i="9"/>
  <c r="EH858" i="9"/>
  <c r="EH860" i="9"/>
  <c r="EF843" i="9"/>
  <c r="DX843" i="9"/>
  <c r="ED843" i="9"/>
  <c r="DV843" i="9"/>
  <c r="EC843" i="9"/>
  <c r="DU843" i="9"/>
  <c r="EI843" i="9"/>
  <c r="EA843" i="9"/>
  <c r="EG843" i="9"/>
  <c r="DY843" i="9"/>
  <c r="EE845" i="9"/>
  <c r="EF847" i="9"/>
  <c r="DX847" i="9"/>
  <c r="EE847" i="9"/>
  <c r="DW847" i="9"/>
  <c r="ED847" i="9"/>
  <c r="DV847" i="9"/>
  <c r="EC847" i="9"/>
  <c r="DU847" i="9"/>
  <c r="EI847" i="9"/>
  <c r="EA847" i="9"/>
  <c r="EG847" i="9"/>
  <c r="DY847" i="9"/>
  <c r="EF849" i="9"/>
  <c r="DX849" i="9"/>
  <c r="EE849" i="9"/>
  <c r="DW849" i="9"/>
  <c r="ED849" i="9"/>
  <c r="DV849" i="9"/>
  <c r="EC849" i="9"/>
  <c r="DU849" i="9"/>
  <c r="EI849" i="9"/>
  <c r="EA849" i="9"/>
  <c r="EG849" i="9"/>
  <c r="DY849" i="9"/>
  <c r="EF851" i="9"/>
  <c r="DX851" i="9"/>
  <c r="EE851" i="9"/>
  <c r="DW851" i="9"/>
  <c r="ED851" i="9"/>
  <c r="DV851" i="9"/>
  <c r="EC851" i="9"/>
  <c r="DU851" i="9"/>
  <c r="EI851" i="9"/>
  <c r="EA851" i="9"/>
  <c r="EG851" i="9"/>
  <c r="DY851" i="9"/>
  <c r="EF853" i="9"/>
  <c r="DX853" i="9"/>
  <c r="EE853" i="9"/>
  <c r="DW853" i="9"/>
  <c r="ED853" i="9"/>
  <c r="DV853" i="9"/>
  <c r="EC853" i="9"/>
  <c r="DU853" i="9"/>
  <c r="EI853" i="9"/>
  <c r="EA853" i="9"/>
  <c r="EG853" i="9"/>
  <c r="DY853" i="9"/>
  <c r="EF855" i="9"/>
  <c r="DX855" i="9"/>
  <c r="EE855" i="9"/>
  <c r="DW855" i="9"/>
  <c r="ED855" i="9"/>
  <c r="DV855" i="9"/>
  <c r="EC855" i="9"/>
  <c r="DU855" i="9"/>
  <c r="EI855" i="9"/>
  <c r="EA855" i="9"/>
  <c r="EG855" i="9"/>
  <c r="DY855" i="9"/>
  <c r="EF857" i="9"/>
  <c r="DX857" i="9"/>
  <c r="EE857" i="9"/>
  <c r="DW857" i="9"/>
  <c r="ED857" i="9"/>
  <c r="DV857" i="9"/>
  <c r="EC857" i="9"/>
  <c r="DU857" i="9"/>
  <c r="EI857" i="9"/>
  <c r="EA857" i="9"/>
  <c r="EG857" i="9"/>
  <c r="DY857" i="9"/>
  <c r="EF859" i="9"/>
  <c r="DX859" i="9"/>
  <c r="EE859" i="9"/>
  <c r="DW859" i="9"/>
  <c r="ED859" i="9"/>
  <c r="DV859" i="9"/>
  <c r="EC859" i="9"/>
  <c r="DU859" i="9"/>
  <c r="EI859" i="9"/>
  <c r="EA859" i="9"/>
  <c r="EG859" i="9"/>
  <c r="DY859" i="9"/>
  <c r="EF837" i="9"/>
  <c r="DX837" i="9"/>
  <c r="ED837" i="9"/>
  <c r="DV837" i="9"/>
  <c r="EI837" i="9"/>
  <c r="EA837" i="9"/>
  <c r="EG837" i="9"/>
  <c r="DW843" i="9"/>
  <c r="EH845" i="9"/>
  <c r="DZ847" i="9"/>
  <c r="DZ849" i="9"/>
  <c r="DZ851" i="9"/>
  <c r="DZ853" i="9"/>
  <c r="DZ855" i="9"/>
  <c r="DZ857" i="9"/>
  <c r="DZ859" i="9"/>
  <c r="DX810" i="9"/>
  <c r="EG810" i="9"/>
  <c r="DU837" i="9"/>
  <c r="EH837" i="9"/>
  <c r="EF842" i="9"/>
  <c r="DX842" i="9"/>
  <c r="ED842" i="9"/>
  <c r="DV842" i="9"/>
  <c r="EC842" i="9"/>
  <c r="DU842" i="9"/>
  <c r="EI842" i="9"/>
  <c r="EA842" i="9"/>
  <c r="EG842" i="9"/>
  <c r="DY842" i="9"/>
  <c r="DZ843" i="9"/>
  <c r="EE844" i="9"/>
  <c r="EF846" i="9"/>
  <c r="DX846" i="9"/>
  <c r="ED846" i="9"/>
  <c r="DV846" i="9"/>
  <c r="EC846" i="9"/>
  <c r="DU846" i="9"/>
  <c r="EI846" i="9"/>
  <c r="EA846" i="9"/>
  <c r="EG846" i="9"/>
  <c r="DY846" i="9"/>
  <c r="EB847" i="9"/>
  <c r="EB849" i="9"/>
  <c r="EB851" i="9"/>
  <c r="EB853" i="9"/>
  <c r="EB855" i="9"/>
  <c r="EB857" i="9"/>
  <c r="EB859" i="9"/>
  <c r="DY861" i="9"/>
  <c r="EG861" i="9"/>
  <c r="DY862" i="9"/>
  <c r="EH862" i="9"/>
  <c r="DW864" i="9"/>
  <c r="EH864" i="9"/>
  <c r="EB873" i="9"/>
  <c r="EB877" i="9"/>
  <c r="EB881" i="9"/>
  <c r="EB885" i="9"/>
  <c r="EI902" i="9"/>
  <c r="EA902" i="9"/>
  <c r="EH902" i="9"/>
  <c r="DZ902" i="9"/>
  <c r="EG902" i="9"/>
  <c r="DY902" i="9"/>
  <c r="EE902" i="9"/>
  <c r="DW902" i="9"/>
  <c r="DX902" i="9"/>
  <c r="DV902" i="9"/>
  <c r="DU902" i="9"/>
  <c r="EF902" i="9"/>
  <c r="EC902" i="9"/>
  <c r="EI910" i="9"/>
  <c r="EA910" i="9"/>
  <c r="EH910" i="9"/>
  <c r="DZ910" i="9"/>
  <c r="EG910" i="9"/>
  <c r="DY910" i="9"/>
  <c r="EE910" i="9"/>
  <c r="DW910" i="9"/>
  <c r="DX910" i="9"/>
  <c r="DV910" i="9"/>
  <c r="DU910" i="9"/>
  <c r="EF910" i="9"/>
  <c r="EC910" i="9"/>
  <c r="EI918" i="9"/>
  <c r="EA918" i="9"/>
  <c r="EH918" i="9"/>
  <c r="DZ918" i="9"/>
  <c r="EG918" i="9"/>
  <c r="DY918" i="9"/>
  <c r="EE918" i="9"/>
  <c r="DW918" i="9"/>
  <c r="DX918" i="9"/>
  <c r="DV918" i="9"/>
  <c r="DU918" i="9"/>
  <c r="EF918" i="9"/>
  <c r="EC918" i="9"/>
  <c r="EG876" i="9"/>
  <c r="DY876" i="9"/>
  <c r="EF876" i="9"/>
  <c r="DX876" i="9"/>
  <c r="ED876" i="9"/>
  <c r="DV876" i="9"/>
  <c r="EH876" i="9"/>
  <c r="EG880" i="9"/>
  <c r="DY880" i="9"/>
  <c r="EF880" i="9"/>
  <c r="DX880" i="9"/>
  <c r="ED880" i="9"/>
  <c r="DV880" i="9"/>
  <c r="EH880" i="9"/>
  <c r="EG884" i="9"/>
  <c r="DY884" i="9"/>
  <c r="EF884" i="9"/>
  <c r="DX884" i="9"/>
  <c r="ED884" i="9"/>
  <c r="DV884" i="9"/>
  <c r="EH884" i="9"/>
  <c r="EG888" i="9"/>
  <c r="DY888" i="9"/>
  <c r="EF888" i="9"/>
  <c r="DX888" i="9"/>
  <c r="ED888" i="9"/>
  <c r="DV888" i="9"/>
  <c r="EH888" i="9"/>
  <c r="EI905" i="9"/>
  <c r="EA905" i="9"/>
  <c r="EH905" i="9"/>
  <c r="DZ905" i="9"/>
  <c r="EG905" i="9"/>
  <c r="DY905" i="9"/>
  <c r="EE905" i="9"/>
  <c r="DW905" i="9"/>
  <c r="DX905" i="9"/>
  <c r="DV905" i="9"/>
  <c r="DU905" i="9"/>
  <c r="EF905" i="9"/>
  <c r="EC905" i="9"/>
  <c r="EI913" i="9"/>
  <c r="EA913" i="9"/>
  <c r="EH913" i="9"/>
  <c r="DZ913" i="9"/>
  <c r="EG913" i="9"/>
  <c r="DY913" i="9"/>
  <c r="EE913" i="9"/>
  <c r="DW913" i="9"/>
  <c r="DX913" i="9"/>
  <c r="DV913" i="9"/>
  <c r="DU913" i="9"/>
  <c r="EF913" i="9"/>
  <c r="EC913" i="9"/>
  <c r="EI921" i="9"/>
  <c r="EA921" i="9"/>
  <c r="EH921" i="9"/>
  <c r="DZ921" i="9"/>
  <c r="EG921" i="9"/>
  <c r="DY921" i="9"/>
  <c r="EE921" i="9"/>
  <c r="DW921" i="9"/>
  <c r="DX921" i="9"/>
  <c r="DV921" i="9"/>
  <c r="DU921" i="9"/>
  <c r="EF921" i="9"/>
  <c r="EC921" i="9"/>
  <c r="EG939" i="9"/>
  <c r="DY939" i="9"/>
  <c r="EF939" i="9"/>
  <c r="DX939" i="9"/>
  <c r="EE939" i="9"/>
  <c r="DW939" i="9"/>
  <c r="EC939" i="9"/>
  <c r="DU939" i="9"/>
  <c r="EI939" i="9"/>
  <c r="EA939" i="9"/>
  <c r="ED939" i="9"/>
  <c r="EB939" i="9"/>
  <c r="DZ939" i="9"/>
  <c r="DV939" i="9"/>
  <c r="EH939" i="9"/>
  <c r="EH967" i="9"/>
  <c r="DZ967" i="9"/>
  <c r="EG967" i="9"/>
  <c r="DY967" i="9"/>
  <c r="EF967" i="9"/>
  <c r="DX967" i="9"/>
  <c r="EE967" i="9"/>
  <c r="DW967" i="9"/>
  <c r="ED967" i="9"/>
  <c r="DV967" i="9"/>
  <c r="EC967" i="9"/>
  <c r="DU967" i="9"/>
  <c r="EI967" i="9"/>
  <c r="EB967" i="9"/>
  <c r="EA967" i="9"/>
  <c r="EH975" i="9"/>
  <c r="DZ975" i="9"/>
  <c r="EG975" i="9"/>
  <c r="DY975" i="9"/>
  <c r="EF975" i="9"/>
  <c r="DX975" i="9"/>
  <c r="EE975" i="9"/>
  <c r="DW975" i="9"/>
  <c r="ED975" i="9"/>
  <c r="DV975" i="9"/>
  <c r="EC975" i="9"/>
  <c r="DU975" i="9"/>
  <c r="EI975" i="9"/>
  <c r="EB975" i="9"/>
  <c r="EA975" i="9"/>
  <c r="EH983" i="9"/>
  <c r="DZ983" i="9"/>
  <c r="EG983" i="9"/>
  <c r="DY983" i="9"/>
  <c r="EF983" i="9"/>
  <c r="DX983" i="9"/>
  <c r="EE983" i="9"/>
  <c r="DW983" i="9"/>
  <c r="ED983" i="9"/>
  <c r="DV983" i="9"/>
  <c r="EC983" i="9"/>
  <c r="DU983" i="9"/>
  <c r="EI983" i="9"/>
  <c r="EB983" i="9"/>
  <c r="EA983" i="9"/>
  <c r="EA861" i="9"/>
  <c r="EI861" i="9"/>
  <c r="EA862" i="9"/>
  <c r="EF863" i="9"/>
  <c r="DX863" i="9"/>
  <c r="ED863" i="9"/>
  <c r="DV863" i="9"/>
  <c r="EE863" i="9"/>
  <c r="DZ864" i="9"/>
  <c r="EF865" i="9"/>
  <c r="DX865" i="9"/>
  <c r="ED865" i="9"/>
  <c r="DV865" i="9"/>
  <c r="EE865" i="9"/>
  <c r="DZ866" i="9"/>
  <c r="EF867" i="9"/>
  <c r="DX867" i="9"/>
  <c r="ED867" i="9"/>
  <c r="DV867" i="9"/>
  <c r="EE867" i="9"/>
  <c r="DZ868" i="9"/>
  <c r="EG869" i="9"/>
  <c r="EF869" i="9"/>
  <c r="DX869" i="9"/>
  <c r="ED869" i="9"/>
  <c r="DV869" i="9"/>
  <c r="EE869" i="9"/>
  <c r="DZ871" i="9"/>
  <c r="DZ875" i="9"/>
  <c r="DU876" i="9"/>
  <c r="EI876" i="9"/>
  <c r="DZ879" i="9"/>
  <c r="DU880" i="9"/>
  <c r="EI880" i="9"/>
  <c r="DZ883" i="9"/>
  <c r="DU884" i="9"/>
  <c r="EI884" i="9"/>
  <c r="DZ887" i="9"/>
  <c r="DU888" i="9"/>
  <c r="EI888" i="9"/>
  <c r="ED902" i="9"/>
  <c r="EB905" i="9"/>
  <c r="EI908" i="9"/>
  <c r="EA908" i="9"/>
  <c r="EH908" i="9"/>
  <c r="DZ908" i="9"/>
  <c r="EG908" i="9"/>
  <c r="DY908" i="9"/>
  <c r="EE908" i="9"/>
  <c r="DW908" i="9"/>
  <c r="DX908" i="9"/>
  <c r="DV908" i="9"/>
  <c r="DU908" i="9"/>
  <c r="EF908" i="9"/>
  <c r="EC908" i="9"/>
  <c r="ED910" i="9"/>
  <c r="EB913" i="9"/>
  <c r="EI916" i="9"/>
  <c r="EA916" i="9"/>
  <c r="EH916" i="9"/>
  <c r="DZ916" i="9"/>
  <c r="EG916" i="9"/>
  <c r="DY916" i="9"/>
  <c r="EE916" i="9"/>
  <c r="DW916" i="9"/>
  <c r="DX916" i="9"/>
  <c r="DV916" i="9"/>
  <c r="DU916" i="9"/>
  <c r="EF916" i="9"/>
  <c r="EC916" i="9"/>
  <c r="ED918" i="9"/>
  <c r="EB921" i="9"/>
  <c r="EB861" i="9"/>
  <c r="EB862" i="9"/>
  <c r="EG873" i="9"/>
  <c r="DY873" i="9"/>
  <c r="EF873" i="9"/>
  <c r="DX873" i="9"/>
  <c r="ED873" i="9"/>
  <c r="DV873" i="9"/>
  <c r="EH873" i="9"/>
  <c r="DW876" i="9"/>
  <c r="EG877" i="9"/>
  <c r="DY877" i="9"/>
  <c r="EF877" i="9"/>
  <c r="DX877" i="9"/>
  <c r="ED877" i="9"/>
  <c r="DV877" i="9"/>
  <c r="EH877" i="9"/>
  <c r="DW880" i="9"/>
  <c r="EG881" i="9"/>
  <c r="DY881" i="9"/>
  <c r="EF881" i="9"/>
  <c r="DX881" i="9"/>
  <c r="ED881" i="9"/>
  <c r="DV881" i="9"/>
  <c r="EH881" i="9"/>
  <c r="DW884" i="9"/>
  <c r="EG885" i="9"/>
  <c r="DY885" i="9"/>
  <c r="EF885" i="9"/>
  <c r="DX885" i="9"/>
  <c r="ED885" i="9"/>
  <c r="DV885" i="9"/>
  <c r="EH885" i="9"/>
  <c r="DW888" i="9"/>
  <c r="EG889" i="9"/>
  <c r="DY889" i="9"/>
  <c r="EF889" i="9"/>
  <c r="DX889" i="9"/>
  <c r="ED889" i="9"/>
  <c r="DV889" i="9"/>
  <c r="EH889" i="9"/>
  <c r="EI903" i="9"/>
  <c r="EA903" i="9"/>
  <c r="EH903" i="9"/>
  <c r="DZ903" i="9"/>
  <c r="EG903" i="9"/>
  <c r="DY903" i="9"/>
  <c r="EE903" i="9"/>
  <c r="DW903" i="9"/>
  <c r="DX903" i="9"/>
  <c r="DV903" i="9"/>
  <c r="DU903" i="9"/>
  <c r="EF903" i="9"/>
  <c r="EC903" i="9"/>
  <c r="ED905" i="9"/>
  <c r="EI911" i="9"/>
  <c r="EA911" i="9"/>
  <c r="EH911" i="9"/>
  <c r="DZ911" i="9"/>
  <c r="EG911" i="9"/>
  <c r="DY911" i="9"/>
  <c r="EE911" i="9"/>
  <c r="DW911" i="9"/>
  <c r="DX911" i="9"/>
  <c r="DV911" i="9"/>
  <c r="DU911" i="9"/>
  <c r="EF911" i="9"/>
  <c r="EC911" i="9"/>
  <c r="ED913" i="9"/>
  <c r="EI919" i="9"/>
  <c r="EA919" i="9"/>
  <c r="EH919" i="9"/>
  <c r="DZ919" i="9"/>
  <c r="EG919" i="9"/>
  <c r="DY919" i="9"/>
  <c r="EE919" i="9"/>
  <c r="DW919" i="9"/>
  <c r="DX919" i="9"/>
  <c r="DV919" i="9"/>
  <c r="DU919" i="9"/>
  <c r="EF919" i="9"/>
  <c r="EC919" i="9"/>
  <c r="ED921" i="9"/>
  <c r="EG955" i="9"/>
  <c r="DY955" i="9"/>
  <c r="EF955" i="9"/>
  <c r="DX955" i="9"/>
  <c r="EE955" i="9"/>
  <c r="DW955" i="9"/>
  <c r="EC955" i="9"/>
  <c r="DU955" i="9"/>
  <c r="EI955" i="9"/>
  <c r="EA955" i="9"/>
  <c r="ED955" i="9"/>
  <c r="EB955" i="9"/>
  <c r="DZ955" i="9"/>
  <c r="DV955" i="9"/>
  <c r="EH955" i="9"/>
  <c r="DU861" i="9"/>
  <c r="EC861" i="9"/>
  <c r="DU862" i="9"/>
  <c r="EC862" i="9"/>
  <c r="EB864" i="9"/>
  <c r="EB866" i="9"/>
  <c r="EB868" i="9"/>
  <c r="DU873" i="9"/>
  <c r="EI873" i="9"/>
  <c r="DZ876" i="9"/>
  <c r="DU877" i="9"/>
  <c r="EI877" i="9"/>
  <c r="DZ880" i="9"/>
  <c r="DU881" i="9"/>
  <c r="EI881" i="9"/>
  <c r="DZ884" i="9"/>
  <c r="DZ888" i="9"/>
  <c r="EI901" i="9"/>
  <c r="EA901" i="9"/>
  <c r="EG901" i="9"/>
  <c r="DY901" i="9"/>
  <c r="EE901" i="9"/>
  <c r="DW901" i="9"/>
  <c r="EB901" i="9"/>
  <c r="DZ901" i="9"/>
  <c r="DX901" i="9"/>
  <c r="EH901" i="9"/>
  <c r="DU901" i="9"/>
  <c r="ED901" i="9"/>
  <c r="EI906" i="9"/>
  <c r="EA906" i="9"/>
  <c r="EH906" i="9"/>
  <c r="DZ906" i="9"/>
  <c r="EG906" i="9"/>
  <c r="DY906" i="9"/>
  <c r="EE906" i="9"/>
  <c r="DW906" i="9"/>
  <c r="DX906" i="9"/>
  <c r="DV906" i="9"/>
  <c r="DU906" i="9"/>
  <c r="EF906" i="9"/>
  <c r="EC906" i="9"/>
  <c r="EI914" i="9"/>
  <c r="EA914" i="9"/>
  <c r="EH914" i="9"/>
  <c r="DZ914" i="9"/>
  <c r="EG914" i="9"/>
  <c r="DY914" i="9"/>
  <c r="EE914" i="9"/>
  <c r="DW914" i="9"/>
  <c r="DX914" i="9"/>
  <c r="DV914" i="9"/>
  <c r="DU914" i="9"/>
  <c r="EF914" i="9"/>
  <c r="EC914" i="9"/>
  <c r="EI922" i="9"/>
  <c r="EA922" i="9"/>
  <c r="EH922" i="9"/>
  <c r="DZ922" i="9"/>
  <c r="EG922" i="9"/>
  <c r="DY922" i="9"/>
  <c r="EE922" i="9"/>
  <c r="DW922" i="9"/>
  <c r="DX922" i="9"/>
  <c r="DV922" i="9"/>
  <c r="DU922" i="9"/>
  <c r="EF922" i="9"/>
  <c r="EC922" i="9"/>
  <c r="EG931" i="9"/>
  <c r="DY931" i="9"/>
  <c r="EF931" i="9"/>
  <c r="DX931" i="9"/>
  <c r="EE931" i="9"/>
  <c r="DW931" i="9"/>
  <c r="EC931" i="9"/>
  <c r="DU931" i="9"/>
  <c r="EI931" i="9"/>
  <c r="EA931" i="9"/>
  <c r="ED931" i="9"/>
  <c r="EB931" i="9"/>
  <c r="DZ931" i="9"/>
  <c r="DV931" i="9"/>
  <c r="EH931" i="9"/>
  <c r="DV861" i="9"/>
  <c r="ED861" i="9"/>
  <c r="DV862" i="9"/>
  <c r="EE862" i="9"/>
  <c r="DY863" i="9"/>
  <c r="EI863" i="9"/>
  <c r="EG870" i="9"/>
  <c r="DY870" i="9"/>
  <c r="EF870" i="9"/>
  <c r="DX870" i="9"/>
  <c r="ED870" i="9"/>
  <c r="DV870" i="9"/>
  <c r="EH870" i="9"/>
  <c r="EC871" i="9"/>
  <c r="DW873" i="9"/>
  <c r="EG874" i="9"/>
  <c r="DY874" i="9"/>
  <c r="EF874" i="9"/>
  <c r="DX874" i="9"/>
  <c r="ED874" i="9"/>
  <c r="DV874" i="9"/>
  <c r="EH874" i="9"/>
  <c r="EA876" i="9"/>
  <c r="DW877" i="9"/>
  <c r="EG878" i="9"/>
  <c r="DY878" i="9"/>
  <c r="EF878" i="9"/>
  <c r="DX878" i="9"/>
  <c r="ED878" i="9"/>
  <c r="DV878" i="9"/>
  <c r="EH878" i="9"/>
  <c r="EA880" i="9"/>
  <c r="DW881" i="9"/>
  <c r="EG882" i="9"/>
  <c r="DY882" i="9"/>
  <c r="EF882" i="9"/>
  <c r="DX882" i="9"/>
  <c r="ED882" i="9"/>
  <c r="DV882" i="9"/>
  <c r="EH882" i="9"/>
  <c r="EA884" i="9"/>
  <c r="DW885" i="9"/>
  <c r="EG886" i="9"/>
  <c r="DY886" i="9"/>
  <c r="EF886" i="9"/>
  <c r="DX886" i="9"/>
  <c r="ED886" i="9"/>
  <c r="DV886" i="9"/>
  <c r="EH886" i="9"/>
  <c r="EA888" i="9"/>
  <c r="DW889" i="9"/>
  <c r="DV901" i="9"/>
  <c r="ED903" i="9"/>
  <c r="EB906" i="9"/>
  <c r="EI909" i="9"/>
  <c r="EA909" i="9"/>
  <c r="EH909" i="9"/>
  <c r="DZ909" i="9"/>
  <c r="EG909" i="9"/>
  <c r="DY909" i="9"/>
  <c r="EE909" i="9"/>
  <c r="DW909" i="9"/>
  <c r="DX909" i="9"/>
  <c r="DV909" i="9"/>
  <c r="DU909" i="9"/>
  <c r="EF909" i="9"/>
  <c r="EC909" i="9"/>
  <c r="ED911" i="9"/>
  <c r="EB914" i="9"/>
  <c r="EI917" i="9"/>
  <c r="EA917" i="9"/>
  <c r="EH917" i="9"/>
  <c r="DZ917" i="9"/>
  <c r="EG917" i="9"/>
  <c r="DY917" i="9"/>
  <c r="EE917" i="9"/>
  <c r="DW917" i="9"/>
  <c r="DX917" i="9"/>
  <c r="DV917" i="9"/>
  <c r="DU917" i="9"/>
  <c r="EF917" i="9"/>
  <c r="EC917" i="9"/>
  <c r="ED919" i="9"/>
  <c r="EB922" i="9"/>
  <c r="DW861" i="9"/>
  <c r="EE861" i="9"/>
  <c r="DW862" i="9"/>
  <c r="EF862" i="9"/>
  <c r="EF864" i="9"/>
  <c r="DX864" i="9"/>
  <c r="ED864" i="9"/>
  <c r="DV864" i="9"/>
  <c r="EE864" i="9"/>
  <c r="EF866" i="9"/>
  <c r="DX866" i="9"/>
  <c r="ED866" i="9"/>
  <c r="DV866" i="9"/>
  <c r="EE866" i="9"/>
  <c r="EF868" i="9"/>
  <c r="DX868" i="9"/>
  <c r="ED868" i="9"/>
  <c r="DV868" i="9"/>
  <c r="EE868" i="9"/>
  <c r="DZ873" i="9"/>
  <c r="EB876" i="9"/>
  <c r="DZ877" i="9"/>
  <c r="EB880" i="9"/>
  <c r="DZ881" i="9"/>
  <c r="EB884" i="9"/>
  <c r="DZ885" i="9"/>
  <c r="EB888" i="9"/>
  <c r="DZ889" i="9"/>
  <c r="EC901" i="9"/>
  <c r="EI904" i="9"/>
  <c r="EA904" i="9"/>
  <c r="EH904" i="9"/>
  <c r="DZ904" i="9"/>
  <c r="EG904" i="9"/>
  <c r="DY904" i="9"/>
  <c r="EE904" i="9"/>
  <c r="DW904" i="9"/>
  <c r="DX904" i="9"/>
  <c r="DV904" i="9"/>
  <c r="DU904" i="9"/>
  <c r="EF904" i="9"/>
  <c r="EC904" i="9"/>
  <c r="ED906" i="9"/>
  <c r="EI912" i="9"/>
  <c r="EA912" i="9"/>
  <c r="EH912" i="9"/>
  <c r="DZ912" i="9"/>
  <c r="EG912" i="9"/>
  <c r="DY912" i="9"/>
  <c r="EE912" i="9"/>
  <c r="DW912" i="9"/>
  <c r="DX912" i="9"/>
  <c r="DV912" i="9"/>
  <c r="DU912" i="9"/>
  <c r="EF912" i="9"/>
  <c r="EC912" i="9"/>
  <c r="ED914" i="9"/>
  <c r="EI920" i="9"/>
  <c r="EA920" i="9"/>
  <c r="EH920" i="9"/>
  <c r="DZ920" i="9"/>
  <c r="EG920" i="9"/>
  <c r="DY920" i="9"/>
  <c r="EE920" i="9"/>
  <c r="DW920" i="9"/>
  <c r="DX920" i="9"/>
  <c r="DV920" i="9"/>
  <c r="DU920" i="9"/>
  <c r="EF920" i="9"/>
  <c r="EC920" i="9"/>
  <c r="ED922" i="9"/>
  <c r="EG947" i="9"/>
  <c r="DY947" i="9"/>
  <c r="EF947" i="9"/>
  <c r="DX947" i="9"/>
  <c r="EE947" i="9"/>
  <c r="DW947" i="9"/>
  <c r="EC947" i="9"/>
  <c r="DU947" i="9"/>
  <c r="EI947" i="9"/>
  <c r="EA947" i="9"/>
  <c r="ED947" i="9"/>
  <c r="EB947" i="9"/>
  <c r="DZ947" i="9"/>
  <c r="DV947" i="9"/>
  <c r="EH947" i="9"/>
  <c r="DX861" i="9"/>
  <c r="DX862" i="9"/>
  <c r="EG862" i="9"/>
  <c r="DU864" i="9"/>
  <c r="EG864" i="9"/>
  <c r="DU866" i="9"/>
  <c r="EG866" i="9"/>
  <c r="DU868" i="9"/>
  <c r="EG868" i="9"/>
  <c r="EG871" i="9"/>
  <c r="DY871" i="9"/>
  <c r="EF871" i="9"/>
  <c r="DX871" i="9"/>
  <c r="ED871" i="9"/>
  <c r="DV871" i="9"/>
  <c r="EH871" i="9"/>
  <c r="EA873" i="9"/>
  <c r="EG875" i="9"/>
  <c r="DY875" i="9"/>
  <c r="EF875" i="9"/>
  <c r="DX875" i="9"/>
  <c r="ED875" i="9"/>
  <c r="DV875" i="9"/>
  <c r="EH875" i="9"/>
  <c r="EC876" i="9"/>
  <c r="EA877" i="9"/>
  <c r="EG879" i="9"/>
  <c r="DY879" i="9"/>
  <c r="EF879" i="9"/>
  <c r="DX879" i="9"/>
  <c r="ED879" i="9"/>
  <c r="DV879" i="9"/>
  <c r="EH879" i="9"/>
  <c r="EC880" i="9"/>
  <c r="EA881" i="9"/>
  <c r="EG883" i="9"/>
  <c r="DY883" i="9"/>
  <c r="EF883" i="9"/>
  <c r="DX883" i="9"/>
  <c r="ED883" i="9"/>
  <c r="DV883" i="9"/>
  <c r="EH883" i="9"/>
  <c r="EC884" i="9"/>
  <c r="EA885" i="9"/>
  <c r="EG887" i="9"/>
  <c r="DY887" i="9"/>
  <c r="EF887" i="9"/>
  <c r="DX887" i="9"/>
  <c r="ED887" i="9"/>
  <c r="DV887" i="9"/>
  <c r="EH887" i="9"/>
  <c r="EC888" i="9"/>
  <c r="EA889" i="9"/>
  <c r="EI900" i="9"/>
  <c r="EA900" i="9"/>
  <c r="EG900" i="9"/>
  <c r="DY900" i="9"/>
  <c r="EE900" i="9"/>
  <c r="DW900" i="9"/>
  <c r="EC900" i="9"/>
  <c r="EB900" i="9"/>
  <c r="DX900" i="9"/>
  <c r="EH900" i="9"/>
  <c r="DU900" i="9"/>
  <c r="EF901" i="9"/>
  <c r="EB904" i="9"/>
  <c r="EI907" i="9"/>
  <c r="EA907" i="9"/>
  <c r="EH907" i="9"/>
  <c r="DZ907" i="9"/>
  <c r="EG907" i="9"/>
  <c r="DY907" i="9"/>
  <c r="EE907" i="9"/>
  <c r="DW907" i="9"/>
  <c r="DX907" i="9"/>
  <c r="DV907" i="9"/>
  <c r="DU907" i="9"/>
  <c r="EF907" i="9"/>
  <c r="EC907" i="9"/>
  <c r="ED909" i="9"/>
  <c r="EB912" i="9"/>
  <c r="EI915" i="9"/>
  <c r="EA915" i="9"/>
  <c r="EH915" i="9"/>
  <c r="DZ915" i="9"/>
  <c r="EG915" i="9"/>
  <c r="DY915" i="9"/>
  <c r="EE915" i="9"/>
  <c r="DW915" i="9"/>
  <c r="DX915" i="9"/>
  <c r="DV915" i="9"/>
  <c r="DU915" i="9"/>
  <c r="EF915" i="9"/>
  <c r="EC915" i="9"/>
  <c r="ED917" i="9"/>
  <c r="EB920" i="9"/>
  <c r="EB890" i="9"/>
  <c r="EB891" i="9"/>
  <c r="EB892" i="9"/>
  <c r="EB893" i="9"/>
  <c r="EB894" i="9"/>
  <c r="EB895" i="9"/>
  <c r="EB896" i="9"/>
  <c r="EB897" i="9"/>
  <c r="EI898" i="9"/>
  <c r="EG898" i="9"/>
  <c r="EE898" i="9"/>
  <c r="EB898" i="9"/>
  <c r="DX899" i="9"/>
  <c r="EC923" i="9"/>
  <c r="EC924" i="9"/>
  <c r="EC925" i="9"/>
  <c r="EC926" i="9"/>
  <c r="EC927" i="9"/>
  <c r="EC928" i="9"/>
  <c r="EC929" i="9"/>
  <c r="DV890" i="9"/>
  <c r="ED890" i="9"/>
  <c r="DV891" i="9"/>
  <c r="ED891" i="9"/>
  <c r="DV892" i="9"/>
  <c r="ED892" i="9"/>
  <c r="DV893" i="9"/>
  <c r="ED893" i="9"/>
  <c r="DV894" i="9"/>
  <c r="ED894" i="9"/>
  <c r="DV895" i="9"/>
  <c r="ED895" i="9"/>
  <c r="DV896" i="9"/>
  <c r="ED896" i="9"/>
  <c r="DV897" i="9"/>
  <c r="ED897" i="9"/>
  <c r="DV898" i="9"/>
  <c r="ED898" i="9"/>
  <c r="EB899" i="9"/>
  <c r="EI923" i="9"/>
  <c r="EA923" i="9"/>
  <c r="EH923" i="9"/>
  <c r="DZ923" i="9"/>
  <c r="EG923" i="9"/>
  <c r="DY923" i="9"/>
  <c r="EE923" i="9"/>
  <c r="DW923" i="9"/>
  <c r="EI924" i="9"/>
  <c r="EA924" i="9"/>
  <c r="EH924" i="9"/>
  <c r="DZ924" i="9"/>
  <c r="EG924" i="9"/>
  <c r="DY924" i="9"/>
  <c r="EE924" i="9"/>
  <c r="DW924" i="9"/>
  <c r="EI925" i="9"/>
  <c r="EA925" i="9"/>
  <c r="EH925" i="9"/>
  <c r="DZ925" i="9"/>
  <c r="EG925" i="9"/>
  <c r="DY925" i="9"/>
  <c r="EE925" i="9"/>
  <c r="DW925" i="9"/>
  <c r="EI926" i="9"/>
  <c r="EA926" i="9"/>
  <c r="EH926" i="9"/>
  <c r="DZ926" i="9"/>
  <c r="EG926" i="9"/>
  <c r="DY926" i="9"/>
  <c r="EE926" i="9"/>
  <c r="DW926" i="9"/>
  <c r="EI927" i="9"/>
  <c r="EA927" i="9"/>
  <c r="EH927" i="9"/>
  <c r="DZ927" i="9"/>
  <c r="EG927" i="9"/>
  <c r="DY927" i="9"/>
  <c r="EE927" i="9"/>
  <c r="DW927" i="9"/>
  <c r="EI928" i="9"/>
  <c r="EA928" i="9"/>
  <c r="EH928" i="9"/>
  <c r="DZ928" i="9"/>
  <c r="EG928" i="9"/>
  <c r="DY928" i="9"/>
  <c r="EE928" i="9"/>
  <c r="DW928" i="9"/>
  <c r="EI929" i="9"/>
  <c r="EA929" i="9"/>
  <c r="EH929" i="9"/>
  <c r="DZ929" i="9"/>
  <c r="EG929" i="9"/>
  <c r="DY929" i="9"/>
  <c r="EE929" i="9"/>
  <c r="DW929" i="9"/>
  <c r="EG932" i="9"/>
  <c r="DY932" i="9"/>
  <c r="EF932" i="9"/>
  <c r="DX932" i="9"/>
  <c r="EE932" i="9"/>
  <c r="DW932" i="9"/>
  <c r="EC932" i="9"/>
  <c r="DU932" i="9"/>
  <c r="EI932" i="9"/>
  <c r="EA932" i="9"/>
  <c r="EH932" i="9"/>
  <c r="ED932" i="9"/>
  <c r="EB932" i="9"/>
  <c r="DV932" i="9"/>
  <c r="EG940" i="9"/>
  <c r="DY940" i="9"/>
  <c r="EF940" i="9"/>
  <c r="DX940" i="9"/>
  <c r="EE940" i="9"/>
  <c r="DW940" i="9"/>
  <c r="EC940" i="9"/>
  <c r="DU940" i="9"/>
  <c r="EI940" i="9"/>
  <c r="EA940" i="9"/>
  <c r="EH940" i="9"/>
  <c r="ED940" i="9"/>
  <c r="EB940" i="9"/>
  <c r="DV940" i="9"/>
  <c r="EG948" i="9"/>
  <c r="DY948" i="9"/>
  <c r="EF948" i="9"/>
  <c r="DX948" i="9"/>
  <c r="EE948" i="9"/>
  <c r="DW948" i="9"/>
  <c r="EC948" i="9"/>
  <c r="DU948" i="9"/>
  <c r="EI948" i="9"/>
  <c r="EA948" i="9"/>
  <c r="EH948" i="9"/>
  <c r="ED948" i="9"/>
  <c r="EB948" i="9"/>
  <c r="DV948" i="9"/>
  <c r="EG956" i="9"/>
  <c r="DY956" i="9"/>
  <c r="EF956" i="9"/>
  <c r="DX956" i="9"/>
  <c r="EE956" i="9"/>
  <c r="DW956" i="9"/>
  <c r="EC956" i="9"/>
  <c r="DU956" i="9"/>
  <c r="EI956" i="9"/>
  <c r="EA956" i="9"/>
  <c r="EH956" i="9"/>
  <c r="ED956" i="9"/>
  <c r="EB956" i="9"/>
  <c r="DV956" i="9"/>
  <c r="DX890" i="9"/>
  <c r="EF890" i="9"/>
  <c r="DX891" i="9"/>
  <c r="EF891" i="9"/>
  <c r="DX892" i="9"/>
  <c r="EF892" i="9"/>
  <c r="DX893" i="9"/>
  <c r="EF893" i="9"/>
  <c r="DX894" i="9"/>
  <c r="EF894" i="9"/>
  <c r="DX895" i="9"/>
  <c r="EF895" i="9"/>
  <c r="DX896" i="9"/>
  <c r="DX897" i="9"/>
  <c r="DX898" i="9"/>
  <c r="EH898" i="9"/>
  <c r="DU923" i="9"/>
  <c r="DU924" i="9"/>
  <c r="DU925" i="9"/>
  <c r="DU926" i="9"/>
  <c r="DU927" i="9"/>
  <c r="DU928" i="9"/>
  <c r="DU929" i="9"/>
  <c r="DZ932" i="9"/>
  <c r="DZ940" i="9"/>
  <c r="DZ948" i="9"/>
  <c r="DZ956" i="9"/>
  <c r="DY890" i="9"/>
  <c r="DY891" i="9"/>
  <c r="DY892" i="9"/>
  <c r="DY893" i="9"/>
  <c r="DY894" i="9"/>
  <c r="DY895" i="9"/>
  <c r="EI899" i="9"/>
  <c r="EA899" i="9"/>
  <c r="EG899" i="9"/>
  <c r="DY899" i="9"/>
  <c r="EE899" i="9"/>
  <c r="DW899" i="9"/>
  <c r="EF899" i="9"/>
  <c r="DV923" i="9"/>
  <c r="DV924" i="9"/>
  <c r="DV925" i="9"/>
  <c r="DV926" i="9"/>
  <c r="DV927" i="9"/>
  <c r="DV928" i="9"/>
  <c r="DV929" i="9"/>
  <c r="EG935" i="9"/>
  <c r="DY935" i="9"/>
  <c r="EF935" i="9"/>
  <c r="DX935" i="9"/>
  <c r="EE935" i="9"/>
  <c r="DW935" i="9"/>
  <c r="EC935" i="9"/>
  <c r="DU935" i="9"/>
  <c r="EI935" i="9"/>
  <c r="EA935" i="9"/>
  <c r="ED935" i="9"/>
  <c r="EB935" i="9"/>
  <c r="DZ935" i="9"/>
  <c r="DV935" i="9"/>
  <c r="EG943" i="9"/>
  <c r="DY943" i="9"/>
  <c r="EF943" i="9"/>
  <c r="DX943" i="9"/>
  <c r="EE943" i="9"/>
  <c r="DW943" i="9"/>
  <c r="EC943" i="9"/>
  <c r="DU943" i="9"/>
  <c r="EI943" i="9"/>
  <c r="EA943" i="9"/>
  <c r="ED943" i="9"/>
  <c r="EB943" i="9"/>
  <c r="DZ943" i="9"/>
  <c r="DV943" i="9"/>
  <c r="EG951" i="9"/>
  <c r="DY951" i="9"/>
  <c r="EF951" i="9"/>
  <c r="DX951" i="9"/>
  <c r="EE951" i="9"/>
  <c r="DW951" i="9"/>
  <c r="EC951" i="9"/>
  <c r="DU951" i="9"/>
  <c r="EI951" i="9"/>
  <c r="EA951" i="9"/>
  <c r="ED951" i="9"/>
  <c r="EB951" i="9"/>
  <c r="DZ951" i="9"/>
  <c r="DV951" i="9"/>
  <c r="DX923" i="9"/>
  <c r="DX924" i="9"/>
  <c r="DX925" i="9"/>
  <c r="DX926" i="9"/>
  <c r="EH964" i="9"/>
  <c r="DZ964" i="9"/>
  <c r="EG964" i="9"/>
  <c r="DY964" i="9"/>
  <c r="EF964" i="9"/>
  <c r="DX964" i="9"/>
  <c r="EE964" i="9"/>
  <c r="DW964" i="9"/>
  <c r="ED964" i="9"/>
  <c r="DV964" i="9"/>
  <c r="EC964" i="9"/>
  <c r="DU964" i="9"/>
  <c r="EI964" i="9"/>
  <c r="EB964" i="9"/>
  <c r="EA964" i="9"/>
  <c r="EH972" i="9"/>
  <c r="DZ972" i="9"/>
  <c r="EG972" i="9"/>
  <c r="DY972" i="9"/>
  <c r="EF972" i="9"/>
  <c r="DX972" i="9"/>
  <c r="EE972" i="9"/>
  <c r="DW972" i="9"/>
  <c r="ED972" i="9"/>
  <c r="DV972" i="9"/>
  <c r="EC972" i="9"/>
  <c r="DU972" i="9"/>
  <c r="EI972" i="9"/>
  <c r="EB972" i="9"/>
  <c r="EA972" i="9"/>
  <c r="EB923" i="9"/>
  <c r="EG936" i="9"/>
  <c r="DY936" i="9"/>
  <c r="EF936" i="9"/>
  <c r="DX936" i="9"/>
  <c r="EE936" i="9"/>
  <c r="DW936" i="9"/>
  <c r="EC936" i="9"/>
  <c r="DU936" i="9"/>
  <c r="EI936" i="9"/>
  <c r="EA936" i="9"/>
  <c r="EH936" i="9"/>
  <c r="ED936" i="9"/>
  <c r="EB936" i="9"/>
  <c r="DV936" i="9"/>
  <c r="EG944" i="9"/>
  <c r="DY944" i="9"/>
  <c r="EF944" i="9"/>
  <c r="DX944" i="9"/>
  <c r="EE944" i="9"/>
  <c r="DW944" i="9"/>
  <c r="EC944" i="9"/>
  <c r="DU944" i="9"/>
  <c r="EI944" i="9"/>
  <c r="EA944" i="9"/>
  <c r="EH944" i="9"/>
  <c r="ED944" i="9"/>
  <c r="EB944" i="9"/>
  <c r="DV944" i="9"/>
  <c r="EG952" i="9"/>
  <c r="DY952" i="9"/>
  <c r="EF952" i="9"/>
  <c r="DX952" i="9"/>
  <c r="EE952" i="9"/>
  <c r="DW952" i="9"/>
  <c r="EC952" i="9"/>
  <c r="DU952" i="9"/>
  <c r="EI952" i="9"/>
  <c r="EA952" i="9"/>
  <c r="EH952" i="9"/>
  <c r="ED952" i="9"/>
  <c r="EB952" i="9"/>
  <c r="DV952" i="9"/>
  <c r="EH965" i="9"/>
  <c r="DZ965" i="9"/>
  <c r="EG965" i="9"/>
  <c r="DY965" i="9"/>
  <c r="EF965" i="9"/>
  <c r="DX965" i="9"/>
  <c r="EE965" i="9"/>
  <c r="DW965" i="9"/>
  <c r="ED965" i="9"/>
  <c r="DV965" i="9"/>
  <c r="EC965" i="9"/>
  <c r="DU965" i="9"/>
  <c r="EI965" i="9"/>
  <c r="EB965" i="9"/>
  <c r="EA965" i="9"/>
  <c r="EH973" i="9"/>
  <c r="DZ973" i="9"/>
  <c r="EG973" i="9"/>
  <c r="DY973" i="9"/>
  <c r="EF973" i="9"/>
  <c r="DX973" i="9"/>
  <c r="EE973" i="9"/>
  <c r="DW973" i="9"/>
  <c r="ED973" i="9"/>
  <c r="DV973" i="9"/>
  <c r="EC973" i="9"/>
  <c r="DU973" i="9"/>
  <c r="EI973" i="9"/>
  <c r="EB973" i="9"/>
  <c r="EA973" i="9"/>
  <c r="DW930" i="9"/>
  <c r="EH930" i="9"/>
  <c r="EB933" i="9"/>
  <c r="EB937" i="9"/>
  <c r="EB941" i="9"/>
  <c r="EB945" i="9"/>
  <c r="EB949" i="9"/>
  <c r="EB953" i="9"/>
  <c r="EH966" i="9"/>
  <c r="DZ966" i="9"/>
  <c r="EG966" i="9"/>
  <c r="DY966" i="9"/>
  <c r="EF966" i="9"/>
  <c r="DX966" i="9"/>
  <c r="EE966" i="9"/>
  <c r="DW966" i="9"/>
  <c r="ED966" i="9"/>
  <c r="DV966" i="9"/>
  <c r="EC966" i="9"/>
  <c r="DU966" i="9"/>
  <c r="EI966" i="9"/>
  <c r="EB966" i="9"/>
  <c r="EA966" i="9"/>
  <c r="EH974" i="9"/>
  <c r="DZ974" i="9"/>
  <c r="EG974" i="9"/>
  <c r="DY974" i="9"/>
  <c r="EF974" i="9"/>
  <c r="DX974" i="9"/>
  <c r="EE974" i="9"/>
  <c r="DW974" i="9"/>
  <c r="ED974" i="9"/>
  <c r="DV974" i="9"/>
  <c r="EC974" i="9"/>
  <c r="DU974" i="9"/>
  <c r="EI974" i="9"/>
  <c r="EB974" i="9"/>
  <c r="EA974" i="9"/>
  <c r="EH982" i="9"/>
  <c r="DZ982" i="9"/>
  <c r="EG982" i="9"/>
  <c r="DY982" i="9"/>
  <c r="EF982" i="9"/>
  <c r="DX982" i="9"/>
  <c r="EE982" i="9"/>
  <c r="DW982" i="9"/>
  <c r="ED982" i="9"/>
  <c r="DV982" i="9"/>
  <c r="EC982" i="9"/>
  <c r="DU982" i="9"/>
  <c r="EI982" i="9"/>
  <c r="EB982" i="9"/>
  <c r="EA982" i="9"/>
  <c r="DY930" i="9"/>
  <c r="EH968" i="9"/>
  <c r="DZ968" i="9"/>
  <c r="EG968" i="9"/>
  <c r="DY968" i="9"/>
  <c r="EF968" i="9"/>
  <c r="DX968" i="9"/>
  <c r="EE968" i="9"/>
  <c r="DW968" i="9"/>
  <c r="ED968" i="9"/>
  <c r="DV968" i="9"/>
  <c r="EC968" i="9"/>
  <c r="DU968" i="9"/>
  <c r="EI968" i="9"/>
  <c r="EB968" i="9"/>
  <c r="EA968" i="9"/>
  <c r="EH976" i="9"/>
  <c r="DZ976" i="9"/>
  <c r="EG976" i="9"/>
  <c r="DY976" i="9"/>
  <c r="EF976" i="9"/>
  <c r="DX976" i="9"/>
  <c r="EE976" i="9"/>
  <c r="DW976" i="9"/>
  <c r="ED976" i="9"/>
  <c r="DV976" i="9"/>
  <c r="EC976" i="9"/>
  <c r="DU976" i="9"/>
  <c r="EI976" i="9"/>
  <c r="EB976" i="9"/>
  <c r="EA976" i="9"/>
  <c r="EH984" i="9"/>
  <c r="DZ984" i="9"/>
  <c r="EG984" i="9"/>
  <c r="DY984" i="9"/>
  <c r="EF984" i="9"/>
  <c r="DX984" i="9"/>
  <c r="EE984" i="9"/>
  <c r="DW984" i="9"/>
  <c r="ED984" i="9"/>
  <c r="DV984" i="9"/>
  <c r="EC984" i="9"/>
  <c r="DU984" i="9"/>
  <c r="EI984" i="9"/>
  <c r="EB984" i="9"/>
  <c r="EA984" i="9"/>
  <c r="DZ930" i="9"/>
  <c r="EG934" i="9"/>
  <c r="DY934" i="9"/>
  <c r="EF934" i="9"/>
  <c r="DX934" i="9"/>
  <c r="EE934" i="9"/>
  <c r="DW934" i="9"/>
  <c r="EC934" i="9"/>
  <c r="DU934" i="9"/>
  <c r="EI934" i="9"/>
  <c r="EA934" i="9"/>
  <c r="EG938" i="9"/>
  <c r="DY938" i="9"/>
  <c r="EF938" i="9"/>
  <c r="DX938" i="9"/>
  <c r="EE938" i="9"/>
  <c r="DW938" i="9"/>
  <c r="EC938" i="9"/>
  <c r="DU938" i="9"/>
  <c r="EI938" i="9"/>
  <c r="EA938" i="9"/>
  <c r="EG942" i="9"/>
  <c r="DY942" i="9"/>
  <c r="EF942" i="9"/>
  <c r="DX942" i="9"/>
  <c r="EE942" i="9"/>
  <c r="DW942" i="9"/>
  <c r="EC942" i="9"/>
  <c r="DU942" i="9"/>
  <c r="EI942" i="9"/>
  <c r="EA942" i="9"/>
  <c r="EG946" i="9"/>
  <c r="DY946" i="9"/>
  <c r="EF946" i="9"/>
  <c r="DX946" i="9"/>
  <c r="EE946" i="9"/>
  <c r="DW946" i="9"/>
  <c r="EC946" i="9"/>
  <c r="DU946" i="9"/>
  <c r="EI946" i="9"/>
  <c r="EA946" i="9"/>
  <c r="EG950" i="9"/>
  <c r="DY950" i="9"/>
  <c r="EF950" i="9"/>
  <c r="DX950" i="9"/>
  <c r="EE950" i="9"/>
  <c r="DW950" i="9"/>
  <c r="EC950" i="9"/>
  <c r="DU950" i="9"/>
  <c r="EI950" i="9"/>
  <c r="EA950" i="9"/>
  <c r="EG954" i="9"/>
  <c r="DY954" i="9"/>
  <c r="EF954" i="9"/>
  <c r="DX954" i="9"/>
  <c r="EE954" i="9"/>
  <c r="DW954" i="9"/>
  <c r="EC954" i="9"/>
  <c r="DU954" i="9"/>
  <c r="EI954" i="9"/>
  <c r="EA954" i="9"/>
  <c r="EH969" i="9"/>
  <c r="DZ969" i="9"/>
  <c r="EG969" i="9"/>
  <c r="DY969" i="9"/>
  <c r="EF969" i="9"/>
  <c r="DX969" i="9"/>
  <c r="EE969" i="9"/>
  <c r="DW969" i="9"/>
  <c r="ED969" i="9"/>
  <c r="DV969" i="9"/>
  <c r="EC969" i="9"/>
  <c r="DU969" i="9"/>
  <c r="EI969" i="9"/>
  <c r="EB969" i="9"/>
  <c r="EA969" i="9"/>
  <c r="EH977" i="9"/>
  <c r="DZ977" i="9"/>
  <c r="EG977" i="9"/>
  <c r="DY977" i="9"/>
  <c r="EF977" i="9"/>
  <c r="DX977" i="9"/>
  <c r="EE977" i="9"/>
  <c r="DW977" i="9"/>
  <c r="ED977" i="9"/>
  <c r="DV977" i="9"/>
  <c r="EC977" i="9"/>
  <c r="DU977" i="9"/>
  <c r="EI977" i="9"/>
  <c r="EB977" i="9"/>
  <c r="EA977" i="9"/>
  <c r="EH985" i="9"/>
  <c r="DZ985" i="9"/>
  <c r="EG985" i="9"/>
  <c r="DY985" i="9"/>
  <c r="EF985" i="9"/>
  <c r="DX985" i="9"/>
  <c r="EE985" i="9"/>
  <c r="DW985" i="9"/>
  <c r="ED985" i="9"/>
  <c r="DV985" i="9"/>
  <c r="EC985" i="9"/>
  <c r="DU985" i="9"/>
  <c r="EI985" i="9"/>
  <c r="EB985" i="9"/>
  <c r="EA985" i="9"/>
  <c r="DV934" i="9"/>
  <c r="DV938" i="9"/>
  <c r="DV942" i="9"/>
  <c r="DV946" i="9"/>
  <c r="DV950" i="9"/>
  <c r="DV954" i="9"/>
  <c r="EH970" i="9"/>
  <c r="DZ970" i="9"/>
  <c r="EG970" i="9"/>
  <c r="DY970" i="9"/>
  <c r="EF970" i="9"/>
  <c r="DX970" i="9"/>
  <c r="EE970" i="9"/>
  <c r="DW970" i="9"/>
  <c r="ED970" i="9"/>
  <c r="DV970" i="9"/>
  <c r="EC970" i="9"/>
  <c r="DU970" i="9"/>
  <c r="EI970" i="9"/>
  <c r="EB970" i="9"/>
  <c r="EA970" i="9"/>
  <c r="EH978" i="9"/>
  <c r="DZ978" i="9"/>
  <c r="EG978" i="9"/>
  <c r="DY978" i="9"/>
  <c r="EF978" i="9"/>
  <c r="DX978" i="9"/>
  <c r="EE978" i="9"/>
  <c r="DW978" i="9"/>
  <c r="ED978" i="9"/>
  <c r="DV978" i="9"/>
  <c r="EC978" i="9"/>
  <c r="DU978" i="9"/>
  <c r="EI978" i="9"/>
  <c r="EB978" i="9"/>
  <c r="EA978" i="9"/>
  <c r="EG930" i="9"/>
  <c r="EF930" i="9"/>
  <c r="EE930" i="9"/>
  <c r="EI930" i="9"/>
  <c r="EB930" i="9"/>
  <c r="EG933" i="9"/>
  <c r="DY933" i="9"/>
  <c r="EF933" i="9"/>
  <c r="DX933" i="9"/>
  <c r="EE933" i="9"/>
  <c r="DW933" i="9"/>
  <c r="EC933" i="9"/>
  <c r="DU933" i="9"/>
  <c r="EI933" i="9"/>
  <c r="EA933" i="9"/>
  <c r="EG937" i="9"/>
  <c r="DY937" i="9"/>
  <c r="EF937" i="9"/>
  <c r="DX937" i="9"/>
  <c r="EE937" i="9"/>
  <c r="DW937" i="9"/>
  <c r="EC937" i="9"/>
  <c r="DU937" i="9"/>
  <c r="EI937" i="9"/>
  <c r="EA937" i="9"/>
  <c r="EG941" i="9"/>
  <c r="DY941" i="9"/>
  <c r="EF941" i="9"/>
  <c r="DX941" i="9"/>
  <c r="EE941" i="9"/>
  <c r="DW941" i="9"/>
  <c r="EC941" i="9"/>
  <c r="DU941" i="9"/>
  <c r="EI941" i="9"/>
  <c r="EA941" i="9"/>
  <c r="EG945" i="9"/>
  <c r="DY945" i="9"/>
  <c r="EF945" i="9"/>
  <c r="DX945" i="9"/>
  <c r="EE945" i="9"/>
  <c r="DW945" i="9"/>
  <c r="EC945" i="9"/>
  <c r="DU945" i="9"/>
  <c r="EI945" i="9"/>
  <c r="EA945" i="9"/>
  <c r="EG949" i="9"/>
  <c r="DY949" i="9"/>
  <c r="EF949" i="9"/>
  <c r="DX949" i="9"/>
  <c r="EE949" i="9"/>
  <c r="DW949" i="9"/>
  <c r="EC949" i="9"/>
  <c r="DU949" i="9"/>
  <c r="EI949" i="9"/>
  <c r="EA949" i="9"/>
  <c r="EG953" i="9"/>
  <c r="DY953" i="9"/>
  <c r="EF953" i="9"/>
  <c r="DX953" i="9"/>
  <c r="EE953" i="9"/>
  <c r="DW953" i="9"/>
  <c r="EC953" i="9"/>
  <c r="DU953" i="9"/>
  <c r="EI953" i="9"/>
  <c r="EA953" i="9"/>
  <c r="EH971" i="9"/>
  <c r="DZ971" i="9"/>
  <c r="EG971" i="9"/>
  <c r="DY971" i="9"/>
  <c r="EF971" i="9"/>
  <c r="DX971" i="9"/>
  <c r="EE971" i="9"/>
  <c r="DW971" i="9"/>
  <c r="ED971" i="9"/>
  <c r="DV971" i="9"/>
  <c r="EC971" i="9"/>
  <c r="DU971" i="9"/>
  <c r="EI971" i="9"/>
  <c r="EB971" i="9"/>
  <c r="EA971" i="9"/>
  <c r="EH979" i="9"/>
  <c r="DZ979" i="9"/>
  <c r="EG979" i="9"/>
  <c r="DY979" i="9"/>
  <c r="EF979" i="9"/>
  <c r="DX979" i="9"/>
  <c r="EE979" i="9"/>
  <c r="DW979" i="9"/>
  <c r="ED979" i="9"/>
  <c r="DV979" i="9"/>
  <c r="EC979" i="9"/>
  <c r="DU979" i="9"/>
  <c r="EI979" i="9"/>
  <c r="EB979" i="9"/>
  <c r="EA979" i="9"/>
  <c r="EH987" i="9"/>
  <c r="DZ987" i="9"/>
  <c r="EG987" i="9"/>
  <c r="DY987" i="9"/>
  <c r="EF987" i="9"/>
  <c r="DX987" i="9"/>
  <c r="EE987" i="9"/>
  <c r="DW987" i="9"/>
  <c r="ED987" i="9"/>
  <c r="DV987" i="9"/>
  <c r="EC987" i="9"/>
  <c r="DU987" i="9"/>
  <c r="EI987" i="9"/>
  <c r="EB987" i="9"/>
  <c r="EA987" i="9"/>
  <c r="EH980" i="9"/>
  <c r="DZ980" i="9"/>
  <c r="EG980" i="9"/>
  <c r="DY980" i="9"/>
  <c r="EF980" i="9"/>
  <c r="DX980" i="9"/>
  <c r="EE980" i="9"/>
  <c r="DW980" i="9"/>
  <c r="ED980" i="9"/>
  <c r="DV980" i="9"/>
  <c r="EC980" i="9"/>
  <c r="DU980" i="9"/>
  <c r="EI980" i="9"/>
  <c r="EB980" i="9"/>
  <c r="EA980" i="9"/>
  <c r="EH981" i="9"/>
  <c r="DZ981" i="9"/>
  <c r="EG981" i="9"/>
  <c r="DY981" i="9"/>
  <c r="EF981" i="9"/>
  <c r="DX981" i="9"/>
  <c r="EE981" i="9"/>
  <c r="DW981" i="9"/>
  <c r="ED981" i="9"/>
  <c r="DV981" i="9"/>
  <c r="EC981" i="9"/>
  <c r="DU981" i="9"/>
  <c r="EI981" i="9"/>
  <c r="EB981" i="9"/>
  <c r="EA981" i="9"/>
  <c r="EH989" i="9"/>
  <c r="DZ989" i="9"/>
  <c r="EG989" i="9"/>
  <c r="DY989" i="9"/>
  <c r="EF989" i="9"/>
  <c r="DX989" i="9"/>
  <c r="EE989" i="9"/>
  <c r="DW989" i="9"/>
  <c r="ED989" i="9"/>
  <c r="DV989" i="9"/>
  <c r="EC989" i="9"/>
  <c r="DU989" i="9"/>
  <c r="EH991" i="9"/>
  <c r="DZ991" i="9"/>
  <c r="EG991" i="9"/>
  <c r="DY991" i="9"/>
  <c r="EF991" i="9"/>
  <c r="DX991" i="9"/>
  <c r="EE991" i="9"/>
  <c r="DW991" i="9"/>
  <c r="ED991" i="9"/>
  <c r="DV991" i="9"/>
  <c r="EC991" i="9"/>
  <c r="DU991" i="9"/>
  <c r="EH993" i="9"/>
  <c r="DZ993" i="9"/>
  <c r="EG993" i="9"/>
  <c r="DY993" i="9"/>
  <c r="EF993" i="9"/>
  <c r="DX993" i="9"/>
  <c r="EE993" i="9"/>
  <c r="DW993" i="9"/>
  <c r="ED993" i="9"/>
  <c r="DV993" i="9"/>
  <c r="EC993" i="9"/>
  <c r="DU993" i="9"/>
  <c r="EH995" i="9"/>
  <c r="DZ995" i="9"/>
  <c r="EG995" i="9"/>
  <c r="DY995" i="9"/>
  <c r="EF995" i="9"/>
  <c r="DX995" i="9"/>
  <c r="EE995" i="9"/>
  <c r="DW995" i="9"/>
  <c r="ED995" i="9"/>
  <c r="DV995" i="9"/>
  <c r="EC995" i="9"/>
  <c r="DU995" i="9"/>
  <c r="EH997" i="9"/>
  <c r="DZ997" i="9"/>
  <c r="EG997" i="9"/>
  <c r="DY997" i="9"/>
  <c r="EF997" i="9"/>
  <c r="DX997" i="9"/>
  <c r="EE997" i="9"/>
  <c r="DW997" i="9"/>
  <c r="ED997" i="9"/>
  <c r="DV997" i="9"/>
  <c r="EC997" i="9"/>
  <c r="DU997" i="9"/>
  <c r="EH999" i="9"/>
  <c r="DZ999" i="9"/>
  <c r="EG999" i="9"/>
  <c r="DY999" i="9"/>
  <c r="EF999" i="9"/>
  <c r="DX999" i="9"/>
  <c r="EE999" i="9"/>
  <c r="DW999" i="9"/>
  <c r="ED999" i="9"/>
  <c r="DV999" i="9"/>
  <c r="EC999" i="9"/>
  <c r="DU999" i="9"/>
  <c r="EH1001" i="9"/>
  <c r="DZ1001" i="9"/>
  <c r="EG1001" i="9"/>
  <c r="DY1001" i="9"/>
  <c r="EF1001" i="9"/>
  <c r="DX1001" i="9"/>
  <c r="EE1001" i="9"/>
  <c r="DW1001" i="9"/>
  <c r="ED1001" i="9"/>
  <c r="DV1001" i="9"/>
  <c r="EC1001" i="9"/>
  <c r="DU1001" i="9"/>
  <c r="EA957" i="9"/>
  <c r="EI957" i="9"/>
  <c r="EA958" i="9"/>
  <c r="EI958" i="9"/>
  <c r="EA959" i="9"/>
  <c r="EI959" i="9"/>
  <c r="EA960" i="9"/>
  <c r="EI960" i="9"/>
  <c r="EA961" i="9"/>
  <c r="EI961" i="9"/>
  <c r="EA962" i="9"/>
  <c r="EI962" i="9"/>
  <c r="EA989" i="9"/>
  <c r="EA991" i="9"/>
  <c r="EA993" i="9"/>
  <c r="EA995" i="9"/>
  <c r="EA997" i="9"/>
  <c r="EA999" i="9"/>
  <c r="EA1001" i="9"/>
  <c r="EB957" i="9"/>
  <c r="EB958" i="9"/>
  <c r="EB959" i="9"/>
  <c r="EB960" i="9"/>
  <c r="EB961" i="9"/>
  <c r="EB962" i="9"/>
  <c r="EH963" i="9"/>
  <c r="EG963" i="9"/>
  <c r="EF963" i="9"/>
  <c r="EE963" i="9"/>
  <c r="ED963" i="9"/>
  <c r="EC963" i="9"/>
  <c r="EB963" i="9"/>
  <c r="EB989" i="9"/>
  <c r="EB991" i="9"/>
  <c r="EB993" i="9"/>
  <c r="EB995" i="9"/>
  <c r="EB997" i="9"/>
  <c r="EB999" i="9"/>
  <c r="EB1001" i="9"/>
  <c r="DU957" i="9"/>
  <c r="EC957" i="9"/>
  <c r="DU958" i="9"/>
  <c r="EC958" i="9"/>
  <c r="DU959" i="9"/>
  <c r="EC959" i="9"/>
  <c r="DU960" i="9"/>
  <c r="EC960" i="9"/>
  <c r="DU961" i="9"/>
  <c r="EC961" i="9"/>
  <c r="DU962" i="9"/>
  <c r="EC962" i="9"/>
  <c r="DU963" i="9"/>
  <c r="EI963" i="9"/>
  <c r="EI989" i="9"/>
  <c r="EI991" i="9"/>
  <c r="EI993" i="9"/>
  <c r="EI995" i="9"/>
  <c r="EI997" i="9"/>
  <c r="EI999" i="9"/>
  <c r="EI1001" i="9"/>
  <c r="EH986" i="9"/>
  <c r="DZ986" i="9"/>
  <c r="EG986" i="9"/>
  <c r="DY986" i="9"/>
  <c r="EF986" i="9"/>
  <c r="DX986" i="9"/>
  <c r="EE986" i="9"/>
  <c r="DW986" i="9"/>
  <c r="ED986" i="9"/>
  <c r="DV986" i="9"/>
  <c r="EC986" i="9"/>
  <c r="DU986" i="9"/>
  <c r="EH988" i="9"/>
  <c r="DZ988" i="9"/>
  <c r="EG988" i="9"/>
  <c r="DY988" i="9"/>
  <c r="EF988" i="9"/>
  <c r="DX988" i="9"/>
  <c r="EE988" i="9"/>
  <c r="DW988" i="9"/>
  <c r="ED988" i="9"/>
  <c r="DV988" i="9"/>
  <c r="EC988" i="9"/>
  <c r="DU988" i="9"/>
  <c r="EH990" i="9"/>
  <c r="DZ990" i="9"/>
  <c r="EG990" i="9"/>
  <c r="DY990" i="9"/>
  <c r="EF990" i="9"/>
  <c r="DX990" i="9"/>
  <c r="EE990" i="9"/>
  <c r="DW990" i="9"/>
  <c r="ED990" i="9"/>
  <c r="DV990" i="9"/>
  <c r="EC990" i="9"/>
  <c r="DU990" i="9"/>
  <c r="EH992" i="9"/>
  <c r="DZ992" i="9"/>
  <c r="EG992" i="9"/>
  <c r="DY992" i="9"/>
  <c r="EF992" i="9"/>
  <c r="DX992" i="9"/>
  <c r="EE992" i="9"/>
  <c r="DW992" i="9"/>
  <c r="ED992" i="9"/>
  <c r="DV992" i="9"/>
  <c r="EC992" i="9"/>
  <c r="DU992" i="9"/>
  <c r="EH994" i="9"/>
  <c r="DZ994" i="9"/>
  <c r="EG994" i="9"/>
  <c r="DY994" i="9"/>
  <c r="EF994" i="9"/>
  <c r="DX994" i="9"/>
  <c r="EE994" i="9"/>
  <c r="DW994" i="9"/>
  <c r="ED994" i="9"/>
  <c r="DV994" i="9"/>
  <c r="EC994" i="9"/>
  <c r="DU994" i="9"/>
  <c r="EH996" i="9"/>
  <c r="DZ996" i="9"/>
  <c r="EG996" i="9"/>
  <c r="DY996" i="9"/>
  <c r="EF996" i="9"/>
  <c r="DX996" i="9"/>
  <c r="EE996" i="9"/>
  <c r="DW996" i="9"/>
  <c r="ED996" i="9"/>
  <c r="DV996" i="9"/>
  <c r="EC996" i="9"/>
  <c r="DU996" i="9"/>
  <c r="EH998" i="9"/>
  <c r="DZ998" i="9"/>
  <c r="EG998" i="9"/>
  <c r="DY998" i="9"/>
  <c r="EF998" i="9"/>
  <c r="DX998" i="9"/>
  <c r="EE998" i="9"/>
  <c r="DW998" i="9"/>
  <c r="ED998" i="9"/>
  <c r="DV998" i="9"/>
  <c r="EC998" i="9"/>
  <c r="DU998" i="9"/>
  <c r="EH1000" i="9"/>
  <c r="DZ1000" i="9"/>
  <c r="EG1000" i="9"/>
  <c r="DY1000" i="9"/>
  <c r="EF1000" i="9"/>
  <c r="DX1000" i="9"/>
  <c r="EE1000" i="9"/>
  <c r="DW1000" i="9"/>
  <c r="ED1000" i="9"/>
  <c r="DV1000" i="9"/>
  <c r="EC1000" i="9"/>
  <c r="DU1000" i="9"/>
  <c r="DW957" i="9"/>
  <c r="EE957" i="9"/>
  <c r="DW958" i="9"/>
  <c r="EE958" i="9"/>
  <c r="DW959" i="9"/>
  <c r="EE959" i="9"/>
  <c r="DW960" i="9"/>
  <c r="EE960" i="9"/>
  <c r="DW961" i="9"/>
  <c r="EE961" i="9"/>
  <c r="DW962" i="9"/>
  <c r="EE962" i="9"/>
  <c r="DW963" i="9"/>
  <c r="EA986" i="9"/>
  <c r="EA988" i="9"/>
  <c r="EA990" i="9"/>
  <c r="EA992" i="9"/>
  <c r="EA994" i="9"/>
  <c r="EA996" i="9"/>
  <c r="EA998" i="9"/>
  <c r="EA1000" i="9"/>
  <c r="DX957" i="9"/>
  <c r="EF957" i="9"/>
  <c r="DX958" i="9"/>
  <c r="EF958" i="9"/>
  <c r="DX959" i="9"/>
  <c r="EF959" i="9"/>
  <c r="DX960" i="9"/>
  <c r="EF960" i="9"/>
  <c r="DX961" i="9"/>
  <c r="EF961" i="9"/>
  <c r="DX962" i="9"/>
  <c r="EF962" i="9"/>
  <c r="DX963" i="9"/>
  <c r="EB986" i="9"/>
  <c r="EB988" i="9"/>
  <c r="EB990" i="9"/>
  <c r="EB992" i="9"/>
  <c r="EB994" i="9"/>
  <c r="EB996" i="9"/>
  <c r="EB998" i="9"/>
  <c r="EB1000" i="9"/>
  <c r="DY957" i="9"/>
  <c r="DY958" i="9"/>
  <c r="DY959" i="9"/>
  <c r="DY960" i="9"/>
  <c r="DY961" i="9"/>
  <c r="DY962" i="9"/>
  <c r="DY963" i="9"/>
  <c r="EI986" i="9"/>
  <c r="EI988" i="9"/>
  <c r="EI990" i="9"/>
  <c r="EI992" i="9"/>
  <c r="EI994" i="9"/>
  <c r="EI996" i="9"/>
  <c r="EI998" i="9"/>
  <c r="EI1000" i="9"/>
  <c r="EB1002" i="9"/>
  <c r="EB1003" i="9"/>
  <c r="EB1004" i="9"/>
  <c r="EB1005" i="9"/>
  <c r="DU1002" i="9"/>
  <c r="EC1002" i="9"/>
  <c r="DU1003" i="9"/>
  <c r="EC1003" i="9"/>
  <c r="DU1004" i="9"/>
  <c r="EC1004" i="9"/>
  <c r="DU1005" i="9"/>
  <c r="EC1005" i="9"/>
  <c r="DV1002" i="9"/>
  <c r="ED1002" i="9"/>
  <c r="DV1003" i="9"/>
  <c r="ED1003" i="9"/>
  <c r="DV1004" i="9"/>
  <c r="ED1004" i="9"/>
  <c r="DV1005" i="9"/>
  <c r="ED1005" i="9"/>
  <c r="DW1002" i="9"/>
  <c r="EE1002" i="9"/>
  <c r="DW1003" i="9"/>
  <c r="EE1003" i="9"/>
  <c r="DW1004" i="9"/>
  <c r="EE1004" i="9"/>
  <c r="DW1005" i="9"/>
  <c r="EE1005" i="9"/>
  <c r="DX1002" i="9"/>
  <c r="EF1002" i="9"/>
  <c r="DX1003" i="9"/>
  <c r="EF1003" i="9"/>
  <c r="DX1004" i="9"/>
  <c r="EF1004" i="9"/>
  <c r="DX1005" i="9"/>
  <c r="EF1005" i="9"/>
  <c r="DY1002" i="9"/>
  <c r="EG1002" i="9"/>
  <c r="DY1003" i="9"/>
  <c r="EG1003" i="9"/>
  <c r="DY1004" i="9"/>
  <c r="EG1004" i="9"/>
  <c r="DY1005" i="9"/>
  <c r="EG1005" i="9"/>
  <c r="DZ1002" i="9"/>
  <c r="DZ1003" i="9"/>
  <c r="DZ1004" i="9"/>
  <c r="DZ1005" i="9"/>
  <c r="EL22" i="9"/>
  <c r="EL21" i="9"/>
  <c r="EL20" i="9"/>
  <c r="EL19" i="9"/>
  <c r="EL18" i="9"/>
  <c r="EL17" i="9"/>
  <c r="EL16" i="9"/>
  <c r="EL15" i="9"/>
  <c r="EL14" i="9"/>
  <c r="EL13" i="9"/>
  <c r="EL12" i="9"/>
  <c r="EL11" i="9"/>
  <c r="EK22" i="9"/>
  <c r="EK21" i="9"/>
  <c r="EK20" i="9"/>
  <c r="EK19" i="9"/>
  <c r="EK18" i="9"/>
  <c r="EK17" i="9"/>
  <c r="EK16" i="9"/>
  <c r="EK15" i="9"/>
  <c r="EK14" i="9"/>
  <c r="EK13" i="9"/>
  <c r="EK12" i="9"/>
  <c r="EK11" i="9"/>
  <c r="AB8" i="9" l="1"/>
  <c r="AL7" i="9"/>
  <c r="AI7" i="9"/>
  <c r="AK7" i="9"/>
  <c r="AH7" i="9"/>
  <c r="AN7" i="9"/>
  <c r="AM7" i="9"/>
  <c r="AE7" i="9"/>
  <c r="AJ7" i="9"/>
  <c r="AF7" i="9"/>
  <c r="AD7" i="9"/>
  <c r="AG7" i="9"/>
  <c r="AC7" i="9"/>
  <c r="AM12" i="9"/>
  <c r="AY12" i="9" s="1"/>
  <c r="AE12" i="9"/>
  <c r="AI12" i="9"/>
  <c r="AL12" i="9"/>
  <c r="AX12" i="9" s="1"/>
  <c r="AH12" i="9"/>
  <c r="AT12" i="9" s="1"/>
  <c r="AG12" i="9"/>
  <c r="AD12" i="9"/>
  <c r="AP12" i="9" s="1"/>
  <c r="AN12" i="9"/>
  <c r="AZ12" i="9" s="1"/>
  <c r="AC12" i="9"/>
  <c r="AO12" i="9" s="1"/>
  <c r="AK12" i="9"/>
  <c r="AW12" i="9" s="1"/>
  <c r="AJ12" i="9"/>
  <c r="AV12" i="9" s="1"/>
  <c r="AF12" i="9"/>
  <c r="AE8" i="9"/>
  <c r="AF8" i="9"/>
  <c r="AL8" i="9"/>
  <c r="AJ8" i="9"/>
  <c r="AD8" i="9"/>
  <c r="AI8" i="9"/>
  <c r="AK8" i="9"/>
  <c r="AC8" i="9"/>
  <c r="AH8" i="9"/>
  <c r="AN8" i="9"/>
  <c r="AG8" i="9"/>
  <c r="AM8" i="9"/>
  <c r="AH9" i="9"/>
  <c r="AJ9" i="9"/>
  <c r="AD9" i="9"/>
  <c r="AP9" i="9" s="1"/>
  <c r="AK9" i="9"/>
  <c r="AW9" i="9" s="1"/>
  <c r="AM9" i="9"/>
  <c r="AN9" i="9"/>
  <c r="AZ9" i="9" s="1"/>
  <c r="AE9" i="9"/>
  <c r="AL9" i="9"/>
  <c r="AX9" i="9" s="1"/>
  <c r="AG9" i="9"/>
  <c r="AS9" i="9" s="1"/>
  <c r="AC9" i="9"/>
  <c r="AI9" i="9"/>
  <c r="AF9" i="9"/>
  <c r="AC6" i="9"/>
  <c r="AN6" i="9"/>
  <c r="AM6" i="9"/>
  <c r="AH6" i="9"/>
  <c r="AJ6" i="9"/>
  <c r="AF6" i="9"/>
  <c r="AE6" i="9"/>
  <c r="AK6" i="9"/>
  <c r="AL6" i="9"/>
  <c r="AG6" i="9"/>
  <c r="AD6" i="9"/>
  <c r="AI6" i="9"/>
  <c r="AN10" i="9"/>
  <c r="AJ10" i="9"/>
  <c r="AI10" i="9"/>
  <c r="AH10" i="9"/>
  <c r="AK10" i="9"/>
  <c r="AC10" i="9"/>
  <c r="AF10" i="9"/>
  <c r="AM10" i="9"/>
  <c r="AD10" i="9"/>
  <c r="AE10" i="9"/>
  <c r="AG10" i="9"/>
  <c r="AL10" i="9"/>
  <c r="AI13" i="9"/>
  <c r="AH13" i="9"/>
  <c r="AC13" i="9"/>
  <c r="AD13" i="9"/>
  <c r="AK13" i="9"/>
  <c r="AL13" i="9"/>
  <c r="AM13" i="9"/>
  <c r="AG13" i="9"/>
  <c r="AJ13" i="9"/>
  <c r="AV13" i="9" s="1"/>
  <c r="AF13" i="9"/>
  <c r="AE13" i="9"/>
  <c r="AN13" i="9"/>
  <c r="AL11" i="9"/>
  <c r="AC11" i="9"/>
  <c r="AG11" i="9"/>
  <c r="AN11" i="9"/>
  <c r="AK11" i="9"/>
  <c r="AI11" i="9"/>
  <c r="AD11" i="9"/>
  <c r="AP11" i="9" s="1"/>
  <c r="AE11" i="9"/>
  <c r="AF11" i="9"/>
  <c r="AH11" i="9"/>
  <c r="AM11" i="9"/>
  <c r="AJ11" i="9"/>
  <c r="AB9" i="9"/>
  <c r="E4" i="9"/>
  <c r="K13" i="9"/>
  <c r="AB10" i="9"/>
  <c r="AB7" i="9"/>
  <c r="AB13" i="9"/>
  <c r="AB12" i="9"/>
  <c r="AB11" i="9"/>
  <c r="AB6" i="9"/>
  <c r="AA12" i="9"/>
  <c r="AA15" i="9"/>
  <c r="AA8" i="9"/>
  <c r="AA9" i="9"/>
  <c r="AA13" i="9"/>
  <c r="AA7" i="9"/>
  <c r="AA16" i="9"/>
  <c r="W21" i="9"/>
  <c r="V21" i="9"/>
  <c r="V25" i="9"/>
  <c r="W25" i="9"/>
  <c r="S6" i="9"/>
  <c r="R6" i="9"/>
  <c r="S12" i="9"/>
  <c r="R12" i="9"/>
  <c r="S16" i="9"/>
  <c r="R16" i="9"/>
  <c r="AA11" i="9"/>
  <c r="V14" i="9"/>
  <c r="W14" i="9"/>
  <c r="S8" i="9"/>
  <c r="R8" i="9"/>
  <c r="S23" i="9"/>
  <c r="R23" i="9"/>
  <c r="V6" i="9"/>
  <c r="W6" i="9"/>
  <c r="AA17" i="9"/>
  <c r="W12" i="9"/>
  <c r="V12" i="9"/>
  <c r="S25" i="9"/>
  <c r="R25" i="9"/>
  <c r="V9" i="9"/>
  <c r="W9" i="9"/>
  <c r="W7" i="9"/>
  <c r="V7" i="9"/>
  <c r="W23" i="9"/>
  <c r="V23" i="9"/>
  <c r="W8" i="9"/>
  <c r="V8" i="9"/>
  <c r="S15" i="9"/>
  <c r="R15" i="9"/>
  <c r="S22" i="9"/>
  <c r="R22" i="9"/>
  <c r="W13" i="9"/>
  <c r="V13" i="9"/>
  <c r="V22" i="9"/>
  <c r="W22" i="9"/>
  <c r="W16" i="9"/>
  <c r="V16" i="9"/>
  <c r="S17" i="9"/>
  <c r="R17" i="9"/>
  <c r="R19" i="9"/>
  <c r="S19" i="9"/>
  <c r="S21" i="9"/>
  <c r="R21" i="9"/>
  <c r="S18" i="9"/>
  <c r="R18" i="9"/>
  <c r="V10" i="9"/>
  <c r="W10" i="9"/>
  <c r="AA14" i="9"/>
  <c r="W20" i="9"/>
  <c r="V20" i="9"/>
  <c r="V17" i="9"/>
  <c r="W17" i="9"/>
  <c r="S24" i="9"/>
  <c r="R24" i="9"/>
  <c r="V19" i="9"/>
  <c r="W19" i="9"/>
  <c r="S7" i="9"/>
  <c r="R7" i="9"/>
  <c r="S14" i="9"/>
  <c r="R14" i="9"/>
  <c r="V18" i="9"/>
  <c r="W18" i="9"/>
  <c r="R11" i="9"/>
  <c r="S11" i="9"/>
  <c r="AA20" i="9"/>
  <c r="W15" i="9"/>
  <c r="V15" i="9"/>
  <c r="S9" i="9"/>
  <c r="R9" i="9"/>
  <c r="W24" i="9"/>
  <c r="V24" i="9"/>
  <c r="S13" i="9"/>
  <c r="R13" i="9"/>
  <c r="R20" i="9"/>
  <c r="S20" i="9"/>
  <c r="S10" i="9"/>
  <c r="R10" i="9"/>
  <c r="V11" i="9"/>
  <c r="W11" i="9"/>
  <c r="AA19" i="9"/>
  <c r="AA18" i="9"/>
  <c r="AA10" i="9"/>
  <c r="H11" i="9"/>
  <c r="EL7" i="9"/>
  <c r="BT9" i="9"/>
  <c r="BR7" i="9" s="1"/>
  <c r="AP4" i="9" s="1"/>
  <c r="EM7" i="9"/>
  <c r="AY10" i="9" l="1"/>
  <c r="AT11" i="9"/>
  <c r="AR10" i="9"/>
  <c r="AY9" i="9"/>
  <c r="AU11" i="9"/>
  <c r="AU13" i="9"/>
  <c r="AU10" i="9"/>
  <c r="AO11" i="9"/>
  <c r="AV11" i="9"/>
  <c r="AQ13" i="9"/>
  <c r="AV10" i="9"/>
  <c r="AU9" i="9"/>
  <c r="AS10" i="9"/>
  <c r="AT10" i="9"/>
  <c r="AO13" i="9"/>
  <c r="AY13" i="9"/>
  <c r="AO10" i="9"/>
  <c r="AV9" i="9"/>
  <c r="AZ10" i="9"/>
  <c r="AT13" i="9"/>
  <c r="AQ10" i="9"/>
  <c r="AZ11" i="9"/>
  <c r="AP13" i="9"/>
  <c r="AZ13" i="9"/>
  <c r="AW10" i="9"/>
  <c r="AU12" i="9"/>
  <c r="AS12" i="9"/>
  <c r="AX13" i="9"/>
  <c r="AX11" i="9"/>
  <c r="AR11" i="9"/>
  <c r="AP10" i="9"/>
  <c r="AR12" i="9"/>
  <c r="AT9" i="9"/>
  <c r="AW13" i="9"/>
  <c r="AW11" i="9"/>
  <c r="AX10" i="9"/>
  <c r="AQ9" i="9"/>
  <c r="AR9" i="9"/>
  <c r="AY11" i="9"/>
  <c r="AS11" i="9"/>
  <c r="EW44" i="9"/>
  <c r="ES39" i="9"/>
  <c r="FA33" i="9"/>
  <c r="EW28" i="9"/>
  <c r="EY37" i="9"/>
  <c r="EV44" i="9"/>
  <c r="ER39" i="9"/>
  <c r="EZ33" i="9"/>
  <c r="EV28" i="9"/>
  <c r="EQ37" i="9"/>
  <c r="EX10" i="9"/>
  <c r="ET40" i="9"/>
  <c r="FB34" i="9"/>
  <c r="EX29" i="9"/>
  <c r="EX32" i="9"/>
  <c r="FA40" i="9"/>
  <c r="EW35" i="9"/>
  <c r="ES30" i="9"/>
  <c r="EX34" i="9"/>
  <c r="EV41" i="9"/>
  <c r="ER36" i="9"/>
  <c r="EZ30" i="9"/>
  <c r="EX38" i="9"/>
  <c r="EY42" i="9"/>
  <c r="EU37" i="9"/>
  <c r="FB43" i="9"/>
  <c r="FA43" i="9"/>
  <c r="EW38" i="9"/>
  <c r="ES33" i="9"/>
  <c r="EZ10" i="9"/>
  <c r="EU36" i="9"/>
  <c r="EZ43" i="9"/>
  <c r="EV38" i="9"/>
  <c r="ER33" i="9"/>
  <c r="EY10" i="9"/>
  <c r="EY35" i="9"/>
  <c r="FB44" i="9"/>
  <c r="EX39" i="9"/>
  <c r="ET34" i="9"/>
  <c r="FB28" i="9"/>
  <c r="FA10" i="9"/>
  <c r="ES40" i="9"/>
  <c r="FA34" i="9"/>
  <c r="EW29" i="9"/>
  <c r="FB31" i="9"/>
  <c r="EZ40" i="9"/>
  <c r="EV35" i="9"/>
  <c r="ER30" i="9"/>
  <c r="FB35" i="9"/>
  <c r="EQ42" i="9"/>
  <c r="EY36" i="9"/>
  <c r="EU31" i="9"/>
  <c r="ET41" i="9"/>
  <c r="ES43" i="9"/>
  <c r="EW32" i="9"/>
  <c r="ER10" i="9"/>
  <c r="EQ35" i="9"/>
  <c r="ER43" i="9"/>
  <c r="EZ37" i="9"/>
  <c r="EV32" i="9"/>
  <c r="EQ10" i="9"/>
  <c r="ET44" i="9"/>
  <c r="FB38" i="9"/>
  <c r="EX33" i="9"/>
  <c r="ET28" i="9"/>
  <c r="FA44" i="9"/>
  <c r="ES34" i="9"/>
  <c r="FA28" i="9"/>
  <c r="EX28" i="9"/>
  <c r="EZ34" i="9"/>
  <c r="EV29" i="9"/>
  <c r="EU41" i="9"/>
  <c r="EY30" i="9"/>
  <c r="ER41" i="9"/>
  <c r="FA42" i="9"/>
  <c r="EZ32" i="9"/>
  <c r="EY28" i="9"/>
  <c r="FA37" i="9"/>
  <c r="EU34" i="9"/>
  <c r="EW39" i="9"/>
  <c r="ER40" i="9"/>
  <c r="FB33" i="9"/>
  <c r="EQ36" i="9"/>
  <c r="ET39" i="9"/>
  <c r="EQ41" i="9"/>
  <c r="EX42" i="9"/>
  <c r="EU10" i="9"/>
  <c r="EQ34" i="9"/>
  <c r="EW42" i="9"/>
  <c r="ES37" i="9"/>
  <c r="FA31" i="9"/>
  <c r="EY43" i="9"/>
  <c r="EY33" i="9"/>
  <c r="EV42" i="9"/>
  <c r="ER37" i="9"/>
  <c r="EZ31" i="9"/>
  <c r="EU44" i="9"/>
  <c r="EQ33" i="9"/>
  <c r="EX43" i="9"/>
  <c r="ET38" i="9"/>
  <c r="FB32" i="9"/>
  <c r="EW10" i="9"/>
  <c r="ES44" i="9"/>
  <c r="FA38" i="9"/>
  <c r="EW33" i="9"/>
  <c r="ES28" i="9"/>
  <c r="EZ44" i="9"/>
  <c r="EV39" i="9"/>
  <c r="ER34" i="9"/>
  <c r="EZ28" i="9"/>
  <c r="ET31" i="9"/>
  <c r="EY40" i="9"/>
  <c r="EU35" i="9"/>
  <c r="EQ30" i="9"/>
  <c r="EX36" i="9"/>
  <c r="EU29" i="9"/>
  <c r="ES41" i="9"/>
  <c r="EW30" i="9"/>
  <c r="EU30" i="9"/>
  <c r="EV30" i="9"/>
  <c r="ET42" i="9"/>
  <c r="EX31" i="9"/>
  <c r="EW37" i="9"/>
  <c r="EV43" i="9"/>
  <c r="EY44" i="9"/>
  <c r="FA41" i="9"/>
  <c r="EW36" i="9"/>
  <c r="ES31" i="9"/>
  <c r="EQ43" i="9"/>
  <c r="EY31" i="9"/>
  <c r="EZ41" i="9"/>
  <c r="EV36" i="9"/>
  <c r="ER31" i="9"/>
  <c r="EU42" i="9"/>
  <c r="EU32" i="9"/>
  <c r="FB42" i="9"/>
  <c r="EX37" i="9"/>
  <c r="ET32" i="9"/>
  <c r="ET43" i="9"/>
  <c r="EW43" i="9"/>
  <c r="ES38" i="9"/>
  <c r="FA32" i="9"/>
  <c r="EV10" i="9"/>
  <c r="ER44" i="9"/>
  <c r="EZ38" i="9"/>
  <c r="EV33" i="9"/>
  <c r="ER28" i="9"/>
  <c r="ET29" i="9"/>
  <c r="EQ40" i="9"/>
  <c r="EY34" i="9"/>
  <c r="ET33" i="9"/>
  <c r="FA35" i="9"/>
  <c r="EY41" i="9"/>
  <c r="EZ35" i="9"/>
  <c r="EQ31" i="9"/>
  <c r="FB36" i="9"/>
  <c r="EX40" i="9"/>
  <c r="ES32" i="9"/>
  <c r="ER38" i="9"/>
  <c r="EU39" i="9"/>
  <c r="EW40" i="9"/>
  <c r="ES35" i="9"/>
  <c r="FA29" i="9"/>
  <c r="EU40" i="9"/>
  <c r="EQ29" i="9"/>
  <c r="EV40" i="9"/>
  <c r="ER35" i="9"/>
  <c r="EZ29" i="9"/>
  <c r="EY39" i="9"/>
  <c r="EY29" i="9"/>
  <c r="EX41" i="9"/>
  <c r="ET36" i="9"/>
  <c r="FB30" i="9"/>
  <c r="FB37" i="9"/>
  <c r="ES42" i="9"/>
  <c r="FA36" i="9"/>
  <c r="EW31" i="9"/>
  <c r="FB39" i="9"/>
  <c r="EZ42" i="9"/>
  <c r="EV37" i="9"/>
  <c r="ER32" i="9"/>
  <c r="EX44" i="9"/>
  <c r="EQ44" i="9"/>
  <c r="EY38" i="9"/>
  <c r="EU33" i="9"/>
  <c r="EQ28" i="9"/>
  <c r="FB29" i="9"/>
  <c r="FA39" i="9"/>
  <c r="EW34" i="9"/>
  <c r="ES29" i="9"/>
  <c r="EQ39" i="9"/>
  <c r="EP10" i="9"/>
  <c r="EZ39" i="9"/>
  <c r="EV34" i="9"/>
  <c r="ER29" i="9"/>
  <c r="EU38" i="9"/>
  <c r="EU28" i="9"/>
  <c r="FB40" i="9"/>
  <c r="EX35" i="9"/>
  <c r="ET30" i="9"/>
  <c r="ET35" i="9"/>
  <c r="EW41" i="9"/>
  <c r="ES36" i="9"/>
  <c r="FA30" i="9"/>
  <c r="ET37" i="9"/>
  <c r="ER42" i="9"/>
  <c r="EZ36" i="9"/>
  <c r="EV31" i="9"/>
  <c r="FB41" i="9"/>
  <c r="EU43" i="9"/>
  <c r="EQ38" i="9"/>
  <c r="EY32" i="9"/>
  <c r="ET10" i="9"/>
  <c r="ES10" i="9"/>
  <c r="EQ32" i="9"/>
  <c r="EX30" i="9"/>
  <c r="K14" i="9"/>
  <c r="K15" i="9" s="1"/>
  <c r="K16" i="9" s="1"/>
  <c r="K17" i="9" s="1"/>
  <c r="K18" i="9" s="1"/>
  <c r="AP5" i="9"/>
  <c r="AP3" i="9"/>
  <c r="BG21" i="9"/>
  <c r="BI21" i="9"/>
  <c r="BA21" i="9"/>
  <c r="BH21" i="9"/>
  <c r="BK21" i="9"/>
  <c r="BF21" i="9"/>
  <c r="BC21" i="9"/>
  <c r="BD21" i="9"/>
  <c r="BB21" i="9"/>
  <c r="BJ21" i="9"/>
  <c r="BE21" i="9"/>
  <c r="BL21" i="9"/>
  <c r="BJ25" i="9"/>
  <c r="BE25" i="9"/>
  <c r="BI25" i="9"/>
  <c r="BA25" i="9"/>
  <c r="BH25" i="9"/>
  <c r="BG25" i="9"/>
  <c r="BK25" i="9"/>
  <c r="BC25" i="9"/>
  <c r="BB25" i="9"/>
  <c r="BF25" i="9"/>
  <c r="BD25" i="9"/>
  <c r="BL25" i="9"/>
  <c r="BK23" i="9"/>
  <c r="BF23" i="9"/>
  <c r="BC23" i="9"/>
  <c r="BL23" i="9"/>
  <c r="BJ23" i="9"/>
  <c r="BE23" i="9"/>
  <c r="BB23" i="9"/>
  <c r="BD23" i="9"/>
  <c r="BI23" i="9"/>
  <c r="BA23" i="9"/>
  <c r="BH23" i="9"/>
  <c r="BG23" i="9"/>
  <c r="BC22" i="9"/>
  <c r="BL22" i="9"/>
  <c r="BD22" i="9"/>
  <c r="BJ22" i="9"/>
  <c r="BG22" i="9"/>
  <c r="BB22" i="9"/>
  <c r="BF22" i="9"/>
  <c r="BH22" i="9"/>
  <c r="BE22" i="9"/>
  <c r="BK22" i="9"/>
  <c r="BI22" i="9"/>
  <c r="BA22" i="9"/>
  <c r="BD24" i="9"/>
  <c r="BJ24" i="9"/>
  <c r="BG24" i="9"/>
  <c r="BB24" i="9"/>
  <c r="BF24" i="9"/>
  <c r="BH24" i="9"/>
  <c r="BK24" i="9"/>
  <c r="BI24" i="9"/>
  <c r="BE24" i="9"/>
  <c r="BA24" i="9"/>
  <c r="BC24" i="9"/>
  <c r="BL24" i="9"/>
  <c r="BB4" i="9"/>
  <c r="BB5" i="9" s="1"/>
  <c r="AD4" i="9"/>
  <c r="EQ46" i="9"/>
  <c r="EQ47" i="9" s="1"/>
  <c r="BL19" i="9"/>
  <c r="BD19" i="9"/>
  <c r="BK19" i="9"/>
  <c r="BC19" i="9"/>
  <c r="BG19" i="9"/>
  <c r="BJ19" i="9"/>
  <c r="BB19" i="9"/>
  <c r="BI19" i="9"/>
  <c r="BA19" i="9"/>
  <c r="BH19" i="9"/>
  <c r="BF19" i="9"/>
  <c r="BE19" i="9"/>
  <c r="BH16" i="9"/>
  <c r="BK16" i="9"/>
  <c r="BG16" i="9"/>
  <c r="BF16" i="9"/>
  <c r="BE16" i="9"/>
  <c r="BC16" i="9"/>
  <c r="BB16" i="9"/>
  <c r="BL16" i="9"/>
  <c r="BD16" i="9"/>
  <c r="BJ16" i="9"/>
  <c r="BI16" i="9"/>
  <c r="BA16" i="9"/>
  <c r="BH20" i="9"/>
  <c r="BC20" i="9"/>
  <c r="BG20" i="9"/>
  <c r="BF20" i="9"/>
  <c r="BE20" i="9"/>
  <c r="BK20" i="9"/>
  <c r="BB20" i="9"/>
  <c r="BL20" i="9"/>
  <c r="BD20" i="9"/>
  <c r="BI20" i="9"/>
  <c r="BA20" i="9"/>
  <c r="BJ20" i="9"/>
  <c r="BH14" i="9"/>
  <c r="BK14" i="9"/>
  <c r="BG14" i="9"/>
  <c r="BB14" i="9"/>
  <c r="BF14" i="9"/>
  <c r="BE14" i="9"/>
  <c r="BC14" i="9"/>
  <c r="BL14" i="9"/>
  <c r="BD14" i="9"/>
  <c r="BI14" i="9"/>
  <c r="BA14" i="9"/>
  <c r="BJ14" i="9"/>
  <c r="BL17" i="9"/>
  <c r="BD17" i="9"/>
  <c r="BK17" i="9"/>
  <c r="BC17" i="9"/>
  <c r="BJ17" i="9"/>
  <c r="BB17" i="9"/>
  <c r="BI17" i="9"/>
  <c r="BA17" i="9"/>
  <c r="BH17" i="9"/>
  <c r="BG17" i="9"/>
  <c r="BE17" i="9"/>
  <c r="BF17" i="9"/>
  <c r="BL15" i="9"/>
  <c r="BD15" i="9"/>
  <c r="BG15" i="9"/>
  <c r="BK15" i="9"/>
  <c r="BC15" i="9"/>
  <c r="BJ15" i="9"/>
  <c r="BB15" i="9"/>
  <c r="BF15" i="9"/>
  <c r="BI15" i="9"/>
  <c r="BA15" i="9"/>
  <c r="BH15" i="9"/>
  <c r="BE15" i="9"/>
  <c r="BH18" i="9"/>
  <c r="BK18" i="9"/>
  <c r="BB18" i="9"/>
  <c r="BG18" i="9"/>
  <c r="BJ18" i="9"/>
  <c r="BF18" i="9"/>
  <c r="BC18" i="9"/>
  <c r="BE18" i="9"/>
  <c r="BL18" i="9"/>
  <c r="BD18" i="9"/>
  <c r="BI18" i="9"/>
  <c r="BA18" i="9"/>
  <c r="DY4" i="9"/>
  <c r="DY5" i="9" s="1"/>
  <c r="F5" i="13" s="1"/>
  <c r="H12" i="9"/>
  <c r="ER26" i="9"/>
  <c r="ER27" i="9" s="1"/>
  <c r="ER15" i="9"/>
  <c r="ER16" i="9" s="1"/>
  <c r="EQ7" i="9"/>
  <c r="BR10" i="9"/>
  <c r="AS4" i="9" s="1"/>
  <c r="BR11" i="9"/>
  <c r="AT4" i="9" s="1"/>
  <c r="BR12" i="9"/>
  <c r="AU4" i="9" s="1"/>
  <c r="BR13" i="9"/>
  <c r="AV4" i="9" s="1"/>
  <c r="BR14" i="9"/>
  <c r="AW4" i="9" s="1"/>
  <c r="BR15" i="9"/>
  <c r="AX4" i="9" s="1"/>
  <c r="BR8" i="9"/>
  <c r="AQ4" i="9" s="1"/>
  <c r="BR16" i="9"/>
  <c r="AY4" i="9" s="1"/>
  <c r="BR6" i="9"/>
  <c r="AO4" i="9" s="1"/>
  <c r="BR9" i="9"/>
  <c r="AR4" i="9" s="1"/>
  <c r="BR17" i="9"/>
  <c r="AZ4" i="9" s="1"/>
  <c r="EO28" i="9"/>
  <c r="K19" i="9" l="1"/>
  <c r="K20" i="9" s="1"/>
  <c r="K21" i="9" s="1"/>
  <c r="K22" i="9" s="1"/>
  <c r="K23" i="9" s="1"/>
  <c r="BB13" i="9"/>
  <c r="BB11" i="9"/>
  <c r="AO3" i="9"/>
  <c r="AO9" i="9" s="1"/>
  <c r="AO5" i="9"/>
  <c r="AQ5" i="9"/>
  <c r="AQ3" i="9"/>
  <c r="AX3" i="9"/>
  <c r="AX5" i="9"/>
  <c r="AW3" i="9"/>
  <c r="AW5" i="9"/>
  <c r="AV5" i="9"/>
  <c r="AV3" i="9"/>
  <c r="AZ3" i="9"/>
  <c r="AZ5" i="9"/>
  <c r="AU3" i="9"/>
  <c r="AU5" i="9"/>
  <c r="AR3" i="9"/>
  <c r="AR13" i="9" s="1"/>
  <c r="AR5" i="9"/>
  <c r="AT3" i="9"/>
  <c r="AT5" i="9"/>
  <c r="AS5" i="9"/>
  <c r="AS3" i="9"/>
  <c r="AS13" i="9" s="1"/>
  <c r="AY3" i="9"/>
  <c r="AY5" i="9"/>
  <c r="BB10" i="9"/>
  <c r="AD5" i="9"/>
  <c r="DX4" i="9"/>
  <c r="DX5" i="9" s="1"/>
  <c r="E5" i="13" s="1"/>
  <c r="BA4" i="9"/>
  <c r="BA5" i="9" s="1"/>
  <c r="EP46" i="9"/>
  <c r="EP47" i="9" s="1"/>
  <c r="AC4" i="9"/>
  <c r="ET46" i="9"/>
  <c r="ET47" i="9" s="1"/>
  <c r="AG4" i="9"/>
  <c r="BE4" i="9"/>
  <c r="BE5" i="9" s="1"/>
  <c r="BD4" i="9"/>
  <c r="BD5" i="9" s="1"/>
  <c r="AF4" i="9"/>
  <c r="ES46" i="9"/>
  <c r="ES47" i="9" s="1"/>
  <c r="BL4" i="9"/>
  <c r="BL5" i="9" s="1"/>
  <c r="AN4" i="9"/>
  <c r="FA46" i="9"/>
  <c r="FA47" i="9" s="1"/>
  <c r="BC4" i="9"/>
  <c r="BC5" i="9" s="1"/>
  <c r="ER46" i="9"/>
  <c r="ER47" i="9" s="1"/>
  <c r="AE4" i="9"/>
  <c r="BJ4" i="9"/>
  <c r="BJ5" i="9" s="1"/>
  <c r="AL4" i="9"/>
  <c r="EY46" i="9"/>
  <c r="EY47" i="9" s="1"/>
  <c r="BI4" i="9"/>
  <c r="BI5" i="9" s="1"/>
  <c r="EX46" i="9"/>
  <c r="EX47" i="9" s="1"/>
  <c r="AK4" i="9"/>
  <c r="BK4" i="9"/>
  <c r="BK5" i="9" s="1"/>
  <c r="AM4" i="9"/>
  <c r="EZ46" i="9"/>
  <c r="EZ47" i="9" s="1"/>
  <c r="AJ4" i="9"/>
  <c r="EW46" i="9"/>
  <c r="EW47" i="9" s="1"/>
  <c r="BH4" i="9"/>
  <c r="BH5" i="9" s="1"/>
  <c r="AI4" i="9"/>
  <c r="EV46" i="9"/>
  <c r="EV47" i="9" s="1"/>
  <c r="BG4" i="9"/>
  <c r="BG5" i="9" s="1"/>
  <c r="EU46" i="9"/>
  <c r="EU47" i="9" s="1"/>
  <c r="AH4" i="9"/>
  <c r="BF4" i="9"/>
  <c r="BF5" i="9" s="1"/>
  <c r="EF4" i="9"/>
  <c r="EF5" i="9" s="1"/>
  <c r="M5" i="13" s="1"/>
  <c r="EE4" i="9"/>
  <c r="EE5" i="9" s="1"/>
  <c r="L5" i="13" s="1"/>
  <c r="EI4" i="9"/>
  <c r="EI5" i="9" s="1"/>
  <c r="P5" i="13" s="1"/>
  <c r="ED4" i="9"/>
  <c r="ED5" i="9" s="1"/>
  <c r="K5" i="13" s="1"/>
  <c r="DZ4" i="9"/>
  <c r="DZ5" i="9" s="1"/>
  <c r="G5" i="13" s="1"/>
  <c r="EA4" i="9"/>
  <c r="EA5" i="9" s="1"/>
  <c r="H5" i="13" s="1"/>
  <c r="EC4" i="9"/>
  <c r="EC5" i="9" s="1"/>
  <c r="J5" i="13" s="1"/>
  <c r="EB4" i="9"/>
  <c r="EB5" i="9" s="1"/>
  <c r="I5" i="13" s="1"/>
  <c r="EH4" i="9"/>
  <c r="EH5" i="9" s="1"/>
  <c r="O5" i="13" s="1"/>
  <c r="EG4" i="9"/>
  <c r="EG5" i="9" s="1"/>
  <c r="N5" i="13" s="1"/>
  <c r="EQ8" i="9"/>
  <c r="H13" i="9"/>
  <c r="H14" i="9" s="1"/>
  <c r="EP7" i="9"/>
  <c r="EX26" i="9"/>
  <c r="EX27" i="9" s="1"/>
  <c r="EX15" i="9"/>
  <c r="ES15" i="9"/>
  <c r="ES26" i="9"/>
  <c r="ES27" i="9" s="1"/>
  <c r="EY26" i="9"/>
  <c r="EY27" i="9" s="1"/>
  <c r="EY15" i="9"/>
  <c r="EZ26" i="9"/>
  <c r="EZ27" i="9" s="1"/>
  <c r="EZ15" i="9"/>
  <c r="EW15" i="9"/>
  <c r="EW26" i="9"/>
  <c r="EW27" i="9" s="1"/>
  <c r="ET15" i="9"/>
  <c r="ET26" i="9"/>
  <c r="ET27" i="9" s="1"/>
  <c r="EQ26" i="9"/>
  <c r="EQ27" i="9" s="1"/>
  <c r="EQ15" i="9"/>
  <c r="EU15" i="9"/>
  <c r="EU26" i="9"/>
  <c r="EU27" i="9" s="1"/>
  <c r="FB15" i="9"/>
  <c r="FB26" i="9"/>
  <c r="FB27" i="9" s="1"/>
  <c r="EV15" i="9"/>
  <c r="EV26" i="9"/>
  <c r="EV27" i="9" s="1"/>
  <c r="FA26" i="9"/>
  <c r="FA27" i="9" s="1"/>
  <c r="FA15" i="9"/>
  <c r="EZ7" i="9"/>
  <c r="ER7" i="9"/>
  <c r="EX7" i="9"/>
  <c r="ET7" i="9"/>
  <c r="EY7" i="9"/>
  <c r="EW7" i="9"/>
  <c r="FA7" i="9"/>
  <c r="EV7" i="9"/>
  <c r="ES7" i="9"/>
  <c r="EU7" i="9"/>
  <c r="EO29" i="9"/>
  <c r="AQ12" i="9" l="1"/>
  <c r="AQ11" i="9"/>
  <c r="BH10" i="9"/>
  <c r="BG11" i="9"/>
  <c r="BC10" i="9"/>
  <c r="BC11" i="9"/>
  <c r="BI13" i="9"/>
  <c r="BI10" i="9"/>
  <c r="BE11" i="9"/>
  <c r="BB7" i="9"/>
  <c r="K4" i="9"/>
  <c r="BB12" i="9"/>
  <c r="BB9" i="9"/>
  <c r="BB8" i="9"/>
  <c r="BF13" i="9"/>
  <c r="BF11" i="9"/>
  <c r="BF10" i="9"/>
  <c r="BD13" i="9"/>
  <c r="BD10" i="9"/>
  <c r="BD11" i="9"/>
  <c r="BH13" i="9"/>
  <c r="BH11" i="9"/>
  <c r="BJ13" i="9"/>
  <c r="BJ11" i="9"/>
  <c r="BJ10" i="9"/>
  <c r="BC13" i="9"/>
  <c r="BK10" i="9"/>
  <c r="BK11" i="9"/>
  <c r="BI11" i="9"/>
  <c r="BE10" i="9"/>
  <c r="BE13" i="9"/>
  <c r="BG13" i="9"/>
  <c r="BG10" i="9"/>
  <c r="BL10" i="9"/>
  <c r="BL11" i="9"/>
  <c r="BL13" i="9"/>
  <c r="BA11" i="9"/>
  <c r="BA13" i="9"/>
  <c r="BA10" i="9"/>
  <c r="AC5" i="9"/>
  <c r="AM5" i="9"/>
  <c r="AK5" i="9"/>
  <c r="AI5" i="9"/>
  <c r="AG5" i="9"/>
  <c r="AN5" i="9"/>
  <c r="AJ5" i="9"/>
  <c r="AL5" i="9"/>
  <c r="AH5" i="9"/>
  <c r="AF5" i="9"/>
  <c r="AE5" i="9"/>
  <c r="EV16" i="9"/>
  <c r="ET16" i="9"/>
  <c r="ES16" i="9"/>
  <c r="EX16" i="9"/>
  <c r="FA16" i="9"/>
  <c r="EQ16" i="9"/>
  <c r="EY16" i="9"/>
  <c r="FB16" i="9"/>
  <c r="EW16" i="9"/>
  <c r="EZ16" i="9"/>
  <c r="EU16" i="9"/>
  <c r="ET8" i="9"/>
  <c r="EU8" i="9"/>
  <c r="ER8" i="9"/>
  <c r="EP8" i="9"/>
  <c r="EZ8" i="9"/>
  <c r="FA8" i="9"/>
  <c r="EV8" i="9"/>
  <c r="EW8" i="9"/>
  <c r="ES8" i="9"/>
  <c r="EY8" i="9"/>
  <c r="EX8" i="9"/>
  <c r="EO30" i="9"/>
  <c r="BK13" i="9" l="1"/>
  <c r="BL12" i="9"/>
  <c r="BG9" i="9"/>
  <c r="BC12" i="9"/>
  <c r="BE12" i="9"/>
  <c r="BG12" i="9"/>
  <c r="BI9" i="9"/>
  <c r="BJ12" i="9"/>
  <c r="BF12" i="9"/>
  <c r="BF9" i="9"/>
  <c r="BC9" i="9"/>
  <c r="BH9" i="9"/>
  <c r="BI12" i="9"/>
  <c r="BD9" i="9"/>
  <c r="BL9" i="9"/>
  <c r="BA12" i="9"/>
  <c r="BK9" i="9"/>
  <c r="BJ9" i="9"/>
  <c r="BA9" i="9"/>
  <c r="BD12" i="9"/>
  <c r="BH12" i="9"/>
  <c r="BE9" i="9"/>
  <c r="BK12" i="9"/>
  <c r="BG8" i="9"/>
  <c r="BJ8" i="9"/>
  <c r="BE8" i="9"/>
  <c r="BK8" i="9"/>
  <c r="BD8" i="9"/>
  <c r="BL8" i="9"/>
  <c r="BI8" i="9"/>
  <c r="BF8" i="9"/>
  <c r="BA8" i="9"/>
  <c r="BC8" i="9"/>
  <c r="BH8" i="9"/>
  <c r="BL7" i="9"/>
  <c r="BI7" i="9"/>
  <c r="BK7" i="9"/>
  <c r="BH7" i="9"/>
  <c r="BA7" i="9"/>
  <c r="BG7" i="9"/>
  <c r="BD7" i="9"/>
  <c r="BF7" i="9"/>
  <c r="BC7" i="9"/>
  <c r="BJ7" i="9"/>
  <c r="BE7" i="9"/>
  <c r="EO31" i="9"/>
  <c r="EO32" i="9" l="1"/>
  <c r="EO33" i="9" l="1"/>
  <c r="EO34" i="9" l="1"/>
  <c r="EO35" i="9" l="1"/>
  <c r="EO17" i="9"/>
  <c r="EO36" i="9" l="1"/>
  <c r="BT6" i="9"/>
  <c r="BW6" i="9"/>
  <c r="EO18" i="9" l="1"/>
  <c r="EO37" i="9"/>
  <c r="EO38" i="9" l="1"/>
  <c r="EO19" i="9"/>
  <c r="CB5" i="9"/>
  <c r="C8" i="17" s="1"/>
  <c r="BX6" i="9"/>
  <c r="EP37" i="9" l="1"/>
  <c r="C15" i="17" a="1"/>
  <c r="C15" i="17" s="1"/>
  <c r="EO20" i="9"/>
  <c r="EO39" i="9"/>
  <c r="CC5" i="9"/>
  <c r="B10" i="17" l="1" a="1"/>
  <c r="B10" i="17" s="1"/>
  <c r="C10" i="17" a="1"/>
  <c r="C10" i="17" s="1"/>
  <c r="C13" i="17" a="1"/>
  <c r="C13" i="17" s="1"/>
  <c r="B9" i="17" a="1"/>
  <c r="B9" i="17" s="1"/>
  <c r="B13" i="17" a="1"/>
  <c r="B13" i="17" s="1"/>
  <c r="B12" i="17" a="1"/>
  <c r="B12" i="17" s="1"/>
  <c r="C14" i="17" a="1"/>
  <c r="C14" i="17" s="1"/>
  <c r="C9" i="17" a="1"/>
  <c r="C9" i="17" s="1"/>
  <c r="B15" i="17" a="1"/>
  <c r="B15" i="17" s="1"/>
  <c r="B11" i="17" a="1"/>
  <c r="B11" i="17" s="1"/>
  <c r="C11" i="17" a="1"/>
  <c r="C11" i="17" s="1"/>
  <c r="C12" i="17" a="1"/>
  <c r="C12" i="17" s="1"/>
  <c r="B14" i="17" a="1"/>
  <c r="B14" i="17" s="1"/>
  <c r="EP38" i="9"/>
  <c r="F8" i="17"/>
  <c r="EP39" i="9"/>
  <c r="EO40" i="9"/>
  <c r="EO21" i="9"/>
  <c r="CD5" i="9"/>
  <c r="E13" i="17" l="1" a="1"/>
  <c r="E13" i="17" s="1"/>
  <c r="F10" i="17" a="1"/>
  <c r="F10" i="17" s="1"/>
  <c r="E15" i="17" a="1"/>
  <c r="E15" i="17" s="1"/>
  <c r="F12" i="17" a="1"/>
  <c r="F12" i="17" s="1"/>
  <c r="F14" i="17" a="1"/>
  <c r="F14" i="17" s="1"/>
  <c r="E11" i="17" a="1"/>
  <c r="E11" i="17" s="1"/>
  <c r="E10" i="17" a="1"/>
  <c r="E10" i="17" s="1"/>
  <c r="F15" i="17" a="1"/>
  <c r="F15" i="17" s="1"/>
  <c r="F11" i="17" a="1"/>
  <c r="F11" i="17" s="1"/>
  <c r="F13" i="17" a="1"/>
  <c r="F13" i="17" s="1"/>
  <c r="F9" i="17" a="1"/>
  <c r="F9" i="17" s="1"/>
  <c r="E12" i="17" a="1"/>
  <c r="E12" i="17" s="1"/>
  <c r="E14" i="17" a="1"/>
  <c r="E14" i="17" s="1"/>
  <c r="E9" i="17" a="1"/>
  <c r="E9" i="17" s="1"/>
  <c r="I8" i="17"/>
  <c r="EO41" i="9"/>
  <c r="EO22" i="9"/>
  <c r="CE5" i="9"/>
  <c r="EP40" i="9" l="1"/>
  <c r="H12" i="17" a="1"/>
  <c r="H12" i="17" s="1"/>
  <c r="H13" i="17" a="1"/>
  <c r="H13" i="17" s="1"/>
  <c r="I10" i="17" a="1"/>
  <c r="I10" i="17" s="1"/>
  <c r="I12" i="17" a="1"/>
  <c r="I12" i="17" s="1"/>
  <c r="H14" i="17" a="1"/>
  <c r="H14" i="17" s="1"/>
  <c r="I11" i="17" a="1"/>
  <c r="I11" i="17" s="1"/>
  <c r="H15" i="17" a="1"/>
  <c r="H15" i="17" s="1"/>
  <c r="H9" i="17" a="1"/>
  <c r="H9" i="17" s="1"/>
  <c r="I13" i="17" a="1"/>
  <c r="I13" i="17" s="1"/>
  <c r="I14" i="17" a="1"/>
  <c r="I14" i="17" s="1"/>
  <c r="H10" i="17" a="1"/>
  <c r="H10" i="17" s="1"/>
  <c r="I15" i="17" a="1"/>
  <c r="I15" i="17" s="1"/>
  <c r="H11" i="17" a="1"/>
  <c r="H11" i="17" s="1"/>
  <c r="I9" i="17" a="1"/>
  <c r="I9" i="17" s="1"/>
  <c r="L8" i="17"/>
  <c r="EP22" i="9"/>
  <c r="EO23" i="9"/>
  <c r="EO42" i="9"/>
  <c r="CF5" i="9"/>
  <c r="EP41" i="9" l="1"/>
  <c r="K11" i="17" a="1"/>
  <c r="K11" i="17" s="1"/>
  <c r="L9" i="17" a="1"/>
  <c r="L9" i="17" s="1"/>
  <c r="K13" i="17" a="1"/>
  <c r="K13" i="17" s="1"/>
  <c r="L10" i="17" a="1"/>
  <c r="L10" i="17" s="1"/>
  <c r="K15" i="17" a="1"/>
  <c r="K15" i="17" s="1"/>
  <c r="L12" i="17" a="1"/>
  <c r="L12" i="17" s="1"/>
  <c r="L14" i="17" a="1"/>
  <c r="L14" i="17" s="1"/>
  <c r="K14" i="17" a="1"/>
  <c r="K14" i="17" s="1"/>
  <c r="K9" i="17" a="1"/>
  <c r="K9" i="17" s="1"/>
  <c r="L13" i="17" a="1"/>
  <c r="L13" i="17" s="1"/>
  <c r="L11" i="17" a="1"/>
  <c r="L11" i="17" s="1"/>
  <c r="K10" i="17" a="1"/>
  <c r="K10" i="17" s="1"/>
  <c r="L15" i="17" a="1"/>
  <c r="L15" i="17" s="1"/>
  <c r="K12" i="17" a="1"/>
  <c r="K12" i="17" s="1"/>
  <c r="O8" i="17"/>
  <c r="EP23" i="9"/>
  <c r="EP42" i="9"/>
  <c r="EO43" i="9"/>
  <c r="H4" i="9"/>
  <c r="EO24" i="9"/>
  <c r="CG5" i="9"/>
  <c r="N10" i="17" l="1" a="1"/>
  <c r="N10" i="17" s="1"/>
  <c r="O15" i="17" a="1"/>
  <c r="O15" i="17" s="1"/>
  <c r="N11" i="17" a="1"/>
  <c r="N11" i="17" s="1"/>
  <c r="N13" i="17" a="1"/>
  <c r="N13" i="17" s="1"/>
  <c r="N12" i="17" a="1"/>
  <c r="N12" i="17" s="1"/>
  <c r="N14" i="17" a="1"/>
  <c r="N14" i="17" s="1"/>
  <c r="O11" i="17" a="1"/>
  <c r="O11" i="17" s="1"/>
  <c r="N15" i="17" a="1"/>
  <c r="N15" i="17" s="1"/>
  <c r="O12" i="17" a="1"/>
  <c r="O12" i="17" s="1"/>
  <c r="O13" i="17" a="1"/>
  <c r="O13" i="17" s="1"/>
  <c r="O10" i="17" a="1"/>
  <c r="O10" i="17" s="1"/>
  <c r="N9" i="17" a="1"/>
  <c r="N9" i="17" s="1"/>
  <c r="O14" i="17" a="1"/>
  <c r="O14" i="17" s="1"/>
  <c r="O9" i="17" a="1"/>
  <c r="O9" i="17" s="1"/>
  <c r="R8" i="17"/>
  <c r="EP24" i="9"/>
  <c r="EO15" i="9"/>
  <c r="EP43" i="9"/>
  <c r="EO44" i="9"/>
  <c r="EO26" i="9" s="1"/>
  <c r="CH5" i="9"/>
  <c r="R10" i="17" l="1" a="1"/>
  <c r="R10" i="17" s="1"/>
  <c r="Q11" i="17" a="1"/>
  <c r="Q11" i="17" s="1"/>
  <c r="R11" i="17" a="1"/>
  <c r="R11" i="17" s="1"/>
  <c r="Q12" i="17" a="1"/>
  <c r="Q12" i="17" s="1"/>
  <c r="Q15" i="17" a="1"/>
  <c r="Q15" i="17" s="1"/>
  <c r="R12" i="17" a="1"/>
  <c r="R12" i="17" s="1"/>
  <c r="Q13" i="17" a="1"/>
  <c r="Q13" i="17" s="1"/>
  <c r="R14" i="17" a="1"/>
  <c r="R14" i="17" s="1"/>
  <c r="R13" i="17" a="1"/>
  <c r="R13" i="17" s="1"/>
  <c r="Q14" i="17" a="1"/>
  <c r="Q14" i="17" s="1"/>
  <c r="R15" i="17" a="1"/>
  <c r="R15" i="17" s="1"/>
  <c r="Q9" i="17" a="1"/>
  <c r="Q9" i="17" s="1"/>
  <c r="R9" i="17" a="1"/>
  <c r="R9" i="17" s="1"/>
  <c r="Q10" i="17" a="1"/>
  <c r="Q10" i="17" s="1"/>
  <c r="U8" i="17"/>
  <c r="EP44" i="9"/>
  <c r="CI5" i="9"/>
  <c r="T15" i="17" l="1" a="1"/>
  <c r="T15" i="17" s="1"/>
  <c r="U15" i="17" a="1"/>
  <c r="U15" i="17" s="1"/>
  <c r="T9" i="17" a="1"/>
  <c r="T9" i="17" s="1"/>
  <c r="U9" i="17" a="1"/>
  <c r="U9" i="17" s="1"/>
  <c r="T10" i="17" a="1"/>
  <c r="T10" i="17" s="1"/>
  <c r="U10" i="17" a="1"/>
  <c r="U10" i="17" s="1"/>
  <c r="T11" i="17" a="1"/>
  <c r="T11" i="17" s="1"/>
  <c r="T12" i="17" a="1"/>
  <c r="T12" i="17" s="1"/>
  <c r="U12" i="17" a="1"/>
  <c r="U12" i="17" s="1"/>
  <c r="T13" i="17" a="1"/>
  <c r="T13" i="17" s="1"/>
  <c r="U13" i="17" a="1"/>
  <c r="U13" i="17" s="1"/>
  <c r="U11" i="17" a="1"/>
  <c r="U11" i="17" s="1"/>
  <c r="T14" i="17" a="1"/>
  <c r="T14" i="17" s="1"/>
  <c r="U14" i="17" a="1"/>
  <c r="U14" i="17" s="1"/>
  <c r="C17" i="17"/>
  <c r="CJ5" i="9"/>
  <c r="B23" i="17" l="1" a="1"/>
  <c r="B23" i="17" s="1"/>
  <c r="C18" i="17" a="1"/>
  <c r="C18" i="17" s="1"/>
  <c r="B24" i="17" a="1"/>
  <c r="B24" i="17" s="1"/>
  <c r="B18" i="17" a="1"/>
  <c r="B18" i="17" s="1"/>
  <c r="C19" i="17" a="1"/>
  <c r="C19" i="17" s="1"/>
  <c r="B19" i="17" a="1"/>
  <c r="B19" i="17" s="1"/>
  <c r="C20" i="17" a="1"/>
  <c r="C20" i="17" s="1"/>
  <c r="B20" i="17" a="1"/>
  <c r="B20" i="17" s="1"/>
  <c r="C22" i="17" a="1"/>
  <c r="C22" i="17" s="1"/>
  <c r="B21" i="17" a="1"/>
  <c r="B21" i="17" s="1"/>
  <c r="C23" i="17" a="1"/>
  <c r="C23" i="17" s="1"/>
  <c r="B22" i="17" a="1"/>
  <c r="B22" i="17" s="1"/>
  <c r="C24" i="17" a="1"/>
  <c r="C24" i="17" s="1"/>
  <c r="C21" i="17" a="1"/>
  <c r="C21" i="17" s="1"/>
  <c r="F17" i="17"/>
  <c r="CK5" i="9"/>
  <c r="F22" i="17" l="1" a="1"/>
  <c r="F22" i="17" s="1"/>
  <c r="E23" i="17" a="1"/>
  <c r="E23" i="17" s="1"/>
  <c r="F19" i="17" a="1"/>
  <c r="F19" i="17" s="1"/>
  <c r="E24" i="17" a="1"/>
  <c r="E24" i="17" s="1"/>
  <c r="F20" i="17" a="1"/>
  <c r="F20" i="17" s="1"/>
  <c r="E18" i="17" a="1"/>
  <c r="E18" i="17" s="1"/>
  <c r="F21" i="17" a="1"/>
  <c r="F21" i="17" s="1"/>
  <c r="E20" i="17" a="1"/>
  <c r="E20" i="17" s="1"/>
  <c r="F23" i="17" a="1"/>
  <c r="F23" i="17" s="1"/>
  <c r="E21" i="17" a="1"/>
  <c r="E21" i="17" s="1"/>
  <c r="F24" i="17" a="1"/>
  <c r="F24" i="17" s="1"/>
  <c r="E19" i="17" a="1"/>
  <c r="E19" i="17" s="1"/>
  <c r="E22" i="17" a="1"/>
  <c r="E22" i="17" s="1"/>
  <c r="F18" i="17" a="1"/>
  <c r="F18" i="17" s="1"/>
  <c r="I17" i="17"/>
  <c r="CL5" i="9"/>
  <c r="H22" i="17" l="1" a="1"/>
  <c r="H22" i="17" s="1"/>
  <c r="I23" i="17" a="1"/>
  <c r="I23" i="17" s="1"/>
  <c r="H23" i="17" a="1"/>
  <c r="H23" i="17" s="1"/>
  <c r="I24" i="17" a="1"/>
  <c r="I24" i="17" s="1"/>
  <c r="H24" i="17" a="1"/>
  <c r="H24" i="17" s="1"/>
  <c r="I18" i="17" a="1"/>
  <c r="I18" i="17" s="1"/>
  <c r="H18" i="17" a="1"/>
  <c r="H18" i="17" s="1"/>
  <c r="H19" i="17" a="1"/>
  <c r="H19" i="17" s="1"/>
  <c r="I20" i="17" a="1"/>
  <c r="I20" i="17" s="1"/>
  <c r="I19" i="17" a="1"/>
  <c r="I19" i="17" s="1"/>
  <c r="H20" i="17" a="1"/>
  <c r="H20" i="17" s="1"/>
  <c r="I21" i="17" a="1"/>
  <c r="I21" i="17" s="1"/>
  <c r="H21" i="17" a="1"/>
  <c r="H21" i="17" s="1"/>
  <c r="I22" i="17" a="1"/>
  <c r="I22" i="17" s="1"/>
  <c r="L17" i="17"/>
  <c r="CM5" i="9"/>
  <c r="K21" i="17" l="1" a="1"/>
  <c r="K21" i="17" s="1"/>
  <c r="L22" i="17" a="1"/>
  <c r="L22" i="17" s="1"/>
  <c r="K22" i="17" a="1"/>
  <c r="K22" i="17" s="1"/>
  <c r="L23" i="17" a="1"/>
  <c r="L23" i="17" s="1"/>
  <c r="K23" i="17" a="1"/>
  <c r="K23" i="17" s="1"/>
  <c r="L24" i="17" a="1"/>
  <c r="L24" i="17" s="1"/>
  <c r="K24" i="17" a="1"/>
  <c r="K24" i="17" s="1"/>
  <c r="L18" i="17" a="1"/>
  <c r="L18" i="17" s="1"/>
  <c r="L19" i="17" a="1"/>
  <c r="L19" i="17" s="1"/>
  <c r="K18" i="17" a="1"/>
  <c r="K18" i="17" s="1"/>
  <c r="K19" i="17" a="1"/>
  <c r="K19" i="17" s="1"/>
  <c r="L20" i="17" a="1"/>
  <c r="L20" i="17" s="1"/>
  <c r="K20" i="17" a="1"/>
  <c r="K20" i="17" s="1"/>
  <c r="L21" i="17" a="1"/>
  <c r="L21" i="17" s="1"/>
  <c r="O17" i="17"/>
  <c r="CN5" i="9"/>
  <c r="N21" i="17" l="1" a="1"/>
  <c r="N21" i="17" s="1"/>
  <c r="O22" i="17" a="1"/>
  <c r="O22" i="17" s="1"/>
  <c r="N22" i="17" a="1"/>
  <c r="N22" i="17" s="1"/>
  <c r="O21" i="17" a="1"/>
  <c r="O21" i="17" s="1"/>
  <c r="N24" i="17" a="1"/>
  <c r="N24" i="17" s="1"/>
  <c r="O18" i="17" a="1"/>
  <c r="O18" i="17" s="1"/>
  <c r="O20" i="17" a="1"/>
  <c r="O20" i="17" s="1"/>
  <c r="N23" i="17" a="1"/>
  <c r="N23" i="17" s="1"/>
  <c r="O19" i="17" a="1"/>
  <c r="O19" i="17" s="1"/>
  <c r="N18" i="17" a="1"/>
  <c r="N18" i="17" s="1"/>
  <c r="N19" i="17" a="1"/>
  <c r="N19" i="17" s="1"/>
  <c r="O24" i="17" a="1"/>
  <c r="O24" i="17" s="1"/>
  <c r="N20" i="17" a="1"/>
  <c r="N20" i="17" s="1"/>
  <c r="O23" i="17" a="1"/>
  <c r="O23" i="17" s="1"/>
  <c r="R17" i="17"/>
  <c r="CO5" i="9"/>
  <c r="Q20" i="17" l="1" a="1"/>
  <c r="Q20" i="17" s="1"/>
  <c r="R20" i="17" a="1"/>
  <c r="R20" i="17" s="1"/>
  <c r="Q21" i="17" a="1"/>
  <c r="Q21" i="17" s="1"/>
  <c r="R21" i="17" a="1"/>
  <c r="R21" i="17" s="1"/>
  <c r="Q22" i="17" a="1"/>
  <c r="Q22" i="17" s="1"/>
  <c r="R22" i="17" a="1"/>
  <c r="R22" i="17" s="1"/>
  <c r="Q23" i="17" a="1"/>
  <c r="Q23" i="17" s="1"/>
  <c r="R23" i="17" a="1"/>
  <c r="R23" i="17" s="1"/>
  <c r="R24" i="17" a="1"/>
  <c r="R24" i="17" s="1"/>
  <c r="Q18" i="17" a="1"/>
  <c r="Q18" i="17" s="1"/>
  <c r="R18" i="17" a="1"/>
  <c r="R18" i="17" s="1"/>
  <c r="Q19" i="17" a="1"/>
  <c r="Q19" i="17" s="1"/>
  <c r="R19" i="17" a="1"/>
  <c r="R19" i="17" s="1"/>
  <c r="Q24" i="17" a="1"/>
  <c r="Q24" i="17" s="1"/>
  <c r="U17" i="17"/>
  <c r="CP5" i="9"/>
  <c r="U19" i="17" l="1" a="1"/>
  <c r="U19" i="17" s="1"/>
  <c r="U23" i="17" a="1"/>
  <c r="U23" i="17" s="1"/>
  <c r="T19" i="17" a="1"/>
  <c r="T19" i="17" s="1"/>
  <c r="U20" i="17" a="1"/>
  <c r="U20" i="17" s="1"/>
  <c r="T20" i="17" a="1"/>
  <c r="T20" i="17" s="1"/>
  <c r="U21" i="17" a="1"/>
  <c r="U21" i="17" s="1"/>
  <c r="T21" i="17" a="1"/>
  <c r="T21" i="17" s="1"/>
  <c r="U22" i="17" a="1"/>
  <c r="U22" i="17" s="1"/>
  <c r="T22" i="17" a="1"/>
  <c r="T22" i="17" s="1"/>
  <c r="T23" i="17" a="1"/>
  <c r="T23" i="17" s="1"/>
  <c r="U24" i="17" a="1"/>
  <c r="U24" i="17" s="1"/>
  <c r="T24" i="17" a="1"/>
  <c r="T24" i="17" s="1"/>
  <c r="U18" i="17" a="1"/>
  <c r="U18" i="17" s="1"/>
  <c r="T18" i="17" a="1"/>
  <c r="T18" i="17" s="1"/>
  <c r="C26" i="17"/>
  <c r="CQ5" i="9"/>
  <c r="C32" i="17" l="1" a="1"/>
  <c r="C32" i="17" s="1"/>
  <c r="B27" i="17" a="1"/>
  <c r="B27" i="17" s="1"/>
  <c r="C33" i="17" a="1"/>
  <c r="C33" i="17" s="1"/>
  <c r="B28" i="17" a="1"/>
  <c r="B28" i="17" s="1"/>
  <c r="B30" i="17" a="1"/>
  <c r="B30" i="17" s="1"/>
  <c r="B29" i="17" a="1"/>
  <c r="B29" i="17" s="1"/>
  <c r="C29" i="17" a="1"/>
  <c r="C29" i="17" s="1"/>
  <c r="B31" i="17" a="1"/>
  <c r="B31" i="17" s="1"/>
  <c r="C30" i="17" a="1"/>
  <c r="C30" i="17" s="1"/>
  <c r="B32" i="17" a="1"/>
  <c r="B32" i="17" s="1"/>
  <c r="C27" i="17" a="1"/>
  <c r="C27" i="17" s="1"/>
  <c r="C28" i="17" a="1"/>
  <c r="C28" i="17" s="1"/>
  <c r="C31" i="17" a="1"/>
  <c r="C31" i="17" s="1"/>
  <c r="B33" i="17" a="1"/>
  <c r="B33" i="17" s="1"/>
  <c r="F26" i="17"/>
  <c r="CR5" i="9"/>
  <c r="F29" i="17" l="1" a="1"/>
  <c r="F29" i="17" s="1"/>
  <c r="E31" i="17" a="1"/>
  <c r="E31" i="17" s="1"/>
  <c r="F30" i="17" a="1"/>
  <c r="F30" i="17" s="1"/>
  <c r="E32" i="17" a="1"/>
  <c r="E32" i="17" s="1"/>
  <c r="F31" i="17" a="1"/>
  <c r="F31" i="17" s="1"/>
  <c r="E33" i="17" a="1"/>
  <c r="E33" i="17" s="1"/>
  <c r="F32" i="17" a="1"/>
  <c r="F32" i="17" s="1"/>
  <c r="E27" i="17" a="1"/>
  <c r="E27" i="17" s="1"/>
  <c r="F27" i="17" a="1"/>
  <c r="F27" i="17" s="1"/>
  <c r="E28" i="17" a="1"/>
  <c r="E28" i="17" s="1"/>
  <c r="F33" i="17" a="1"/>
  <c r="F33" i="17" s="1"/>
  <c r="E29" i="17" a="1"/>
  <c r="E29" i="17" s="1"/>
  <c r="F28" i="17" a="1"/>
  <c r="F28" i="17" s="1"/>
  <c r="E30" i="17" a="1"/>
  <c r="E30" i="17" s="1"/>
  <c r="I26" i="17"/>
  <c r="CS5" i="9"/>
  <c r="I28" i="17" l="1" a="1"/>
  <c r="I28" i="17" s="1"/>
  <c r="H30" i="17" a="1"/>
  <c r="H30" i="17" s="1"/>
  <c r="I32" i="17" a="1"/>
  <c r="I32" i="17" s="1"/>
  <c r="I29" i="17" a="1"/>
  <c r="I29" i="17" s="1"/>
  <c r="H31" i="17" a="1"/>
  <c r="H31" i="17" s="1"/>
  <c r="H27" i="17" a="1"/>
  <c r="H27" i="17" s="1"/>
  <c r="I30" i="17" a="1"/>
  <c r="I30" i="17" s="1"/>
  <c r="H32" i="17" a="1"/>
  <c r="H32" i="17" s="1"/>
  <c r="I31" i="17" a="1"/>
  <c r="I31" i="17" s="1"/>
  <c r="H33" i="17" a="1"/>
  <c r="H33" i="17" s="1"/>
  <c r="I33" i="17" a="1"/>
  <c r="I33" i="17" s="1"/>
  <c r="I27" i="17" a="1"/>
  <c r="I27" i="17" s="1"/>
  <c r="H28" i="17" a="1"/>
  <c r="H28" i="17" s="1"/>
  <c r="H29" i="17" a="1"/>
  <c r="H29" i="17" s="1"/>
  <c r="L26" i="17"/>
  <c r="CT5" i="9"/>
  <c r="L27" i="17" l="1" a="1"/>
  <c r="L27" i="17" s="1"/>
  <c r="K28" i="17" a="1"/>
  <c r="K28" i="17" s="1"/>
  <c r="L28" i="17" a="1"/>
  <c r="L28" i="17" s="1"/>
  <c r="K29" i="17" a="1"/>
  <c r="K29" i="17" s="1"/>
  <c r="L30" i="17" a="1"/>
  <c r="L30" i="17" s="1"/>
  <c r="L29" i="17" a="1"/>
  <c r="L29" i="17" s="1"/>
  <c r="K30" i="17" a="1"/>
  <c r="K30" i="17" s="1"/>
  <c r="K31" i="17" a="1"/>
  <c r="K31" i="17" s="1"/>
  <c r="L31" i="17" a="1"/>
  <c r="L31" i="17" s="1"/>
  <c r="K32" i="17" a="1"/>
  <c r="K32" i="17" s="1"/>
  <c r="L32" i="17" a="1"/>
  <c r="L32" i="17" s="1"/>
  <c r="K33" i="17" a="1"/>
  <c r="K33" i="17" s="1"/>
  <c r="L33" i="17" a="1"/>
  <c r="L33" i="17" s="1"/>
  <c r="K27" i="17" a="1"/>
  <c r="K27" i="17" s="1"/>
  <c r="O26" i="17"/>
  <c r="CU5" i="9"/>
  <c r="O32" i="17" l="1" a="1"/>
  <c r="O32" i="17" s="1"/>
  <c r="N33" i="17" a="1"/>
  <c r="N33" i="17" s="1"/>
  <c r="O33" i="17" a="1"/>
  <c r="O33" i="17" s="1"/>
  <c r="N27" i="17" a="1"/>
  <c r="N27" i="17" s="1"/>
  <c r="O28" i="17" a="1"/>
  <c r="O28" i="17" s="1"/>
  <c r="O27" i="17" a="1"/>
  <c r="O27" i="17" s="1"/>
  <c r="N28" i="17" a="1"/>
  <c r="N28" i="17" s="1"/>
  <c r="O29" i="17" a="1"/>
  <c r="O29" i="17" s="1"/>
  <c r="N30" i="17" a="1"/>
  <c r="N30" i="17" s="1"/>
  <c r="O30" i="17" a="1"/>
  <c r="O30" i="17" s="1"/>
  <c r="N31" i="17" a="1"/>
  <c r="N31" i="17" s="1"/>
  <c r="N29" i="17" a="1"/>
  <c r="N29" i="17" s="1"/>
  <c r="O31" i="17" a="1"/>
  <c r="O31" i="17" s="1"/>
  <c r="N32" i="17" a="1"/>
  <c r="N32" i="17" s="1"/>
  <c r="R26" i="17"/>
  <c r="CV5" i="9"/>
  <c r="R30" i="17" l="1" a="1"/>
  <c r="R30" i="17" s="1"/>
  <c r="Q31" i="17" a="1"/>
  <c r="Q31" i="17" s="1"/>
  <c r="R31" i="17" a="1"/>
  <c r="R31" i="17" s="1"/>
  <c r="Q32" i="17" a="1"/>
  <c r="Q32" i="17" s="1"/>
  <c r="R32" i="17" a="1"/>
  <c r="R32" i="17" s="1"/>
  <c r="Q33" i="17" a="1"/>
  <c r="Q33" i="17" s="1"/>
  <c r="R33" i="17" a="1"/>
  <c r="R33" i="17" s="1"/>
  <c r="Q27" i="17" a="1"/>
  <c r="Q27" i="17" s="1"/>
  <c r="Q28" i="17" a="1"/>
  <c r="Q28" i="17" s="1"/>
  <c r="R27" i="17" a="1"/>
  <c r="R27" i="17" s="1"/>
  <c r="R28" i="17" a="1"/>
  <c r="R28" i="17" s="1"/>
  <c r="Q29" i="17" a="1"/>
  <c r="Q29" i="17" s="1"/>
  <c r="R29" i="17" a="1"/>
  <c r="R29" i="17" s="1"/>
  <c r="Q30" i="17" a="1"/>
  <c r="Q30" i="17" s="1"/>
  <c r="U26" i="17"/>
  <c r="CW5" i="9"/>
  <c r="U29" i="17" l="1" a="1"/>
  <c r="U29" i="17" s="1"/>
  <c r="T30" i="17" a="1"/>
  <c r="T30" i="17" s="1"/>
  <c r="T33" i="17" a="1"/>
  <c r="T33" i="17" s="1"/>
  <c r="U30" i="17" a="1"/>
  <c r="U30" i="17" s="1"/>
  <c r="U31" i="17" a="1"/>
  <c r="U31" i="17" s="1"/>
  <c r="T31" i="17" a="1"/>
  <c r="T31" i="17" s="1"/>
  <c r="U32" i="17" a="1"/>
  <c r="U32" i="17" s="1"/>
  <c r="T32" i="17" a="1"/>
  <c r="T32" i="17" s="1"/>
  <c r="U33" i="17" a="1"/>
  <c r="U33" i="17" s="1"/>
  <c r="U27" i="17" a="1"/>
  <c r="U27" i="17" s="1"/>
  <c r="T27" i="17" a="1"/>
  <c r="T27" i="17" s="1"/>
  <c r="T28" i="17" a="1"/>
  <c r="T28" i="17" s="1"/>
  <c r="U28" i="17" a="1"/>
  <c r="U28" i="17" s="1"/>
  <c r="T29" i="17" a="1"/>
  <c r="T29" i="17" s="1"/>
  <c r="C35" i="17"/>
  <c r="CX5" i="9"/>
  <c r="B37" i="17" l="1" a="1"/>
  <c r="B37" i="17" s="1"/>
  <c r="C37" i="17" a="1"/>
  <c r="C37" i="17" s="1"/>
  <c r="B38" i="17" a="1"/>
  <c r="B38" i="17" s="1"/>
  <c r="C38" i="17" a="1"/>
  <c r="C38" i="17" s="1"/>
  <c r="B39" i="17" a="1"/>
  <c r="B39" i="17" s="1"/>
  <c r="C40" i="17" a="1"/>
  <c r="C40" i="17" s="1"/>
  <c r="C39" i="17" a="1"/>
  <c r="C39" i="17" s="1"/>
  <c r="B40" i="17" a="1"/>
  <c r="B40" i="17" s="1"/>
  <c r="C41" i="17" a="1"/>
  <c r="C41" i="17" s="1"/>
  <c r="B42" i="17" a="1"/>
  <c r="B42" i="17" s="1"/>
  <c r="C42" i="17" a="1"/>
  <c r="C42" i="17" s="1"/>
  <c r="B36" i="17" a="1"/>
  <c r="B36" i="17" s="1"/>
  <c r="B41" i="17" a="1"/>
  <c r="B41" i="17" s="1"/>
  <c r="C36" i="17" a="1"/>
  <c r="C36" i="17" s="1"/>
  <c r="F35" i="17"/>
  <c r="CY5" i="9"/>
  <c r="E42" i="17" l="1" a="1"/>
  <c r="E42" i="17" s="1"/>
  <c r="F36" i="17" a="1"/>
  <c r="F36" i="17" s="1"/>
  <c r="E36" i="17" a="1"/>
  <c r="E36" i="17" s="1"/>
  <c r="E38" i="17" a="1"/>
  <c r="E38" i="17" s="1"/>
  <c r="F37" i="17" a="1"/>
  <c r="F37" i="17" s="1"/>
  <c r="E37" i="17" a="1"/>
  <c r="E37" i="17" s="1"/>
  <c r="F38" i="17" a="1"/>
  <c r="F38" i="17" s="1"/>
  <c r="E39" i="17" a="1"/>
  <c r="E39" i="17" s="1"/>
  <c r="F40" i="17" a="1"/>
  <c r="F40" i="17" s="1"/>
  <c r="F39" i="17" a="1"/>
  <c r="F39" i="17" s="1"/>
  <c r="E40" i="17" a="1"/>
  <c r="E40" i="17" s="1"/>
  <c r="F41" i="17" a="1"/>
  <c r="F41" i="17" s="1"/>
  <c r="E41" i="17" a="1"/>
  <c r="E41" i="17" s="1"/>
  <c r="F42" i="17" a="1"/>
  <c r="F42" i="17" s="1"/>
  <c r="I35" i="17"/>
  <c r="CZ5" i="9"/>
  <c r="H40" i="17" l="1" a="1"/>
  <c r="H40" i="17" s="1"/>
  <c r="I41" i="17" a="1"/>
  <c r="I41" i="17" s="1"/>
  <c r="I37" i="17" a="1"/>
  <c r="I37" i="17" s="1"/>
  <c r="H41" i="17" a="1"/>
  <c r="H41" i="17" s="1"/>
  <c r="I42" i="17" a="1"/>
  <c r="I42" i="17" s="1"/>
  <c r="H42" i="17" a="1"/>
  <c r="H42" i="17" s="1"/>
  <c r="I36" i="17" a="1"/>
  <c r="I36" i="17" s="1"/>
  <c r="H36" i="17" a="1"/>
  <c r="H36" i="17" s="1"/>
  <c r="H37" i="17" a="1"/>
  <c r="H37" i="17" s="1"/>
  <c r="I38" i="17" a="1"/>
  <c r="I38" i="17" s="1"/>
  <c r="H38" i="17" a="1"/>
  <c r="H38" i="17" s="1"/>
  <c r="I39" i="17" a="1"/>
  <c r="I39" i="17" s="1"/>
  <c r="H39" i="17" a="1"/>
  <c r="H39" i="17" s="1"/>
  <c r="I40" i="17" a="1"/>
  <c r="I40" i="17" s="1"/>
  <c r="L35" i="17"/>
  <c r="DA5" i="9"/>
  <c r="K38" i="17" l="1" a="1"/>
  <c r="K38" i="17" s="1"/>
  <c r="L39" i="17" a="1"/>
  <c r="L39" i="17" s="1"/>
  <c r="K39" i="17" a="1"/>
  <c r="K39" i="17" s="1"/>
  <c r="L40" i="17" a="1"/>
  <c r="L40" i="17" s="1"/>
  <c r="K40" i="17" a="1"/>
  <c r="K40" i="17" s="1"/>
  <c r="L41" i="17" a="1"/>
  <c r="L41" i="17" s="1"/>
  <c r="K41" i="17" a="1"/>
  <c r="K41" i="17" s="1"/>
  <c r="L42" i="17" a="1"/>
  <c r="L42" i="17" s="1"/>
  <c r="K36" i="17" a="1"/>
  <c r="K36" i="17" s="1"/>
  <c r="L37" i="17" a="1"/>
  <c r="L37" i="17" s="1"/>
  <c r="K42" i="17" a="1"/>
  <c r="K42" i="17" s="1"/>
  <c r="K37" i="17" a="1"/>
  <c r="K37" i="17" s="1"/>
  <c r="L38" i="17" a="1"/>
  <c r="L38" i="17" s="1"/>
  <c r="L36" i="17" a="1"/>
  <c r="L36" i="17" s="1"/>
  <c r="O35" i="17"/>
  <c r="DB5" i="9"/>
  <c r="N37" i="17" l="1" a="1"/>
  <c r="N37" i="17" s="1"/>
  <c r="O37" i="17" a="1"/>
  <c r="O37" i="17" s="1"/>
  <c r="N38" i="17" a="1"/>
  <c r="N38" i="17" s="1"/>
  <c r="O38" i="17" a="1"/>
  <c r="O38" i="17" s="1"/>
  <c r="N39" i="17" a="1"/>
  <c r="N39" i="17" s="1"/>
  <c r="O39" i="17" a="1"/>
  <c r="O39" i="17" s="1"/>
  <c r="N40" i="17" a="1"/>
  <c r="N40" i="17" s="1"/>
  <c r="O40" i="17" a="1"/>
  <c r="O40" i="17" s="1"/>
  <c r="O41" i="17" a="1"/>
  <c r="O41" i="17" s="1"/>
  <c r="N41" i="17" a="1"/>
  <c r="N41" i="17" s="1"/>
  <c r="O42" i="17" a="1"/>
  <c r="O42" i="17" s="1"/>
  <c r="N42" i="17" a="1"/>
  <c r="N42" i="17" s="1"/>
  <c r="O36" i="17" a="1"/>
  <c r="O36" i="17" s="1"/>
  <c r="N36" i="17" a="1"/>
  <c r="N36" i="17" s="1"/>
  <c r="R35" i="17"/>
  <c r="DC5" i="9"/>
  <c r="Q36" i="17" l="1" a="1"/>
  <c r="Q36" i="17" s="1"/>
  <c r="R37" i="17" a="1"/>
  <c r="R37" i="17" s="1"/>
  <c r="Q37" i="17" a="1"/>
  <c r="Q37" i="17" s="1"/>
  <c r="R38" i="17" a="1"/>
  <c r="R38" i="17" s="1"/>
  <c r="R40" i="17" a="1"/>
  <c r="R40" i="17" s="1"/>
  <c r="Q38" i="17" a="1"/>
  <c r="Q38" i="17" s="1"/>
  <c r="R39" i="17" a="1"/>
  <c r="R39" i="17" s="1"/>
  <c r="Q40" i="17" a="1"/>
  <c r="Q40" i="17" s="1"/>
  <c r="R41" i="17" a="1"/>
  <c r="R41" i="17" s="1"/>
  <c r="Q39" i="17" a="1"/>
  <c r="Q39" i="17" s="1"/>
  <c r="Q41" i="17" a="1"/>
  <c r="Q41" i="17" s="1"/>
  <c r="R42" i="17" a="1"/>
  <c r="R42" i="17" s="1"/>
  <c r="Q42" i="17" a="1"/>
  <c r="Q42" i="17" s="1"/>
  <c r="R36" i="17" a="1"/>
  <c r="R36" i="17" s="1"/>
  <c r="U35" i="17"/>
  <c r="DD5" i="9"/>
  <c r="T41" i="17" l="1" a="1"/>
  <c r="T41" i="17" s="1"/>
  <c r="U42" i="17" a="1"/>
  <c r="U42" i="17" s="1"/>
  <c r="T37" i="17" a="1"/>
  <c r="T37" i="17" s="1"/>
  <c r="T42" i="17" a="1"/>
  <c r="T42" i="17" s="1"/>
  <c r="U36" i="17" a="1"/>
  <c r="U36" i="17" s="1"/>
  <c r="U38" i="17" a="1"/>
  <c r="U38" i="17" s="1"/>
  <c r="T36" i="17" a="1"/>
  <c r="T36" i="17" s="1"/>
  <c r="U37" i="17" a="1"/>
  <c r="U37" i="17" s="1"/>
  <c r="T38" i="17" a="1"/>
  <c r="T38" i="17" s="1"/>
  <c r="U39" i="17" a="1"/>
  <c r="U39" i="17" s="1"/>
  <c r="T39" i="17" a="1"/>
  <c r="T39" i="17" s="1"/>
  <c r="U40" i="17" a="1"/>
  <c r="U40" i="17" s="1"/>
  <c r="T40" i="17" a="1"/>
  <c r="T40" i="17" s="1"/>
  <c r="U41" i="17" a="1"/>
  <c r="U41" i="17" s="1"/>
  <c r="C44" i="17"/>
  <c r="DE5" i="9"/>
  <c r="B50" i="17" l="1" a="1"/>
  <c r="B50" i="17" s="1"/>
  <c r="C50" i="17" a="1"/>
  <c r="C50" i="17" s="1"/>
  <c r="B51" i="17" a="1"/>
  <c r="B51" i="17" s="1"/>
  <c r="C51" i="17" a="1"/>
  <c r="C51" i="17" s="1"/>
  <c r="B45" i="17" a="1"/>
  <c r="B45" i="17" s="1"/>
  <c r="C46" i="17" a="1"/>
  <c r="C46" i="17" s="1"/>
  <c r="C45" i="17" a="1"/>
  <c r="C45" i="17" s="1"/>
  <c r="B47" i="17" a="1"/>
  <c r="B47" i="17" s="1"/>
  <c r="B48" i="17" a="1"/>
  <c r="B48" i="17" s="1"/>
  <c r="C48" i="17" a="1"/>
  <c r="C48" i="17" s="1"/>
  <c r="C47" i="17" a="1"/>
  <c r="C47" i="17" s="1"/>
  <c r="B49" i="17" a="1"/>
  <c r="B49" i="17" s="1"/>
  <c r="C49" i="17" a="1"/>
  <c r="C49" i="17" s="1"/>
  <c r="B46" i="17" a="1"/>
  <c r="B46" i="17" s="1"/>
  <c r="F44" i="17"/>
  <c r="DF5" i="9"/>
  <c r="E50" i="17" l="1" a="1"/>
  <c r="E50" i="17" s="1"/>
  <c r="F50" i="17" a="1"/>
  <c r="F50" i="17" s="1"/>
  <c r="E51" i="17" a="1"/>
  <c r="E51" i="17" s="1"/>
  <c r="F51" i="17" a="1"/>
  <c r="F51" i="17" s="1"/>
  <c r="E45" i="17" a="1"/>
  <c r="E45" i="17" s="1"/>
  <c r="F47" i="17" a="1"/>
  <c r="F47" i="17" s="1"/>
  <c r="F46" i="17" a="1"/>
  <c r="F46" i="17" s="1"/>
  <c r="F45" i="17" a="1"/>
  <c r="F45" i="17" s="1"/>
  <c r="E46" i="17" a="1"/>
  <c r="E46" i="17" s="1"/>
  <c r="E47" i="17" a="1"/>
  <c r="E47" i="17" s="1"/>
  <c r="E48" i="17" a="1"/>
  <c r="E48" i="17" s="1"/>
  <c r="F48" i="17" a="1"/>
  <c r="F48" i="17" s="1"/>
  <c r="E49" i="17" a="1"/>
  <c r="E49" i="17" s="1"/>
  <c r="F49" i="17" a="1"/>
  <c r="F49" i="17" s="1"/>
  <c r="I44" i="17"/>
  <c r="DG5" i="9"/>
  <c r="H48" i="17" l="1" a="1"/>
  <c r="H48" i="17" s="1"/>
  <c r="I49" i="17" a="1"/>
  <c r="I49" i="17" s="1"/>
  <c r="H49" i="17" a="1"/>
  <c r="H49" i="17" s="1"/>
  <c r="I50" i="17" a="1"/>
  <c r="I50" i="17" s="1"/>
  <c r="H50" i="17" a="1"/>
  <c r="H50" i="17" s="1"/>
  <c r="I51" i="17" a="1"/>
  <c r="I51" i="17" s="1"/>
  <c r="H51" i="17" a="1"/>
  <c r="H51" i="17" s="1"/>
  <c r="I45" i="17" a="1"/>
  <c r="I45" i="17" s="1"/>
  <c r="I46" i="17" a="1"/>
  <c r="I46" i="17" s="1"/>
  <c r="H45" i="17" a="1"/>
  <c r="H45" i="17" s="1"/>
  <c r="H46" i="17" a="1"/>
  <c r="H46" i="17" s="1"/>
  <c r="I47" i="17" a="1"/>
  <c r="I47" i="17" s="1"/>
  <c r="H47" i="17" a="1"/>
  <c r="H47" i="17" s="1"/>
  <c r="I48" i="17" a="1"/>
  <c r="I48" i="17" s="1"/>
  <c r="L44" i="17"/>
  <c r="DH5" i="9"/>
  <c r="K46" i="17" l="1" a="1"/>
  <c r="K46" i="17" s="1"/>
  <c r="L47" i="17" a="1"/>
  <c r="L47" i="17" s="1"/>
  <c r="K50" i="17" a="1"/>
  <c r="K50" i="17" s="1"/>
  <c r="K47" i="17" a="1"/>
  <c r="K47" i="17" s="1"/>
  <c r="L48" i="17" a="1"/>
  <c r="L48" i="17" s="1"/>
  <c r="L51" i="17" a="1"/>
  <c r="L51" i="17" s="1"/>
  <c r="K48" i="17" a="1"/>
  <c r="K48" i="17" s="1"/>
  <c r="L49" i="17" a="1"/>
  <c r="L49" i="17" s="1"/>
  <c r="K49" i="17" a="1"/>
  <c r="K49" i="17" s="1"/>
  <c r="L50" i="17" a="1"/>
  <c r="L50" i="17" s="1"/>
  <c r="K51" i="17" a="1"/>
  <c r="K51" i="17" s="1"/>
  <c r="L45" i="17" a="1"/>
  <c r="L45" i="17" s="1"/>
  <c r="K45" i="17" a="1"/>
  <c r="K45" i="17" s="1"/>
  <c r="L46" i="17" a="1"/>
  <c r="L46" i="17" s="1"/>
  <c r="O44" i="17"/>
  <c r="DI5" i="9"/>
  <c r="O46" i="17" l="1" a="1"/>
  <c r="O46" i="17" s="1"/>
  <c r="N46" i="17" a="1"/>
  <c r="N46" i="17" s="1"/>
  <c r="O47" i="17" a="1"/>
  <c r="O47" i="17" s="1"/>
  <c r="N47" i="17" a="1"/>
  <c r="N47" i="17" s="1"/>
  <c r="O48" i="17" a="1"/>
  <c r="O48" i="17" s="1"/>
  <c r="N49" i="17" a="1"/>
  <c r="N49" i="17" s="1"/>
  <c r="N48" i="17" a="1"/>
  <c r="N48" i="17" s="1"/>
  <c r="O49" i="17" a="1"/>
  <c r="O49" i="17" s="1"/>
  <c r="N50" i="17" a="1"/>
  <c r="N50" i="17" s="1"/>
  <c r="O50" i="17" a="1"/>
  <c r="O50" i="17" s="1"/>
  <c r="N51" i="17" a="1"/>
  <c r="N51" i="17" s="1"/>
  <c r="O51" i="17" a="1"/>
  <c r="O51" i="17" s="1"/>
  <c r="N45" i="17" a="1"/>
  <c r="N45" i="17" s="1"/>
  <c r="O45" i="17" a="1"/>
  <c r="O45" i="17" s="1"/>
  <c r="R44" i="17"/>
  <c r="DJ5" i="9"/>
  <c r="Q51" i="17" l="1" a="1"/>
  <c r="Q51" i="17" s="1"/>
  <c r="R45" i="17" a="1"/>
  <c r="R45" i="17" s="1"/>
  <c r="Q45" i="17" a="1"/>
  <c r="Q45" i="17" s="1"/>
  <c r="R46" i="17" a="1"/>
  <c r="R46" i="17" s="1"/>
  <c r="Q46" i="17" a="1"/>
  <c r="Q46" i="17" s="1"/>
  <c r="R47" i="17" a="1"/>
  <c r="R47" i="17" s="1"/>
  <c r="Q48" i="17" a="1"/>
  <c r="Q48" i="17" s="1"/>
  <c r="R49" i="17" a="1"/>
  <c r="R49" i="17" s="1"/>
  <c r="Q47" i="17" a="1"/>
  <c r="Q47" i="17" s="1"/>
  <c r="Q49" i="17" a="1"/>
  <c r="Q49" i="17" s="1"/>
  <c r="R50" i="17" a="1"/>
  <c r="R50" i="17" s="1"/>
  <c r="R48" i="17" a="1"/>
  <c r="R48" i="17" s="1"/>
  <c r="Q50" i="17" a="1"/>
  <c r="Q50" i="17" s="1"/>
  <c r="R51" i="17" a="1"/>
  <c r="R51" i="17" s="1"/>
  <c r="U44" i="17"/>
  <c r="DK5" i="9"/>
  <c r="T49" i="17" l="1" a="1"/>
  <c r="T49" i="17" s="1"/>
  <c r="U50" i="17" a="1"/>
  <c r="U50" i="17" s="1"/>
  <c r="T50" i="17" a="1"/>
  <c r="T50" i="17" s="1"/>
  <c r="U51" i="17" a="1"/>
  <c r="U51" i="17" s="1"/>
  <c r="T51" i="17" a="1"/>
  <c r="T51" i="17" s="1"/>
  <c r="U45" i="17" a="1"/>
  <c r="U45" i="17" s="1"/>
  <c r="T45" i="17" a="1"/>
  <c r="T45" i="17" s="1"/>
  <c r="U46" i="17" a="1"/>
  <c r="U46" i="17" s="1"/>
  <c r="T46" i="17" a="1"/>
  <c r="T46" i="17" s="1"/>
  <c r="U47" i="17" a="1"/>
  <c r="U47" i="17" s="1"/>
  <c r="T47" i="17" a="1"/>
  <c r="T47" i="17" s="1"/>
  <c r="U48" i="17" a="1"/>
  <c r="U48" i="17" s="1"/>
  <c r="T48" i="17" a="1"/>
  <c r="T48" i="17" s="1"/>
  <c r="U49" i="17" a="1"/>
  <c r="U49" i="17" s="1"/>
  <c r="C53" i="17"/>
  <c r="DL5" i="9"/>
  <c r="B56" i="17" l="1" a="1"/>
  <c r="B56" i="17" s="1"/>
  <c r="C57" i="17" a="1"/>
  <c r="C57" i="17" s="1"/>
  <c r="B57" i="17" a="1"/>
  <c r="B57" i="17" s="1"/>
  <c r="C58" i="17" a="1"/>
  <c r="C58" i="17" s="1"/>
  <c r="C54" i="17" a="1"/>
  <c r="C54" i="17" s="1"/>
  <c r="B58" i="17" a="1"/>
  <c r="B58" i="17" s="1"/>
  <c r="C59" i="17" a="1"/>
  <c r="C59" i="17" s="1"/>
  <c r="B59" i="17" a="1"/>
  <c r="B59" i="17" s="1"/>
  <c r="C60" i="17" a="1"/>
  <c r="C60" i="17" s="1"/>
  <c r="B54" i="17" a="1"/>
  <c r="B54" i="17" s="1"/>
  <c r="C55" i="17" a="1"/>
  <c r="C55" i="17" s="1"/>
  <c r="B55" i="17" a="1"/>
  <c r="B55" i="17" s="1"/>
  <c r="C56" i="17" a="1"/>
  <c r="C56" i="17" s="1"/>
  <c r="B60" i="17" a="1"/>
  <c r="B60" i="17" s="1"/>
  <c r="F53" i="17"/>
  <c r="DM5" i="9"/>
  <c r="E54" i="17" l="1" a="1"/>
  <c r="E54" i="17" s="1"/>
  <c r="F55" i="17" a="1"/>
  <c r="F55" i="17" s="1"/>
  <c r="E56" i="17" a="1"/>
  <c r="E56" i="17" s="1"/>
  <c r="E55" i="17" a="1"/>
  <c r="E55" i="17" s="1"/>
  <c r="F56" i="17" a="1"/>
  <c r="F56" i="17" s="1"/>
  <c r="E57" i="17" a="1"/>
  <c r="E57" i="17" s="1"/>
  <c r="F58" i="17" a="1"/>
  <c r="F58" i="17" s="1"/>
  <c r="E58" i="17" a="1"/>
  <c r="E58" i="17" s="1"/>
  <c r="F59" i="17" a="1"/>
  <c r="F59" i="17" s="1"/>
  <c r="F57" i="17" a="1"/>
  <c r="F57" i="17" s="1"/>
  <c r="E59" i="17" a="1"/>
  <c r="E59" i="17" s="1"/>
  <c r="F60" i="17" a="1"/>
  <c r="F60" i="17" s="1"/>
  <c r="E60" i="17" a="1"/>
  <c r="E60" i="17" s="1"/>
  <c r="F54" i="17" a="1"/>
  <c r="F54" i="17" s="1"/>
  <c r="I53" i="17"/>
  <c r="DN5" i="9"/>
  <c r="H59" i="17" l="1" a="1"/>
  <c r="H59" i="17" s="1"/>
  <c r="I60" i="17" a="1"/>
  <c r="I60" i="17" s="1"/>
  <c r="H60" i="17" a="1"/>
  <c r="H60" i="17" s="1"/>
  <c r="H54" i="17" a="1"/>
  <c r="H54" i="17" s="1"/>
  <c r="H55" i="17" a="1"/>
  <c r="H55" i="17" s="1"/>
  <c r="I56" i="17" a="1"/>
  <c r="I56" i="17" s="1"/>
  <c r="H56" i="17" a="1"/>
  <c r="H56" i="17" s="1"/>
  <c r="I57" i="17" a="1"/>
  <c r="I57" i="17" s="1"/>
  <c r="I55" i="17" a="1"/>
  <c r="I55" i="17" s="1"/>
  <c r="H57" i="17" a="1"/>
  <c r="H57" i="17" s="1"/>
  <c r="I58" i="17" a="1"/>
  <c r="I58" i="17" s="1"/>
  <c r="H58" i="17" a="1"/>
  <c r="H58" i="17" s="1"/>
  <c r="I59" i="17" a="1"/>
  <c r="I59" i="17" s="1"/>
  <c r="I54" i="17" a="1"/>
  <c r="I54" i="17" s="1"/>
  <c r="L53" i="17"/>
  <c r="DO5" i="9"/>
  <c r="K57" i="17" l="1" a="1"/>
  <c r="K57" i="17" s="1"/>
  <c r="L58" i="17" a="1"/>
  <c r="L58" i="17" s="1"/>
  <c r="L59" i="17" a="1"/>
  <c r="L59" i="17" s="1"/>
  <c r="K59" i="17" a="1"/>
  <c r="K59" i="17" s="1"/>
  <c r="L60" i="17" a="1"/>
  <c r="L60" i="17" s="1"/>
  <c r="L54" i="17" a="1"/>
  <c r="L54" i="17" s="1"/>
  <c r="K54" i="17" a="1"/>
  <c r="K54" i="17" s="1"/>
  <c r="L56" i="17" a="1"/>
  <c r="L56" i="17" s="1"/>
  <c r="L55" i="17" a="1"/>
  <c r="L55" i="17" s="1"/>
  <c r="K55" i="17" a="1"/>
  <c r="K55" i="17" s="1"/>
  <c r="K60" i="17" a="1"/>
  <c r="K60" i="17" s="1"/>
  <c r="K56" i="17" a="1"/>
  <c r="K56" i="17" s="1"/>
  <c r="L57" i="17" a="1"/>
  <c r="L57" i="17" s="1"/>
  <c r="K58" i="17" a="1"/>
  <c r="K58" i="17" s="1"/>
  <c r="O53" i="17"/>
  <c r="DP5" i="9"/>
  <c r="N55" i="17" l="1" a="1"/>
  <c r="N55" i="17" s="1"/>
  <c r="O56" i="17" a="1"/>
  <c r="O56" i="17" s="1"/>
  <c r="N56" i="17" a="1"/>
  <c r="N56" i="17" s="1"/>
  <c r="O57" i="17" a="1"/>
  <c r="O57" i="17" s="1"/>
  <c r="O59" i="17" a="1"/>
  <c r="O59" i="17" s="1"/>
  <c r="N57" i="17" a="1"/>
  <c r="N57" i="17" s="1"/>
  <c r="O58" i="17" a="1"/>
  <c r="O58" i="17" s="1"/>
  <c r="N59" i="17" a="1"/>
  <c r="N59" i="17" s="1"/>
  <c r="O60" i="17" a="1"/>
  <c r="O60" i="17" s="1"/>
  <c r="N58" i="17" a="1"/>
  <c r="N58" i="17" s="1"/>
  <c r="N60" i="17" a="1"/>
  <c r="N60" i="17" s="1"/>
  <c r="O54" i="17" a="1"/>
  <c r="O54" i="17" s="1"/>
  <c r="N54" i="17" a="1"/>
  <c r="N54" i="17" s="1"/>
  <c r="O55" i="17" a="1"/>
  <c r="O55" i="17" s="1"/>
  <c r="R53" i="17"/>
  <c r="DQ5" i="9"/>
  <c r="Q54" i="17" l="1" a="1"/>
  <c r="Q54" i="17" s="1"/>
  <c r="Q55" i="17" a="1"/>
  <c r="Q55" i="17" s="1"/>
  <c r="R56" i="17" a="1"/>
  <c r="R56" i="17" s="1"/>
  <c r="Q57" i="17" a="1"/>
  <c r="Q57" i="17" s="1"/>
  <c r="R58" i="17" a="1"/>
  <c r="R58" i="17" s="1"/>
  <c r="Q58" i="17" a="1"/>
  <c r="Q58" i="17" s="1"/>
  <c r="R59" i="17" a="1"/>
  <c r="R59" i="17" s="1"/>
  <c r="R57" i="17" a="1"/>
  <c r="R57" i="17" s="1"/>
  <c r="Q59" i="17" a="1"/>
  <c r="Q59" i="17" s="1"/>
  <c r="R60" i="17" a="1"/>
  <c r="R60" i="17" s="1"/>
  <c r="Q60" i="17" a="1"/>
  <c r="Q60" i="17" s="1"/>
  <c r="R54" i="17" a="1"/>
  <c r="R54" i="17" s="1"/>
  <c r="R55" i="17" a="1"/>
  <c r="R55" i="17" s="1"/>
  <c r="Q56" i="17" a="1"/>
  <c r="Q56" i="17" s="1"/>
  <c r="U53" i="17"/>
  <c r="T59" i="17" l="1" a="1"/>
  <c r="T59" i="17" s="1"/>
  <c r="U60" i="17" a="1"/>
  <c r="U60" i="17" s="1"/>
  <c r="U54" i="17" a="1"/>
  <c r="U54" i="17" s="1"/>
  <c r="T60" i="17" a="1"/>
  <c r="T60" i="17" s="1"/>
  <c r="T54" i="17" a="1"/>
  <c r="T54" i="17" s="1"/>
  <c r="U55" i="17" a="1"/>
  <c r="U55" i="17" s="1"/>
  <c r="T55" i="17" a="1"/>
  <c r="T55" i="17" s="1"/>
  <c r="U56" i="17" a="1"/>
  <c r="U56" i="17" s="1"/>
  <c r="T56" i="17" a="1"/>
  <c r="T56" i="17" s="1"/>
  <c r="U57" i="17" a="1"/>
  <c r="U57" i="17" s="1"/>
  <c r="T57" i="17" a="1"/>
  <c r="T57" i="17" s="1"/>
  <c r="U58" i="17" a="1"/>
  <c r="U58" i="17" s="1"/>
  <c r="T58" i="17" a="1"/>
  <c r="T58" i="17" s="1"/>
  <c r="U59" i="17" a="1"/>
  <c r="U59" i="17" s="1"/>
  <c r="AA6" i="9"/>
  <c r="T6" i="9" l="1"/>
  <c r="BC6" i="9"/>
  <c r="BI6" i="9"/>
  <c r="BF6" i="9"/>
  <c r="BD6" i="9"/>
  <c r="BE6" i="9"/>
  <c r="BA6" i="9"/>
  <c r="BL6" i="9"/>
  <c r="BG6" i="9"/>
  <c r="BJ6" i="9"/>
  <c r="BK6" i="9"/>
  <c r="X6" i="9"/>
  <c r="BB6" i="9"/>
  <c r="BH6" i="9"/>
  <c r="AY6" i="9" l="1"/>
  <c r="AZ6" i="9"/>
  <c r="AV6" i="9"/>
  <c r="AS6" i="9"/>
  <c r="AT6" i="9"/>
  <c r="AR6" i="9"/>
  <c r="AO6" i="9"/>
  <c r="AW6" i="9"/>
  <c r="AP6" i="9"/>
  <c r="AQ6" i="9"/>
  <c r="AX6" i="9"/>
  <c r="AU6" i="9"/>
  <c r="AZ8" i="9"/>
  <c r="AR8" i="9"/>
  <c r="AO8" i="9"/>
  <c r="AU7" i="9"/>
  <c r="AY7" i="9"/>
  <c r="AY8" i="9"/>
  <c r="AV8" i="9"/>
  <c r="AR7" i="9"/>
  <c r="AX7" i="9"/>
  <c r="AW8" i="9"/>
  <c r="AW7" i="9"/>
  <c r="AQ8" i="9"/>
  <c r="AT8" i="9"/>
  <c r="AO7" i="9"/>
  <c r="AP7" i="9"/>
  <c r="AX8" i="9"/>
  <c r="AT7" i="9"/>
  <c r="AP8" i="9"/>
  <c r="AZ7" i="9"/>
  <c r="AV7" i="9"/>
  <c r="AU8" i="9"/>
  <c r="AS7" i="9"/>
  <c r="AQ7" i="9"/>
  <c r="AS8" i="9"/>
  <c r="EW23" i="9"/>
  <c r="ES18" i="9"/>
  <c r="EY18" i="9"/>
  <c r="ER20" i="9"/>
  <c r="ET49" i="9"/>
  <c r="EQ22" i="9"/>
  <c r="ES49" i="9"/>
  <c r="FB21" i="9"/>
  <c r="EV48" i="9"/>
  <c r="ES21" i="9"/>
  <c r="EZ9" i="9"/>
  <c r="EU48" i="9"/>
  <c r="ER21" i="9"/>
  <c r="EY9" i="9"/>
  <c r="EX49" i="9"/>
  <c r="EU22" i="9"/>
  <c r="EQ17" i="9"/>
  <c r="FA22" i="9"/>
  <c r="EW17" i="9"/>
  <c r="EU17" i="9"/>
  <c r="EZ24" i="9"/>
  <c r="EV19" i="9"/>
  <c r="EY20" i="9"/>
  <c r="EW48" i="9"/>
  <c r="ET21" i="9"/>
  <c r="FA9" i="9"/>
  <c r="FB24" i="9"/>
  <c r="EW20" i="9"/>
  <c r="ER9" i="9"/>
  <c r="EV20" i="9"/>
  <c r="EQ9" i="9"/>
  <c r="EP49" i="9"/>
  <c r="EY21" i="9"/>
  <c r="EV49" i="9"/>
  <c r="ES22" i="9"/>
  <c r="ER24" i="9"/>
  <c r="EZ18" i="9"/>
  <c r="EU19" i="9"/>
  <c r="EX20" i="9"/>
  <c r="ES9" i="9"/>
  <c r="ET22" i="9"/>
  <c r="FA19" i="9"/>
  <c r="FB22" i="9"/>
  <c r="EZ19" i="9"/>
  <c r="EW49" i="9"/>
  <c r="EX23" i="9"/>
  <c r="ET48" i="9"/>
  <c r="EQ21" i="9"/>
  <c r="EX9" i="9"/>
  <c r="EZ48" i="9"/>
  <c r="EW21" i="9"/>
  <c r="EV23" i="9"/>
  <c r="ER18" i="9"/>
  <c r="EQ18" i="9"/>
  <c r="FB19" i="9"/>
  <c r="FA48" i="9"/>
  <c r="EX19" i="9"/>
  <c r="EW24" i="9"/>
  <c r="ES19" i="9"/>
  <c r="ES48" i="9"/>
  <c r="ET20" i="9"/>
  <c r="EV24" i="9"/>
  <c r="ER19" i="9"/>
  <c r="FB20" i="9"/>
  <c r="EU20" i="9"/>
  <c r="EP9" i="9"/>
  <c r="ER48" i="9"/>
  <c r="FA20" i="9"/>
  <c r="EV9" i="9"/>
  <c r="EQ24" i="9"/>
  <c r="EZ22" i="9"/>
  <c r="EV17" i="9"/>
  <c r="EX24" i="9"/>
  <c r="ET19" i="9"/>
  <c r="FA23" i="9"/>
  <c r="EW18" i="9"/>
  <c r="EX17" i="9"/>
  <c r="EZ23" i="9"/>
  <c r="EV18" i="9"/>
  <c r="ET18" i="9"/>
  <c r="EY19" i="9"/>
  <c r="ET24" i="9"/>
  <c r="ES20" i="9"/>
  <c r="EY22" i="9"/>
  <c r="EU49" i="9"/>
  <c r="ER22" i="9"/>
  <c r="FB23" i="9"/>
  <c r="EX18" i="9"/>
  <c r="ES23" i="9"/>
  <c r="FA17" i="9"/>
  <c r="ER23" i="9"/>
  <c r="EZ17" i="9"/>
  <c r="EW9" i="9"/>
  <c r="EU24" i="9"/>
  <c r="EQ19" i="9"/>
  <c r="EX21" i="9"/>
  <c r="FA24" i="9"/>
  <c r="EW19" i="9"/>
  <c r="EX48" i="9"/>
  <c r="EU21" i="9"/>
  <c r="EY48" i="9"/>
  <c r="EV21" i="9"/>
  <c r="EY24" i="9"/>
  <c r="ET23" i="9"/>
  <c r="FB17" i="9"/>
  <c r="EZ49" i="9"/>
  <c r="EW22" i="9"/>
  <c r="ES17" i="9"/>
  <c r="EY49" i="9"/>
  <c r="EV22" i="9"/>
  <c r="ER17" i="9"/>
  <c r="ET9" i="9"/>
  <c r="EY23" i="9"/>
  <c r="EU18" i="9"/>
  <c r="FB18" i="9"/>
  <c r="ES24" i="9"/>
  <c r="FA18" i="9"/>
  <c r="EP48" i="9"/>
  <c r="EQ20" i="9"/>
  <c r="EQ48" i="9"/>
  <c r="EZ20" i="9"/>
  <c r="EU9" i="9"/>
  <c r="EU23" i="9"/>
  <c r="FA49" i="9"/>
  <c r="EX22" i="9"/>
  <c r="ET17" i="9"/>
  <c r="ER49" i="9"/>
  <c r="FA21" i="9"/>
  <c r="EQ49" i="9"/>
  <c r="EZ21" i="9"/>
  <c r="EQ23" i="9"/>
  <c r="EY17" i="9"/>
  <c r="EP31" i="9"/>
  <c r="EP30" i="9"/>
  <c r="EP28" i="9"/>
  <c r="EP36" i="9"/>
  <c r="EQ13" i="9"/>
  <c r="EP33" i="9"/>
  <c r="EP32" i="9"/>
  <c r="EP29" i="9"/>
  <c r="EP34" i="9"/>
  <c r="EP35" i="9"/>
  <c r="EP51" i="9" l="1"/>
  <c r="ER50" i="9"/>
  <c r="EX51" i="9"/>
  <c r="EW51" i="9"/>
  <c r="EY50" i="9"/>
  <c r="EP19" i="9"/>
  <c r="ES50" i="9"/>
  <c r="EX50" i="9"/>
  <c r="EV51" i="9"/>
  <c r="EQ50" i="9"/>
  <c r="EP20" i="9"/>
  <c r="FA50" i="9"/>
  <c r="EP50" i="9"/>
  <c r="ER54" i="9" s="1"/>
  <c r="I14" i="24" s="1"/>
  <c r="EQ51" i="9"/>
  <c r="FA51" i="9"/>
  <c r="ET51" i="9"/>
  <c r="EZ51" i="9"/>
  <c r="ES51" i="9"/>
  <c r="EY51" i="9"/>
  <c r="EU51" i="9"/>
  <c r="ER51" i="9"/>
  <c r="EP18" i="9"/>
  <c r="ET50" i="9"/>
  <c r="EP21" i="9"/>
  <c r="EV50" i="9"/>
  <c r="EP17" i="9"/>
  <c r="EZ50" i="9"/>
  <c r="EQ54" i="9"/>
  <c r="I11" i="24" s="1"/>
  <c r="EP13" i="9"/>
  <c r="ER13" i="9" s="1"/>
  <c r="EW50" i="9"/>
  <c r="EU50" i="9"/>
  <c r="EP54" i="9"/>
  <c r="ES54" i="9" l="1"/>
  <c r="J14" i="24" s="1"/>
</calcChain>
</file>

<file path=xl/sharedStrings.xml><?xml version="1.0" encoding="utf-8"?>
<sst xmlns="http://schemas.openxmlformats.org/spreadsheetml/2006/main" count="243" uniqueCount="150">
  <si>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</si>
  <si>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</si>
  <si>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</si>
  <si>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</si>
  <si>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</si>
  <si>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</si>
  <si>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</si>
  <si>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</si>
  <si>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</si>
  <si>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Platform</t>
  </si>
  <si>
    <t>Check in</t>
  </si>
  <si>
    <t>Check out</t>
  </si>
  <si>
    <t>Total Guests</t>
  </si>
  <si>
    <t>Total Nights</t>
  </si>
  <si>
    <t>AirBnb</t>
  </si>
  <si>
    <t>HomeAway</t>
  </si>
  <si>
    <t>Booking.com</t>
  </si>
  <si>
    <t>Property 1</t>
  </si>
  <si>
    <t>Property 2</t>
  </si>
  <si>
    <t>Property 3</t>
  </si>
  <si>
    <t>Property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</si>
  <si>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</si>
  <si>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</si>
  <si>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</si>
  <si>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</si>
  <si>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</si>
  <si>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</si>
  <si>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</si>
  <si>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</si>
  <si>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</si>
  <si>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</si>
  <si>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</si>
  <si>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</si>
  <si>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</si>
  <si>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</t>
  </si>
  <si>
    <t>PROPERTY</t>
  </si>
  <si>
    <t>INDEX</t>
  </si>
  <si>
    <t>All</t>
  </si>
  <si>
    <t>Year</t>
  </si>
  <si>
    <t>Guest Info</t>
  </si>
  <si>
    <t>Guest (Booking)</t>
  </si>
  <si>
    <t>Rent Price</t>
  </si>
  <si>
    <t>Extra Fees</t>
  </si>
  <si>
    <t>Net Income</t>
  </si>
  <si>
    <t>Address</t>
  </si>
  <si>
    <t>Max Guest</t>
  </si>
  <si>
    <t>Room</t>
  </si>
  <si>
    <t>Square</t>
  </si>
  <si>
    <t>Expense Item</t>
  </si>
  <si>
    <t>Cleaning</t>
  </si>
  <si>
    <t>Registration Date</t>
  </si>
  <si>
    <t>Adress 1</t>
  </si>
  <si>
    <t>Adress 2</t>
  </si>
  <si>
    <t>Adress 3</t>
  </si>
  <si>
    <t>City</t>
  </si>
  <si>
    <t>State</t>
  </si>
  <si>
    <t>Property Type</t>
  </si>
  <si>
    <t>Check in (Month)</t>
  </si>
  <si>
    <t>Check in (Year)</t>
  </si>
  <si>
    <t>Check out (Month)</t>
  </si>
  <si>
    <t>Check out (Year)</t>
  </si>
  <si>
    <t>Date</t>
  </si>
  <si>
    <t>Month</t>
  </si>
  <si>
    <t>Month Name</t>
  </si>
  <si>
    <t>CALENDAR</t>
  </si>
  <si>
    <t>-</t>
  </si>
  <si>
    <t>Check in (Day)</t>
  </si>
  <si>
    <t>Check out (Day)</t>
  </si>
  <si>
    <t>Status</t>
  </si>
  <si>
    <t>Index</t>
  </si>
  <si>
    <t>Property List</t>
  </si>
  <si>
    <t>Channel</t>
  </si>
  <si>
    <t>Agoda</t>
  </si>
  <si>
    <t>HolidayHomes</t>
  </si>
  <si>
    <t>Expense Categories</t>
  </si>
  <si>
    <t>Color</t>
  </si>
  <si>
    <t>Notes</t>
  </si>
  <si>
    <t>Repairs</t>
  </si>
  <si>
    <t>Taxes</t>
  </si>
  <si>
    <t>Mortgage</t>
  </si>
  <si>
    <t>Gas</t>
  </si>
  <si>
    <t>Water</t>
  </si>
  <si>
    <t>Insurance</t>
  </si>
  <si>
    <t>Starting Month</t>
  </si>
  <si>
    <t>Property List w/o Blanks</t>
  </si>
  <si>
    <t>Expense Categories w/o Blanks</t>
  </si>
  <si>
    <t>Dynamic Month Codes</t>
  </si>
  <si>
    <t>Income</t>
  </si>
  <si>
    <t>Expenses</t>
  </si>
  <si>
    <t>COLUMN CHART</t>
  </si>
  <si>
    <t>Year List</t>
  </si>
  <si>
    <t>Month List</t>
  </si>
  <si>
    <t>Total</t>
  </si>
  <si>
    <t>BAR CHART</t>
  </si>
  <si>
    <t>Net Profit</t>
  </si>
  <si>
    <t>Plaform</t>
  </si>
  <si>
    <t>Total Income</t>
  </si>
  <si>
    <t>Expense Category</t>
  </si>
  <si>
    <t>Total Expense</t>
  </si>
  <si>
    <t>TABLE</t>
  </si>
  <si>
    <t>Occupancy Rate</t>
  </si>
  <si>
    <t>Avg. Daily Income</t>
  </si>
  <si>
    <t>Occupancy Stats</t>
  </si>
  <si>
    <t>TABLE SOURCE</t>
  </si>
  <si>
    <t>AIRBNB CALCULATOR</t>
  </si>
  <si>
    <t>MENU</t>
  </si>
  <si>
    <t>PROPERTY DATABASE</t>
  </si>
  <si>
    <t>RECORDS</t>
  </si>
  <si>
    <t>EXPENSES</t>
  </si>
  <si>
    <t>Currency</t>
  </si>
  <si>
    <t>$</t>
  </si>
  <si>
    <t>Channel - Property</t>
  </si>
  <si>
    <t>Calendar View</t>
  </si>
  <si>
    <t>Calendar Option List</t>
  </si>
  <si>
    <t># of Nights</t>
  </si>
  <si>
    <t>Property Name</t>
  </si>
  <si>
    <t>Electricity</t>
  </si>
  <si>
    <t>Equipment</t>
  </si>
  <si>
    <t>Day</t>
  </si>
  <si>
    <t>SUMMARY</t>
  </si>
  <si>
    <t>Amelia Morrison</t>
  </si>
  <si>
    <t>1-541-307-5357</t>
  </si>
  <si>
    <t>Overbooking</t>
  </si>
  <si>
    <t>TOTAL DAYS</t>
  </si>
  <si>
    <t>TOTAL INCOME</t>
  </si>
  <si>
    <t>OCCUPANCY STATS</t>
  </si>
  <si>
    <t>Tiny Home</t>
  </si>
  <si>
    <t>Apartment</t>
  </si>
  <si>
    <t>Townhome</t>
  </si>
  <si>
    <t>Los Angeles</t>
  </si>
  <si>
    <t>California</t>
  </si>
  <si>
    <t>Florida</t>
  </si>
  <si>
    <t>Orlando</t>
  </si>
  <si>
    <t>Seattle</t>
  </si>
  <si>
    <t>Washington</t>
  </si>
  <si>
    <t>Julia Parr</t>
  </si>
  <si>
    <t>1-868-596-7615</t>
  </si>
  <si>
    <t>Amy Murray</t>
  </si>
  <si>
    <t>1-783-372-8799</t>
  </si>
  <si>
    <t>Joanne Paige</t>
  </si>
  <si>
    <t>1-766-527-2028</t>
  </si>
  <si>
    <t>Anne North</t>
  </si>
  <si>
    <t>1-202-234-2866</t>
  </si>
  <si>
    <t>Joan Oliver</t>
  </si>
  <si>
    <t>1-824-434-6871</t>
  </si>
  <si>
    <t>Katherine Short</t>
  </si>
  <si>
    <t>1-771-531-6786</t>
  </si>
  <si>
    <t>Jessica Ogden</t>
  </si>
  <si>
    <t>1-534-246-2842</t>
  </si>
  <si>
    <t>Channel w/o Blanks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</si>
</sst>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[$-C09]dddd\,\ d\ mmm;@"/>
    <numFmt numFmtId="166" formatCode="#,##0.0"/>
    <numFmt numFmtId="167" formatCode="dd/mm/yyyy;@"/>
    <numFmt numFmtId="168" formatCode="dd/mm/yyyy"/>
  </numFmts>
  <fonts count="3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3"/>
      <color theme="0"/>
      <name val="Arial"/>
      <family val="2"/>
      <scheme val="minor"/>
    </font>
    <font>
      <b/>
      <sz val="13"/>
      <name val="Arial"/>
      <family val="2"/>
      <scheme val="minor"/>
    </font>
    <font>
      <b/>
      <sz val="13"/>
      <color theme="1"/>
      <name val="Arial"/>
      <family val="2"/>
      <scheme val="minor"/>
    </font>
    <font>
      <sz val="10"/>
      <name val="Arial"/>
      <family val="2"/>
      <scheme val="minor"/>
    </font>
    <font>
      <sz val="11"/>
      <name val="Arial"/>
      <family val="2"/>
      <scheme val="minor"/>
    </font>
    <font>
      <sz val="9"/>
      <color theme="1"/>
      <name val="Arial"/>
      <family val="2"/>
      <charset val="16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  <charset val="162"/>
      <scheme val="minor"/>
    </font>
    <font>
      <b/>
      <sz val="9"/>
      <color theme="0"/>
      <name val="Arial"/>
      <family val="2"/>
      <scheme val="minor"/>
    </font>
    <font>
      <b/>
      <sz val="11"/>
      <color rgb="FF1F4E78"/>
      <name val="Arial"/>
      <family val="2"/>
      <scheme val="minor"/>
    </font>
    <font>
      <b/>
      <sz val="11"/>
      <name val="Arial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4.9989318521683403E-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rgb="FFA6A6A6"/>
      </right>
      <top style="thin">
        <color theme="0" tint="-0.249977111117893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249977111117893"/>
      </top>
      <bottom style="thin">
        <color rgb="FFA6A6A6"/>
      </bottom>
      <diagonal/>
    </border>
    <border>
      <left style="thin">
        <color rgb="FFA6A6A6"/>
      </left>
      <right style="thin">
        <color theme="0" tint="-0.249977111117893"/>
      </right>
      <top style="thin">
        <color theme="0" tint="-0.249977111117893"/>
      </top>
      <bottom style="thin">
        <color rgb="FFA6A6A6"/>
      </bottom>
      <diagonal/>
    </border>
    <border>
      <left style="thin">
        <color theme="0" tint="-0.249977111117893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249977111117893"/>
      </right>
      <top style="thin">
        <color rgb="FFA6A6A6"/>
      </top>
      <bottom style="thin">
        <color rgb="FFA6A6A6"/>
      </bottom>
      <diagonal/>
    </border>
    <border>
      <left style="thin">
        <color theme="0" tint="-0.249977111117893"/>
      </left>
      <right style="thin">
        <color rgb="FFA6A6A6"/>
      </right>
      <top style="thin">
        <color rgb="FFA6A6A6"/>
      </top>
      <bottom style="thin">
        <color theme="0" tint="-0.249977111117893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249977111117893"/>
      </bottom>
      <diagonal/>
    </border>
    <border>
      <left style="thin">
        <color rgb="FFA6A6A6"/>
      </left>
      <right style="thin">
        <color theme="0" tint="-0.249977111117893"/>
      </right>
      <top style="thin">
        <color rgb="FFA6A6A6"/>
      </top>
      <bottom style="thin">
        <color theme="0" tint="-0.24997711111789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rgb="FFA6A6A6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A6A6A6"/>
      </top>
      <bottom style="thin">
        <color rgb="FFA6A6A6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A6A6A6"/>
      </top>
      <bottom style="thin">
        <color theme="0" tint="-0.14996795556505021"/>
      </bottom>
      <diagonal/>
    </border>
  </borders>
  <cellStyleXfs count="11">
    <xf numFmtId="0" fontId="0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6" fillId="0" borderId="0"/>
    <xf numFmtId="0" fontId="6" fillId="0" borderId="0"/>
    <xf numFmtId="0" fontId="4" fillId="0" borderId="0"/>
    <xf numFmtId="9" fontId="9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204">
    <xf numFmtId="0" fontId="0" fillId="0" borderId="0" xfId="0"/>
    <xf numFmtId="0" fontId="9" fillId="2" borderId="0" xfId="0" applyFont="1" applyFill="1" applyAlignment="1">
      <alignment vertical="center"/>
    </xf>
    <xf numFmtId="49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49" fontId="11" fillId="4" borderId="0" xfId="0" applyNumberFormat="1" applyFont="1" applyFill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0" xfId="1" applyFill="1" applyAlignment="1">
      <alignment vertical="center"/>
    </xf>
    <xf numFmtId="0" fontId="9" fillId="2" borderId="0" xfId="0" applyFont="1" applyFill="1"/>
    <xf numFmtId="0" fontId="0" fillId="2" borderId="0" xfId="0" applyFill="1" applyAlignment="1">
      <alignment vertical="center"/>
    </xf>
    <xf numFmtId="0" fontId="0" fillId="5" borderId="0" xfId="0" applyFill="1"/>
    <xf numFmtId="0" fontId="13" fillId="5" borderId="0" xfId="2" applyFont="1" applyFill="1" applyBorder="1" applyAlignment="1" applyProtection="1">
      <alignment vertical="center"/>
    </xf>
    <xf numFmtId="0" fontId="0" fillId="5" borderId="0" xfId="0" applyFill="1" applyAlignment="1">
      <alignment horizontal="center"/>
    </xf>
    <xf numFmtId="49" fontId="14" fillId="3" borderId="0" xfId="0" applyNumberFormat="1" applyFont="1" applyFill="1" applyAlignment="1">
      <alignment vertical="center"/>
    </xf>
    <xf numFmtId="0" fontId="17" fillId="2" borderId="0" xfId="4" applyFont="1" applyFill="1" applyAlignment="1" applyProtection="1">
      <alignment vertical="center"/>
      <protection locked="0"/>
    </xf>
    <xf numFmtId="0" fontId="18" fillId="2" borderId="0" xfId="4" applyFont="1" applyFill="1" applyAlignment="1" applyProtection="1">
      <alignment vertical="center"/>
      <protection locked="0"/>
    </xf>
    <xf numFmtId="0" fontId="19" fillId="2" borderId="0" xfId="4" applyFont="1" applyFill="1" applyAlignment="1" applyProtection="1">
      <alignment vertical="center"/>
      <protection locked="0"/>
    </xf>
    <xf numFmtId="0" fontId="25" fillId="2" borderId="0" xfId="0" applyFont="1" applyFill="1" applyAlignment="1">
      <alignment vertical="center"/>
    </xf>
    <xf numFmtId="0" fontId="25" fillId="3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right" vertical="center"/>
    </xf>
    <xf numFmtId="0" fontId="24" fillId="2" borderId="0" xfId="0" applyFont="1" applyFill="1" applyAlignment="1">
      <alignment horizontal="right" vertical="center"/>
    </xf>
    <xf numFmtId="49" fontId="14" fillId="3" borderId="0" xfId="0" applyNumberFormat="1" applyFont="1" applyFill="1" applyAlignment="1">
      <alignment horizontal="left" vertical="center" indent="2"/>
    </xf>
    <xf numFmtId="49" fontId="11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6" fillId="0" borderId="1" xfId="5" applyBorder="1" applyAlignment="1">
      <alignment horizontal="left" wrapText="1" indent="1"/>
    </xf>
    <xf numFmtId="0" fontId="6" fillId="2" borderId="0" xfId="5" applyFill="1"/>
    <xf numFmtId="0" fontId="6" fillId="0" borderId="2" xfId="5" applyBorder="1" applyAlignment="1">
      <alignment horizontal="left" indent="1"/>
    </xf>
    <xf numFmtId="0" fontId="6" fillId="0" borderId="2" xfId="5" applyBorder="1" applyAlignment="1">
      <alignment horizontal="left" vertical="center" wrapText="1" indent="1"/>
    </xf>
    <xf numFmtId="0" fontId="6" fillId="0" borderId="2" xfId="5" applyBorder="1" applyAlignment="1">
      <alignment horizontal="left" vertical="top" wrapText="1" indent="2"/>
    </xf>
    <xf numFmtId="0" fontId="15" fillId="0" borderId="2" xfId="5" applyFont="1" applyBorder="1" applyAlignment="1">
      <alignment horizontal="left" indent="1"/>
    </xf>
    <xf numFmtId="0" fontId="6" fillId="0" borderId="3" xfId="5" applyBorder="1" applyAlignment="1">
      <alignment horizontal="left" indent="1"/>
    </xf>
    <xf numFmtId="0" fontId="5" fillId="0" borderId="2" xfId="5" applyFont="1" applyBorder="1" applyAlignment="1">
      <alignment horizontal="left" indent="1"/>
    </xf>
    <xf numFmtId="49" fontId="14" fillId="3" borderId="0" xfId="0" applyNumberFormat="1" applyFont="1" applyFill="1" applyAlignment="1">
      <alignment horizontal="left" vertical="center" indent="9"/>
    </xf>
    <xf numFmtId="49" fontId="11" fillId="4" borderId="0" xfId="0" applyNumberFormat="1" applyFont="1" applyFill="1" applyAlignment="1">
      <alignment horizontal="left" vertical="center" indent="9"/>
    </xf>
    <xf numFmtId="0" fontId="3" fillId="2" borderId="0" xfId="8" applyFill="1" applyAlignment="1">
      <alignment vertical="center"/>
    </xf>
    <xf numFmtId="0" fontId="0" fillId="2" borderId="0" xfId="0" applyFill="1" applyAlignment="1">
      <alignment shrinkToFit="1"/>
    </xf>
    <xf numFmtId="0" fontId="0" fillId="2" borderId="0" xfId="0" applyFill="1" applyAlignment="1" applyProtection="1">
      <alignment horizontal="center" shrinkToFit="1"/>
      <protection hidden="1"/>
    </xf>
    <xf numFmtId="0" fontId="0" fillId="2" borderId="0" xfId="0" applyFill="1" applyAlignment="1" applyProtection="1">
      <alignment shrinkToFit="1"/>
      <protection hidden="1"/>
    </xf>
    <xf numFmtId="0" fontId="0" fillId="0" borderId="5" xfId="0" applyBorder="1" applyAlignment="1">
      <alignment horizontal="center" vertical="center" shrinkToFit="1"/>
    </xf>
    <xf numFmtId="0" fontId="31" fillId="0" borderId="5" xfId="0" applyFont="1" applyBorder="1" applyAlignment="1" applyProtection="1">
      <alignment horizontal="left" vertical="center" shrinkToFit="1"/>
      <protection hidden="1"/>
    </xf>
    <xf numFmtId="0" fontId="0" fillId="0" borderId="0" xfId="0" applyAlignment="1">
      <alignment shrinkToFit="1"/>
    </xf>
    <xf numFmtId="14" fontId="0" fillId="0" borderId="0" xfId="0" applyNumberFormat="1" applyAlignment="1">
      <alignment shrinkToFit="1"/>
    </xf>
    <xf numFmtId="0" fontId="0" fillId="0" borderId="5" xfId="0" applyBorder="1" applyAlignment="1">
      <alignment horizontal="center" shrinkToFit="1"/>
    </xf>
    <xf numFmtId="49" fontId="14" fillId="3" borderId="0" xfId="0" applyNumberFormat="1" applyFont="1" applyFill="1" applyAlignment="1">
      <alignment horizontal="left" vertical="center" indent="1"/>
    </xf>
    <xf numFmtId="49" fontId="11" fillId="4" borderId="0" xfId="0" applyNumberFormat="1" applyFont="1" applyFill="1" applyAlignment="1">
      <alignment horizontal="left" vertical="center" indent="1"/>
    </xf>
    <xf numFmtId="0" fontId="2" fillId="2" borderId="0" xfId="9" applyFill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9" fillId="6" borderId="4" xfId="0" applyFont="1" applyFill="1" applyBorder="1" applyAlignment="1" applyProtection="1">
      <alignment horizontal="left" vertical="center" shrinkToFit="1"/>
      <protection locked="0"/>
    </xf>
    <xf numFmtId="3" fontId="9" fillId="6" borderId="4" xfId="0" applyNumberFormat="1" applyFont="1" applyFill="1" applyBorder="1" applyAlignment="1" applyProtection="1">
      <alignment horizontal="center" vertical="center" shrinkToFit="1"/>
      <protection locked="0"/>
    </xf>
    <xf numFmtId="0" fontId="26" fillId="8" borderId="5" xfId="0" applyFont="1" applyFill="1" applyBorder="1" applyAlignment="1">
      <alignment horizontal="center" vertical="center"/>
    </xf>
    <xf numFmtId="0" fontId="26" fillId="8" borderId="4" xfId="0" applyFont="1" applyFill="1" applyBorder="1" applyAlignment="1">
      <alignment horizontal="center" vertical="center" wrapText="1"/>
    </xf>
    <xf numFmtId="0" fontId="26" fillId="8" borderId="4" xfId="0" applyFont="1" applyFill="1" applyBorder="1" applyAlignment="1">
      <alignment horizontal="center" vertical="center"/>
    </xf>
    <xf numFmtId="0" fontId="0" fillId="0" borderId="4" xfId="0" applyBorder="1" applyAlignment="1" applyProtection="1">
      <alignment horizontal="left" vertical="center" shrinkToFit="1"/>
      <protection locked="0"/>
    </xf>
    <xf numFmtId="0" fontId="28" fillId="8" borderId="4" xfId="8" applyFont="1" applyFill="1" applyBorder="1" applyAlignment="1" applyProtection="1">
      <alignment horizontal="center" vertical="center"/>
      <protection hidden="1"/>
    </xf>
    <xf numFmtId="0" fontId="30" fillId="6" borderId="4" xfId="8" applyFont="1" applyFill="1" applyBorder="1" applyAlignment="1" applyProtection="1">
      <alignment horizontal="center" vertical="center"/>
      <protection locked="0"/>
    </xf>
    <xf numFmtId="0" fontId="28" fillId="8" borderId="4" xfId="0" applyFont="1" applyFill="1" applyBorder="1" applyAlignment="1" applyProtection="1">
      <alignment horizontal="center" vertical="center"/>
      <protection hidden="1"/>
    </xf>
    <xf numFmtId="0" fontId="29" fillId="6" borderId="4" xfId="8" applyFont="1" applyFill="1" applyBorder="1" applyAlignment="1" applyProtection="1">
      <alignment horizontal="center" vertical="center"/>
      <protection locked="0"/>
    </xf>
    <xf numFmtId="165" fontId="26" fillId="7" borderId="4" xfId="0" applyNumberFormat="1" applyFont="1" applyFill="1" applyBorder="1" applyAlignment="1" applyProtection="1">
      <alignment horizontal="center" vertical="center" shrinkToFit="1"/>
      <protection hidden="1"/>
    </xf>
    <xf numFmtId="165" fontId="26" fillId="9" borderId="4" xfId="0" applyNumberFormat="1" applyFont="1" applyFill="1" applyBorder="1" applyAlignment="1" applyProtection="1">
      <alignment horizontal="center" vertical="center" shrinkToFit="1"/>
      <protection hidden="1"/>
    </xf>
    <xf numFmtId="0" fontId="26" fillId="8" borderId="5" xfId="0" applyFont="1" applyFill="1" applyBorder="1" applyAlignment="1">
      <alignment horizontal="center" vertical="center" shrinkToFit="1"/>
    </xf>
    <xf numFmtId="0" fontId="26" fillId="8" borderId="4" xfId="0" applyFont="1" applyFill="1" applyBorder="1" applyAlignment="1">
      <alignment horizontal="center" vertical="center" shrinkToFit="1"/>
    </xf>
    <xf numFmtId="0" fontId="26" fillId="8" borderId="3" xfId="0" applyFont="1" applyFill="1" applyBorder="1" applyAlignment="1">
      <alignment horizontal="center" vertical="center" shrinkToFit="1"/>
    </xf>
    <xf numFmtId="49" fontId="14" fillId="3" borderId="0" xfId="0" applyNumberFormat="1" applyFont="1" applyFill="1" applyAlignment="1">
      <alignment horizontal="left" vertical="center" indent="4"/>
    </xf>
    <xf numFmtId="49" fontId="11" fillId="4" borderId="0" xfId="0" applyNumberFormat="1" applyFont="1" applyFill="1" applyAlignment="1">
      <alignment horizontal="left" vertical="center" indent="4"/>
    </xf>
    <xf numFmtId="0" fontId="26" fillId="8" borderId="17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 shrinkToFit="1"/>
    </xf>
    <xf numFmtId="0" fontId="0" fillId="0" borderId="4" xfId="0" applyBorder="1" applyAlignment="1" applyProtection="1">
      <alignment horizontal="center" vertical="center" shrinkToFit="1"/>
      <protection locked="0"/>
    </xf>
    <xf numFmtId="0" fontId="34" fillId="14" borderId="4" xfId="0" applyFont="1" applyFill="1" applyBorder="1" applyAlignment="1">
      <alignment horizontal="left" vertical="center" wrapText="1"/>
    </xf>
    <xf numFmtId="0" fontId="34" fillId="10" borderId="4" xfId="0" applyFont="1" applyFill="1" applyBorder="1" applyAlignment="1">
      <alignment horizontal="left" vertical="center" wrapText="1"/>
    </xf>
    <xf numFmtId="0" fontId="34" fillId="17" borderId="4" xfId="0" applyFont="1" applyFill="1" applyBorder="1" applyAlignment="1">
      <alignment horizontal="left" vertical="center" wrapText="1"/>
    </xf>
    <xf numFmtId="0" fontId="34" fillId="16" borderId="4" xfId="0" applyFont="1" applyFill="1" applyBorder="1" applyAlignment="1">
      <alignment horizontal="left" vertical="center" wrapText="1"/>
    </xf>
    <xf numFmtId="0" fontId="34" fillId="11" borderId="4" xfId="0" applyFont="1" applyFill="1" applyBorder="1" applyAlignment="1">
      <alignment horizontal="left" vertical="center" wrapText="1"/>
    </xf>
    <xf numFmtId="0" fontId="34" fillId="13" borderId="4" xfId="0" applyFont="1" applyFill="1" applyBorder="1" applyAlignment="1">
      <alignment horizontal="left" vertical="center" wrapText="1"/>
    </xf>
    <xf numFmtId="0" fontId="34" fillId="1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15" borderId="4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 shrinkToFit="1"/>
    </xf>
    <xf numFmtId="0" fontId="26" fillId="8" borderId="5" xfId="0" applyFont="1" applyFill="1" applyBorder="1" applyAlignment="1">
      <alignment vertical="center"/>
    </xf>
    <xf numFmtId="0" fontId="1" fillId="2" borderId="0" xfId="10" applyFill="1" applyAlignment="1">
      <alignment vertical="center"/>
    </xf>
    <xf numFmtId="0" fontId="26" fillId="8" borderId="0" xfId="0" applyFont="1" applyFill="1" applyAlignment="1">
      <alignment horizontal="center" vertical="center" shrinkToFit="1"/>
    </xf>
    <xf numFmtId="3" fontId="0" fillId="0" borderId="0" xfId="0" applyNumberFormat="1" applyAlignment="1">
      <alignment shrinkToFit="1"/>
    </xf>
    <xf numFmtId="0" fontId="15" fillId="0" borderId="5" xfId="0" applyFont="1" applyBorder="1" applyAlignment="1">
      <alignment horizontal="center" vertical="center" shrinkToFit="1"/>
    </xf>
    <xf numFmtId="0" fontId="26" fillId="8" borderId="2" xfId="0" applyFont="1" applyFill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5" xfId="0" applyFont="1" applyBorder="1" applyAlignment="1">
      <alignment vertical="center" shrinkToFit="1"/>
    </xf>
    <xf numFmtId="0" fontId="19" fillId="0" borderId="3" xfId="0" applyFont="1" applyBorder="1" applyAlignment="1">
      <alignment horizontal="center" vertical="center" shrinkToFit="1"/>
    </xf>
    <xf numFmtId="0" fontId="15" fillId="0" borderId="5" xfId="0" applyFont="1" applyBorder="1" applyAlignment="1">
      <alignment vertical="center" shrinkToFit="1"/>
    </xf>
    <xf numFmtId="0" fontId="3" fillId="2" borderId="0" xfId="8" applyFill="1" applyAlignment="1">
      <alignment vertical="center" shrinkToFit="1"/>
    </xf>
    <xf numFmtId="0" fontId="9" fillId="2" borderId="0" xfId="0" applyFont="1" applyFill="1" applyAlignment="1">
      <alignment shrinkToFit="1"/>
    </xf>
    <xf numFmtId="0" fontId="9" fillId="6" borderId="4" xfId="0" applyFont="1" applyFill="1" applyBorder="1" applyAlignment="1" applyProtection="1">
      <alignment horizontal="center" vertical="center" shrinkToFit="1"/>
      <protection locked="0"/>
    </xf>
    <xf numFmtId="0" fontId="9" fillId="2" borderId="0" xfId="0" applyFont="1" applyFill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7" fontId="9" fillId="6" borderId="4" xfId="0" applyNumberFormat="1" applyFont="1" applyFill="1" applyBorder="1" applyAlignment="1" applyProtection="1">
      <alignment horizontal="center" vertical="center" shrinkToFit="1"/>
      <protection locked="0"/>
    </xf>
    <xf numFmtId="49" fontId="14" fillId="3" borderId="0" xfId="0" applyNumberFormat="1" applyFont="1" applyFill="1" applyAlignment="1">
      <alignment horizontal="left" vertical="center" indent="6"/>
    </xf>
    <xf numFmtId="49" fontId="11" fillId="4" borderId="0" xfId="0" applyNumberFormat="1" applyFont="1" applyFill="1" applyAlignment="1">
      <alignment horizontal="left" vertical="center" indent="6"/>
    </xf>
    <xf numFmtId="0" fontId="26" fillId="8" borderId="4" xfId="0" applyFont="1" applyFill="1" applyBorder="1" applyAlignment="1" applyProtection="1">
      <alignment horizontal="center" vertical="center" shrinkToFit="1"/>
      <protection hidden="1"/>
    </xf>
    <xf numFmtId="0" fontId="0" fillId="0" borderId="5" xfId="0" applyBorder="1" applyAlignment="1" applyProtection="1">
      <alignment horizontal="center" vertical="center" shrinkToFit="1"/>
      <protection locked="0"/>
    </xf>
    <xf numFmtId="1" fontId="0" fillId="0" borderId="5" xfId="0" applyNumberFormat="1" applyBorder="1" applyAlignment="1">
      <alignment horizontal="center" vertical="center" shrinkToFit="1"/>
    </xf>
    <xf numFmtId="166" fontId="35" fillId="0" borderId="18" xfId="0" applyNumberFormat="1" applyFont="1" applyBorder="1" applyAlignment="1" applyProtection="1">
      <alignment horizontal="center" vertical="center"/>
      <protection hidden="1"/>
    </xf>
    <xf numFmtId="164" fontId="35" fillId="0" borderId="18" xfId="7" applyNumberFormat="1" applyFont="1" applyBorder="1" applyAlignment="1" applyProtection="1">
      <alignment horizontal="center" vertical="center"/>
      <protection hidden="1"/>
    </xf>
    <xf numFmtId="0" fontId="26" fillId="7" borderId="4" xfId="0" applyFont="1" applyFill="1" applyBorder="1" applyAlignment="1" applyProtection="1">
      <alignment horizontal="center" vertical="center" shrinkToFit="1"/>
      <protection hidden="1"/>
    </xf>
    <xf numFmtId="1" fontId="0" fillId="0" borderId="0" xfId="0" applyNumberFormat="1" applyAlignment="1">
      <alignment horizontal="center" vertical="center" shrinkToFit="1"/>
    </xf>
    <xf numFmtId="3" fontId="9" fillId="6" borderId="4" xfId="0" applyNumberFormat="1" applyFont="1" applyFill="1" applyBorder="1" applyAlignment="1" applyProtection="1">
      <alignment horizontal="left" vertical="center" shrinkToFit="1"/>
      <protection locked="0"/>
    </xf>
    <xf numFmtId="49" fontId="9" fillId="6" borderId="4" xfId="0" applyNumberFormat="1" applyFont="1" applyFill="1" applyBorder="1" applyAlignment="1" applyProtection="1">
      <alignment horizontal="left" vertical="center" shrinkToFit="1"/>
      <protection locked="0"/>
    </xf>
    <xf numFmtId="0" fontId="33" fillId="19" borderId="20" xfId="0" applyFont="1" applyFill="1" applyBorder="1" applyAlignment="1" applyProtection="1">
      <alignment horizontal="left" vertical="center" shrinkToFit="1"/>
      <protection hidden="1"/>
    </xf>
    <xf numFmtId="0" fontId="33" fillId="19" borderId="21" xfId="0" applyFont="1" applyFill="1" applyBorder="1" applyAlignment="1" applyProtection="1">
      <alignment horizontal="left" vertical="center" shrinkToFit="1"/>
      <protection hidden="1"/>
    </xf>
    <xf numFmtId="0" fontId="33" fillId="19" borderId="22" xfId="0" applyFont="1" applyFill="1" applyBorder="1" applyAlignment="1" applyProtection="1">
      <alignment horizontal="left" vertical="center" shrinkToFit="1"/>
      <protection hidden="1"/>
    </xf>
    <xf numFmtId="0" fontId="9" fillId="2" borderId="0" xfId="0" applyFont="1" applyFill="1" applyAlignment="1">
      <alignment horizontal="center"/>
    </xf>
    <xf numFmtId="49" fontId="14" fillId="3" borderId="0" xfId="0" applyNumberFormat="1" applyFont="1" applyFill="1" applyAlignment="1">
      <alignment horizontal="left" vertical="center" indent="8"/>
    </xf>
    <xf numFmtId="49" fontId="11" fillId="4" borderId="0" xfId="0" applyNumberFormat="1" applyFont="1" applyFill="1" applyAlignment="1">
      <alignment horizontal="left" vertical="center" indent="8"/>
    </xf>
    <xf numFmtId="0" fontId="36" fillId="20" borderId="25" xfId="0" applyFont="1" applyFill="1" applyBorder="1" applyAlignment="1">
      <alignment horizontal="center" vertical="center"/>
    </xf>
    <xf numFmtId="0" fontId="37" fillId="2" borderId="25" xfId="0" applyFont="1" applyFill="1" applyBorder="1" applyAlignment="1">
      <alignment horizontal="center"/>
    </xf>
    <xf numFmtId="0" fontId="37" fillId="2" borderId="25" xfId="0" applyFont="1" applyFill="1" applyBorder="1" applyAlignment="1" applyProtection="1">
      <alignment horizontal="center"/>
      <protection hidden="1"/>
    </xf>
    <xf numFmtId="0" fontId="35" fillId="21" borderId="18" xfId="0" applyFont="1" applyFill="1" applyBorder="1" applyAlignment="1" applyProtection="1">
      <alignment horizontal="center" vertical="center"/>
      <protection hidden="1"/>
    </xf>
    <xf numFmtId="0" fontId="35" fillId="21" borderId="18" xfId="0" applyFont="1" applyFill="1" applyBorder="1" applyAlignment="1">
      <alignment horizontal="center" vertical="center"/>
    </xf>
    <xf numFmtId="0" fontId="33" fillId="0" borderId="28" xfId="0" applyFont="1" applyBorder="1" applyAlignment="1" applyProtection="1">
      <alignment horizontal="left" vertical="center" shrinkToFit="1"/>
      <protection hidden="1"/>
    </xf>
    <xf numFmtId="0" fontId="33" fillId="0" borderId="29" xfId="0" applyFont="1" applyBorder="1" applyAlignment="1" applyProtection="1">
      <alignment horizontal="left" vertical="center" shrinkToFit="1"/>
      <protection hidden="1"/>
    </xf>
    <xf numFmtId="0" fontId="33" fillId="0" borderId="30" xfId="0" applyFont="1" applyBorder="1" applyAlignment="1" applyProtection="1">
      <alignment horizontal="left" vertical="center" shrinkToFit="1"/>
      <protection hidden="1"/>
    </xf>
    <xf numFmtId="1" fontId="0" fillId="0" borderId="5" xfId="0" applyNumberFormat="1" applyBorder="1" applyAlignment="1" applyProtection="1">
      <alignment horizontal="center" vertical="center" shrinkToFit="1"/>
      <protection hidden="1"/>
    </xf>
    <xf numFmtId="0" fontId="0" fillId="0" borderId="5" xfId="0" applyBorder="1" applyAlignment="1" applyProtection="1">
      <alignment horizontal="center" vertical="center" shrinkToFit="1"/>
      <protection hidden="1"/>
    </xf>
    <xf numFmtId="0" fontId="26" fillId="8" borderId="2" xfId="0" applyFont="1" applyFill="1" applyBorder="1" applyAlignment="1" applyProtection="1">
      <alignment horizontal="center" vertical="center" shrinkToFit="1"/>
      <protection hidden="1"/>
    </xf>
    <xf numFmtId="0" fontId="26" fillId="7" borderId="5" xfId="0" applyFont="1" applyFill="1" applyBorder="1" applyAlignment="1" applyProtection="1">
      <alignment horizontal="center" vertical="center"/>
      <protection hidden="1"/>
    </xf>
    <xf numFmtId="14" fontId="0" fillId="0" borderId="5" xfId="0" applyNumberFormat="1" applyBorder="1" applyAlignment="1" applyProtection="1">
      <alignment horizontal="center" vertical="center" shrinkToFit="1"/>
      <protection hidden="1"/>
    </xf>
    <xf numFmtId="0" fontId="0" fillId="0" borderId="6" xfId="0" applyBorder="1" applyAlignment="1" applyProtection="1">
      <alignment horizontal="center" vertical="center" shrinkToFit="1"/>
      <protection hidden="1"/>
    </xf>
    <xf numFmtId="0" fontId="0" fillId="0" borderId="5" xfId="0" applyBorder="1" applyAlignment="1" applyProtection="1">
      <alignment horizontal="center" shrinkToFit="1"/>
      <protection hidden="1"/>
    </xf>
    <xf numFmtId="3" fontId="0" fillId="0" borderId="5" xfId="0" applyNumberFormat="1" applyBorder="1" applyAlignment="1" applyProtection="1">
      <alignment horizontal="center" vertical="center" shrinkToFit="1"/>
      <protection hidden="1"/>
    </xf>
    <xf numFmtId="3" fontId="0" fillId="0" borderId="5" xfId="0" quotePrefix="1" applyNumberFormat="1" applyBorder="1" applyAlignment="1" applyProtection="1">
      <alignment horizontal="center" vertical="center" wrapText="1" shrinkToFit="1"/>
      <protection hidden="1"/>
    </xf>
    <xf numFmtId="0" fontId="0" fillId="0" borderId="4" xfId="0" applyBorder="1" applyAlignment="1" applyProtection="1">
      <alignment horizontal="center" vertical="center" shrinkToFit="1"/>
      <protection hidden="1"/>
    </xf>
    <xf numFmtId="0" fontId="19" fillId="0" borderId="5" xfId="0" applyFont="1" applyBorder="1" applyAlignment="1" applyProtection="1">
      <alignment horizontal="center" vertical="center" shrinkToFit="1"/>
      <protection hidden="1"/>
    </xf>
    <xf numFmtId="0" fontId="0" fillId="18" borderId="5" xfId="0" applyFill="1" applyBorder="1" applyAlignment="1" applyProtection="1">
      <alignment horizontal="center" vertical="center" shrinkToFit="1"/>
      <protection hidden="1"/>
    </xf>
    <xf numFmtId="0" fontId="0" fillId="0" borderId="5" xfId="0" applyBorder="1" applyAlignment="1" applyProtection="1">
      <alignment horizontal="left" vertical="center" shrinkToFit="1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26" fillId="8" borderId="5" xfId="0" applyFont="1" applyFill="1" applyBorder="1" applyAlignment="1" applyProtection="1">
      <alignment horizontal="center" vertical="center" shrinkToFit="1"/>
      <protection hidden="1"/>
    </xf>
    <xf numFmtId="166" fontId="0" fillId="0" borderId="5" xfId="0" applyNumberFormat="1" applyBorder="1" applyAlignment="1" applyProtection="1">
      <alignment horizontal="center" vertical="center" shrinkToFit="1"/>
      <protection hidden="1"/>
    </xf>
    <xf numFmtId="164" fontId="0" fillId="0" borderId="5" xfId="7" applyNumberFormat="1" applyFont="1" applyBorder="1" applyAlignment="1" applyProtection="1">
      <alignment horizontal="center" vertical="center" shrinkToFit="1"/>
      <protection hidden="1"/>
    </xf>
    <xf numFmtId="164" fontId="32" fillId="0" borderId="5" xfId="7" applyNumberFormat="1" applyFont="1" applyFill="1" applyBorder="1" applyAlignment="1" applyProtection="1">
      <alignment horizontal="left" vertical="center" shrinkToFit="1"/>
      <protection hidden="1"/>
    </xf>
    <xf numFmtId="168" fontId="0" fillId="0" borderId="5" xfId="0" applyNumberFormat="1" applyBorder="1" applyAlignment="1" applyProtection="1">
      <alignment horizontal="center" vertical="center" shrinkToFit="1"/>
      <protection hidden="1"/>
    </xf>
    <xf numFmtId="0" fontId="0" fillId="0" borderId="5" xfId="0" applyBorder="1" applyAlignment="1" applyProtection="1">
      <alignment horizontal="left" shrinkToFit="1"/>
      <protection hidden="1"/>
    </xf>
    <xf numFmtId="168" fontId="0" fillId="0" borderId="5" xfId="0" applyNumberFormat="1" applyBorder="1" applyAlignment="1" applyProtection="1">
      <alignment horizontal="center" shrinkToFit="1"/>
      <protection hidden="1"/>
    </xf>
    <xf numFmtId="0" fontId="0" fillId="22" borderId="5" xfId="0" applyFill="1" applyBorder="1" applyAlignment="1" applyProtection="1">
      <alignment horizontal="center" vertical="center" shrinkToFit="1"/>
      <protection hidden="1"/>
    </xf>
    <xf numFmtId="0" fontId="0" fillId="23" borderId="5" xfId="0" applyFill="1" applyBorder="1" applyAlignment="1" applyProtection="1">
      <alignment horizontal="center" vertical="center" shrinkToFit="1"/>
      <protection hidden="1"/>
    </xf>
    <xf numFmtId="0" fontId="0" fillId="24" borderId="5" xfId="0" applyFill="1" applyBorder="1" applyAlignment="1" applyProtection="1">
      <alignment horizontal="center" vertical="center" shrinkToFit="1"/>
      <protection hidden="1"/>
    </xf>
    <xf numFmtId="0" fontId="32" fillId="25" borderId="23" xfId="0" applyFont="1" applyFill="1" applyBorder="1" applyAlignment="1">
      <alignment horizontal="center" vertical="center"/>
    </xf>
    <xf numFmtId="165" fontId="38" fillId="25" borderId="24" xfId="0" applyNumberFormat="1" applyFont="1" applyFill="1" applyBorder="1" applyAlignment="1" applyProtection="1">
      <alignment horizontal="center" vertical="center" shrinkToFit="1"/>
      <protection hidden="1"/>
    </xf>
    <xf numFmtId="0" fontId="32" fillId="26" borderId="23" xfId="0" applyFont="1" applyFill="1" applyBorder="1" applyAlignment="1">
      <alignment horizontal="center" vertical="center"/>
    </xf>
    <xf numFmtId="165" fontId="38" fillId="26" borderId="24" xfId="0" applyNumberFormat="1" applyFont="1" applyFill="1" applyBorder="1" applyAlignment="1" applyProtection="1">
      <alignment horizontal="center" vertical="center" shrinkToFit="1"/>
      <protection hidden="1"/>
    </xf>
    <xf numFmtId="1" fontId="0" fillId="0" borderId="0" xfId="0" applyNumberFormat="1"/>
    <xf numFmtId="0" fontId="9" fillId="27" borderId="31" xfId="0" applyFont="1" applyFill="1" applyBorder="1" applyAlignment="1">
      <alignment horizontal="left" vertical="center" shrinkToFit="1"/>
    </xf>
    <xf numFmtId="0" fontId="9" fillId="27" borderId="32" xfId="0" applyFont="1" applyFill="1" applyBorder="1" applyAlignment="1">
      <alignment horizontal="left" vertical="center" shrinkToFit="1"/>
    </xf>
    <xf numFmtId="0" fontId="9" fillId="27" borderId="32" xfId="0" applyFont="1" applyFill="1" applyBorder="1" applyAlignment="1">
      <alignment horizontal="center" vertical="center" shrinkToFit="1"/>
    </xf>
    <xf numFmtId="167" fontId="9" fillId="27" borderId="32" xfId="0" applyNumberFormat="1" applyFont="1" applyFill="1" applyBorder="1" applyAlignment="1">
      <alignment horizontal="center" vertical="center" shrinkToFit="1"/>
    </xf>
    <xf numFmtId="0" fontId="9" fillId="27" borderId="33" xfId="0" applyFont="1" applyFill="1" applyBorder="1" applyAlignment="1">
      <alignment horizontal="left" vertical="center" shrinkToFit="1"/>
    </xf>
    <xf numFmtId="0" fontId="9" fillId="27" borderId="34" xfId="0" applyFont="1" applyFill="1" applyBorder="1" applyAlignment="1">
      <alignment horizontal="left" vertical="center" shrinkToFit="1"/>
    </xf>
    <xf numFmtId="0" fontId="9" fillId="27" borderId="35" xfId="0" applyFont="1" applyFill="1" applyBorder="1" applyAlignment="1">
      <alignment horizontal="left" vertical="center" shrinkToFit="1"/>
    </xf>
    <xf numFmtId="0" fontId="9" fillId="27" borderId="35" xfId="0" applyFont="1" applyFill="1" applyBorder="1" applyAlignment="1">
      <alignment horizontal="center" vertical="center" shrinkToFit="1"/>
    </xf>
    <xf numFmtId="167" fontId="9" fillId="27" borderId="35" xfId="0" applyNumberFormat="1" applyFont="1" applyFill="1" applyBorder="1" applyAlignment="1">
      <alignment horizontal="center" vertical="center" shrinkToFit="1"/>
    </xf>
    <xf numFmtId="0" fontId="9" fillId="27" borderId="36" xfId="0" applyFont="1" applyFill="1" applyBorder="1" applyAlignment="1">
      <alignment horizontal="left" vertical="center" shrinkToFit="1"/>
    </xf>
    <xf numFmtId="0" fontId="9" fillId="27" borderId="37" xfId="0" applyFont="1" applyFill="1" applyBorder="1" applyAlignment="1">
      <alignment horizontal="left" vertical="center" shrinkToFit="1"/>
    </xf>
    <xf numFmtId="0" fontId="9" fillId="27" borderId="38" xfId="0" applyFont="1" applyFill="1" applyBorder="1" applyAlignment="1">
      <alignment horizontal="left" vertical="center" shrinkToFit="1"/>
    </xf>
    <xf numFmtId="0" fontId="9" fillId="27" borderId="38" xfId="0" applyFont="1" applyFill="1" applyBorder="1" applyAlignment="1">
      <alignment horizontal="center" vertical="center" shrinkToFit="1"/>
    </xf>
    <xf numFmtId="167" fontId="9" fillId="27" borderId="38" xfId="0" applyNumberFormat="1" applyFont="1" applyFill="1" applyBorder="1" applyAlignment="1">
      <alignment horizontal="center" vertical="center" shrinkToFit="1"/>
    </xf>
    <xf numFmtId="0" fontId="9" fillId="27" borderId="39" xfId="0" applyFont="1" applyFill="1" applyBorder="1" applyAlignment="1">
      <alignment horizontal="left" vertical="center" shrinkToFit="1"/>
    </xf>
    <xf numFmtId="0" fontId="9" fillId="27" borderId="33" xfId="0" applyFont="1" applyFill="1" applyBorder="1" applyAlignment="1">
      <alignment horizontal="center" vertical="center" shrinkToFit="1"/>
    </xf>
    <xf numFmtId="0" fontId="9" fillId="27" borderId="36" xfId="0" applyFont="1" applyFill="1" applyBorder="1" applyAlignment="1">
      <alignment horizontal="center" vertical="center" shrinkToFit="1"/>
    </xf>
    <xf numFmtId="0" fontId="9" fillId="27" borderId="39" xfId="0" applyFont="1" applyFill="1" applyBorder="1" applyAlignment="1">
      <alignment horizontal="center" vertical="center" shrinkToFit="1"/>
    </xf>
    <xf numFmtId="3" fontId="9" fillId="27" borderId="32" xfId="0" applyNumberFormat="1" applyFont="1" applyFill="1" applyBorder="1" applyAlignment="1">
      <alignment horizontal="center" vertical="center" shrinkToFit="1"/>
    </xf>
    <xf numFmtId="3" fontId="9" fillId="27" borderId="32" xfId="0" applyNumberFormat="1" applyFont="1" applyFill="1" applyBorder="1" applyAlignment="1">
      <alignment horizontal="left" vertical="center" shrinkToFit="1"/>
    </xf>
    <xf numFmtId="49" fontId="9" fillId="27" borderId="32" xfId="0" applyNumberFormat="1" applyFont="1" applyFill="1" applyBorder="1" applyAlignment="1">
      <alignment horizontal="left" vertical="center" shrinkToFit="1"/>
    </xf>
    <xf numFmtId="3" fontId="9" fillId="27" borderId="35" xfId="0" applyNumberFormat="1" applyFont="1" applyFill="1" applyBorder="1" applyAlignment="1">
      <alignment horizontal="center" vertical="center" shrinkToFit="1"/>
    </xf>
    <xf numFmtId="3" fontId="9" fillId="27" borderId="35" xfId="0" applyNumberFormat="1" applyFont="1" applyFill="1" applyBorder="1" applyAlignment="1">
      <alignment horizontal="left" vertical="center" shrinkToFit="1"/>
    </xf>
    <xf numFmtId="49" fontId="9" fillId="27" borderId="35" xfId="0" applyNumberFormat="1" applyFont="1" applyFill="1" applyBorder="1" applyAlignment="1">
      <alignment horizontal="left" vertical="center" shrinkToFit="1"/>
    </xf>
    <xf numFmtId="3" fontId="9" fillId="27" borderId="38" xfId="0" applyNumberFormat="1" applyFont="1" applyFill="1" applyBorder="1" applyAlignment="1">
      <alignment horizontal="center" vertical="center" shrinkToFit="1"/>
    </xf>
    <xf numFmtId="3" fontId="9" fillId="27" borderId="38" xfId="0" applyNumberFormat="1" applyFont="1" applyFill="1" applyBorder="1" applyAlignment="1">
      <alignment horizontal="left" vertical="center" shrinkToFit="1"/>
    </xf>
    <xf numFmtId="49" fontId="9" fillId="27" borderId="38" xfId="0" applyNumberFormat="1" applyFont="1" applyFill="1" applyBorder="1" applyAlignment="1">
      <alignment horizontal="left" vertical="center" shrinkToFit="1"/>
    </xf>
    <xf numFmtId="0" fontId="37" fillId="27" borderId="40" xfId="0" applyFont="1" applyFill="1" applyBorder="1" applyAlignment="1" applyProtection="1">
      <alignment horizontal="center"/>
      <protection hidden="1"/>
    </xf>
    <xf numFmtId="0" fontId="37" fillId="27" borderId="41" xfId="0" applyFont="1" applyFill="1" applyBorder="1" applyAlignment="1" applyProtection="1">
      <alignment horizontal="center"/>
      <protection hidden="1"/>
    </xf>
    <xf numFmtId="0" fontId="37" fillId="27" borderId="42" xfId="0" applyFont="1" applyFill="1" applyBorder="1" applyAlignment="1" applyProtection="1">
      <alignment horizontal="center"/>
      <protection hidden="1"/>
    </xf>
    <xf numFmtId="0" fontId="35" fillId="21" borderId="19" xfId="0" applyFont="1" applyFill="1" applyBorder="1" applyAlignment="1">
      <alignment horizontal="center" vertical="center"/>
    </xf>
    <xf numFmtId="0" fontId="35" fillId="21" borderId="0" xfId="0" applyFont="1" applyFill="1" applyAlignment="1">
      <alignment horizontal="center" vertical="center"/>
    </xf>
    <xf numFmtId="3" fontId="35" fillId="0" borderId="26" xfId="0" applyNumberFormat="1" applyFont="1" applyBorder="1" applyAlignment="1" applyProtection="1">
      <alignment horizontal="center" vertical="center"/>
      <protection hidden="1"/>
    </xf>
    <xf numFmtId="3" fontId="35" fillId="0" borderId="27" xfId="0" applyNumberFormat="1" applyFont="1" applyBorder="1" applyAlignment="1" applyProtection="1">
      <alignment horizontal="center" vertical="center"/>
      <protection hidden="1"/>
    </xf>
    <xf numFmtId="0" fontId="29" fillId="6" borderId="4" xfId="8" applyFont="1" applyFill="1" applyBorder="1" applyAlignment="1" applyProtection="1">
      <alignment horizontal="center" vertical="center" shrinkToFit="1"/>
      <protection locked="0"/>
    </xf>
    <xf numFmtId="0" fontId="28" fillId="8" borderId="4" xfId="8" applyFont="1" applyFill="1" applyBorder="1" applyAlignment="1" applyProtection="1">
      <alignment horizontal="center" vertical="center" shrinkToFit="1"/>
      <protection hidden="1"/>
    </xf>
    <xf numFmtId="0" fontId="30" fillId="6" borderId="4" xfId="8" applyFont="1" applyFill="1" applyBorder="1" applyAlignment="1" applyProtection="1">
      <alignment horizontal="center" vertical="center" shrinkToFit="1"/>
      <protection locked="0"/>
    </xf>
    <xf numFmtId="0" fontId="28" fillId="8" borderId="4" xfId="0" applyFont="1" applyFill="1" applyBorder="1" applyAlignment="1" applyProtection="1">
      <alignment horizontal="center" vertical="center" shrinkToFit="1"/>
      <protection hidden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</cellXfs>
  <cellStyles count="11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8" xr:uid="{414FFE72-F05B-42C9-9733-62253B7CAB09}"/>
    <cellStyle name="Normal 2 4" xfId="9" xr:uid="{2C29370D-576A-4584-A323-1D9D394A0D72}"/>
    <cellStyle name="Normal 2 5" xfId="10" xr:uid="{2B917506-96AE-4448-9D37-745129BBBC28}"/>
    <cellStyle name="Normal 3" xfId="3" xr:uid="{6CDF8B16-5B16-4C1E-8190-16EFBDFCEFB4}"/>
    <cellStyle name="Normal 3 2" xfId="5" xr:uid="{EBE6B589-17BD-473F-A3A7-5779EC871246}"/>
    <cellStyle name="Normal 4" xfId="6" xr:uid="{25CD4BBC-BC76-43A1-994C-523D458251CB}"/>
    <cellStyle name="Percent" xfId="7" builtinId="5"/>
  </cellStyles>
  <dxfs count="21">
    <dxf>
      <fill>
        <patternFill>
          <bgColor rgb="FFDFB4F2"/>
        </patternFill>
      </fill>
    </dxf>
    <dxf>
      <fill>
        <patternFill>
          <bgColor rgb="FFC0B9FF"/>
        </patternFill>
      </fill>
    </dxf>
    <dxf>
      <fill>
        <patternFill>
          <bgColor rgb="FF87C3F9"/>
        </patternFill>
      </fill>
    </dxf>
    <dxf>
      <fill>
        <patternFill>
          <bgColor rgb="FF9BF9FB"/>
        </patternFill>
      </fill>
    </dxf>
    <dxf>
      <fill>
        <patternFill>
          <bgColor rgb="FF75E1BD"/>
        </patternFill>
      </fill>
    </dxf>
    <dxf>
      <fill>
        <patternFill>
          <bgColor rgb="FFFFD72D"/>
        </patternFill>
      </fill>
    </dxf>
    <dxf>
      <fill>
        <patternFill>
          <bgColor rgb="FFFFB480"/>
        </patternFill>
      </fill>
    </dxf>
    <dxf>
      <fill>
        <patternFill>
          <bgColor rgb="FFFF8B85"/>
        </patternFill>
      </fill>
    </dxf>
    <dxf>
      <font>
        <color rgb="FF9BF9FB"/>
      </font>
      <fill>
        <patternFill>
          <bgColor rgb="FF9BF9FB"/>
        </patternFill>
      </fill>
    </dxf>
    <dxf>
      <font>
        <color rgb="FFDFB4F2"/>
      </font>
      <fill>
        <patternFill>
          <bgColor rgb="FFDFB4F2"/>
        </patternFill>
      </fill>
    </dxf>
    <dxf>
      <font>
        <color rgb="FFFFD72D"/>
      </font>
      <fill>
        <patternFill>
          <bgColor rgb="FFFFD72D"/>
        </patternFill>
      </fill>
    </dxf>
    <dxf>
      <font>
        <color rgb="FF87C3F9"/>
      </font>
      <fill>
        <patternFill>
          <bgColor rgb="FF87C3F9"/>
        </patternFill>
      </fill>
    </dxf>
    <dxf>
      <font>
        <color rgb="FFFFB480"/>
      </font>
      <fill>
        <patternFill>
          <bgColor rgb="FFFFB480"/>
        </patternFill>
      </fill>
    </dxf>
    <dxf>
      <font>
        <color rgb="FFC0B9FF"/>
      </font>
      <fill>
        <patternFill>
          <bgColor rgb="FFC0B9FF"/>
        </patternFill>
      </fill>
    </dxf>
    <dxf>
      <font>
        <color rgb="FF75E1BD"/>
      </font>
      <fill>
        <patternFill>
          <bgColor rgb="FF75E1BD"/>
        </patternFill>
      </fill>
    </dxf>
    <dxf>
      <font>
        <color rgb="FFFF8B85"/>
      </font>
      <fill>
        <patternFill>
          <bgColor rgb="FFFF8B85"/>
        </patternFill>
      </fill>
    </dxf>
    <dxf>
      <fill>
        <patternFill>
          <bgColor rgb="FFFF8B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8B85"/>
        </patternFill>
      </fill>
    </dxf>
    <dxf>
      <fill>
        <patternFill>
          <bgColor rgb="FFFF8B85"/>
        </patternFill>
      </fill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CCCCCC"/>
      <color rgb="FFFF8B85"/>
      <color rgb="FF87C3F9"/>
      <color rgb="FFC0B9FF"/>
      <color rgb="FFACB9CA"/>
      <color rgb="FF9BF9FB"/>
      <color rgb="FFDFB4F2"/>
      <color rgb="FFFFD72D"/>
      <color rgb="FFFFB4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/>
              <a:t>Monthly Balance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Calc!$EO$9</c:f>
              <c:strCache>
                <c:ptCount val="1"/>
                <c:pt idx="0">
                  <c:v>Income</c:v>
                </c:pt>
              </c:strCache>
            </c:strRef>
          </c:tx>
          <c:spPr>
            <a:solidFill>
              <a:srgbClr val="75E1BD"/>
            </a:solidFill>
            <a:ln>
              <a:noFill/>
            </a:ln>
            <a:effectLst/>
          </c:spPr>
          <c:invertIfNegative val="0"/>
          <c:cat>
            <c:strRef>
              <c:f>Calc!$EP$8:$FA$8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Calc!$EP$9:$FA$9</c:f>
              <c:numCache>
                <c:formatCode>#,##0</c:formatCode>
                <c:ptCount val="12"/>
                <c:pt idx="0">
                  <c:v>2325</c:v>
                </c:pt>
                <c:pt idx="1">
                  <c:v>450</c:v>
                </c:pt>
                <c:pt idx="2">
                  <c:v>945</c:v>
                </c:pt>
                <c:pt idx="3">
                  <c:v>114.28571428571429</c:v>
                </c:pt>
                <c:pt idx="4">
                  <c:v>385.71428571428572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61-4A2B-93CB-A1726A65A16C}"/>
            </c:ext>
          </c:extLst>
        </c:ser>
        <c:ser>
          <c:idx val="1"/>
          <c:order val="1"/>
          <c:tx>
            <c:strRef>
              <c:f>Calc!$EO$10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rgbClr val="FF8B85"/>
            </a:solidFill>
            <a:ln>
              <a:noFill/>
            </a:ln>
            <a:effectLst/>
          </c:spPr>
          <c:invertIfNegative val="0"/>
          <c:cat>
            <c:strRef>
              <c:f>Calc!$EP$8:$FA$8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Calc!$EP$10:$FA$10</c:f>
              <c:numCache>
                <c:formatCode>#,##0</c:formatCode>
                <c:ptCount val="12"/>
                <c:pt idx="0">
                  <c:v>435</c:v>
                </c:pt>
                <c:pt idx="1">
                  <c:v>1365</c:v>
                </c:pt>
                <c:pt idx="2">
                  <c:v>1205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61-4A2B-93CB-A1726A65A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10"/>
        <c:axId val="796082895"/>
        <c:axId val="796100367"/>
      </c:barChart>
      <c:catAx>
        <c:axId val="7960828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96100367"/>
        <c:crosses val="autoZero"/>
        <c:auto val="1"/>
        <c:lblAlgn val="ctr"/>
        <c:lblOffset val="100"/>
        <c:noMultiLvlLbl val="0"/>
      </c:catAx>
      <c:valAx>
        <c:axId val="79610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96082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30419615269613"/>
          <c:y val="0.11918783736938543"/>
          <c:w val="0.56875696867005543"/>
          <c:h val="0.795541029069479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5E1B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8B8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BFF-4CD7-BC56-F03A0296EB92}"/>
              </c:ext>
            </c:extLst>
          </c:dPt>
          <c:dPt>
            <c:idx val="2"/>
            <c:invertIfNegative val="0"/>
            <c:bubble3D val="0"/>
            <c:spPr>
              <a:solidFill>
                <a:srgbClr val="FFB4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BFF-4CD7-BC56-F03A0296EB92}"/>
              </c:ext>
            </c:extLst>
          </c:dPt>
          <c:dLbls>
            <c:numFmt formatCode="#,#0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Calc!$EP$12:$ER$12</c:f>
              <c:strCache>
                <c:ptCount val="3"/>
                <c:pt idx="0">
                  <c:v>Income</c:v>
                </c:pt>
                <c:pt idx="1">
                  <c:v>Expenses</c:v>
                </c:pt>
                <c:pt idx="2">
                  <c:v>Net Profit</c:v>
                </c:pt>
              </c:strCache>
            </c:strRef>
          </c:cat>
          <c:val>
            <c:numRef>
              <c:f>Calc!$EP$13:$ER$13</c:f>
              <c:numCache>
                <c:formatCode>#,##0</c:formatCode>
                <c:ptCount val="3"/>
                <c:pt idx="0">
                  <c:v>4220</c:v>
                </c:pt>
                <c:pt idx="1">
                  <c:v>3005</c:v>
                </c:pt>
                <c:pt idx="2">
                  <c:v>1215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FF-4CD7-BC56-F03A0296EB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1025200495"/>
        <c:axId val="1025184687"/>
      </c:barChart>
      <c:catAx>
        <c:axId val="10252004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025184687"/>
        <c:crosses val="autoZero"/>
        <c:auto val="1"/>
        <c:lblAlgn val="ctr"/>
        <c:lblOffset val="100"/>
        <c:noMultiLvlLbl val="0"/>
      </c:catAx>
      <c:valAx>
        <c:axId val="1025184687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1025200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/>
              <a:t>Income of Channels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31052684742158426"/>
          <c:y val="0.18890026246719158"/>
          <c:w val="0.53755927698032968"/>
          <c:h val="0.7546964129483814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C0B9FF"/>
            </a:solidFill>
            <a:ln>
              <a:noFill/>
            </a:ln>
            <a:effectLst/>
          </c:spPr>
          <c:invertIfNegative val="0"/>
          <c:dLbls>
            <c:numFmt formatCode="#,#0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[0]!PlatformChartLabel</c:f>
              <c:strCache>
                <c:ptCount val="5"/>
                <c:pt idx="0">
                  <c:v>AirBnb</c:v>
                </c:pt>
                <c:pt idx="1">
                  <c:v>Booking.com</c:v>
                </c:pt>
                <c:pt idx="2">
                  <c:v>HomeAway</c:v>
                </c:pt>
                <c:pt idx="3">
                  <c:v>Agoda</c:v>
                </c:pt>
                <c:pt idx="4">
                  <c:v>HolidayHomes</c:v>
                </c:pt>
              </c:strCache>
            </c:strRef>
          </c:cat>
          <c:val>
            <c:numRef>
              <c:f>[0]!PlatformChartSource</c:f>
              <c:numCache>
                <c:formatCode>#,##0</c:formatCode>
                <c:ptCount val="5"/>
                <c:pt idx="0">
                  <c:v>925</c:v>
                </c:pt>
                <c:pt idx="1">
                  <c:v>1660</c:v>
                </c:pt>
                <c:pt idx="2">
                  <c:v>450</c:v>
                </c:pt>
                <c:pt idx="3">
                  <c:v>640</c:v>
                </c:pt>
                <c:pt idx="4">
                  <c:v>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D3-4134-B075-EC06EAF5B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35587072"/>
        <c:axId val="335587904"/>
      </c:barChart>
      <c:catAx>
        <c:axId val="3355870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35587904"/>
        <c:crosses val="autoZero"/>
        <c:auto val="1"/>
        <c:lblAlgn val="ctr"/>
        <c:lblOffset val="100"/>
        <c:noMultiLvlLbl val="0"/>
      </c:catAx>
      <c:valAx>
        <c:axId val="335587904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335587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/>
              <a:t>Expense</a:t>
            </a:r>
            <a:r>
              <a:rPr lang="tr-TR" b="1" baseline="0"/>
              <a:t> Categories</a:t>
            </a:r>
            <a:endParaRPr lang="tr-T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ACB9CA"/>
            </a:solidFill>
            <a:ln>
              <a:noFill/>
            </a:ln>
            <a:effectLst/>
          </c:spPr>
          <c:invertIfNegative val="0"/>
          <c:cat>
            <c:strRef>
              <c:f>[0]!ExpenseChartLabel</c:f>
              <c:strCache>
                <c:ptCount val="9"/>
                <c:pt idx="0">
                  <c:v>Cleaning</c:v>
                </c:pt>
                <c:pt idx="1">
                  <c:v>Repairs</c:v>
                </c:pt>
                <c:pt idx="2">
                  <c:v>Taxes</c:v>
                </c:pt>
                <c:pt idx="3">
                  <c:v>Mortgage</c:v>
                </c:pt>
                <c:pt idx="4">
                  <c:v>Gas</c:v>
                </c:pt>
                <c:pt idx="5">
                  <c:v>Electricity</c:v>
                </c:pt>
                <c:pt idx="6">
                  <c:v>Water</c:v>
                </c:pt>
                <c:pt idx="7">
                  <c:v>Insurance</c:v>
                </c:pt>
                <c:pt idx="8">
                  <c:v>Equipment</c:v>
                </c:pt>
              </c:strCache>
            </c:strRef>
          </c:cat>
          <c:val>
            <c:numRef>
              <c:f>[0]!ExpenseChartSource</c:f>
              <c:numCache>
                <c:formatCode>#,##0</c:formatCode>
                <c:ptCount val="9"/>
                <c:pt idx="0">
                  <c:v>155</c:v>
                </c:pt>
                <c:pt idx="1">
                  <c:v>750</c:v>
                </c:pt>
                <c:pt idx="2">
                  <c:v>0</c:v>
                </c:pt>
                <c:pt idx="3">
                  <c:v>750</c:v>
                </c:pt>
                <c:pt idx="4">
                  <c:v>105</c:v>
                </c:pt>
                <c:pt idx="5">
                  <c:v>265</c:v>
                </c:pt>
                <c:pt idx="6">
                  <c:v>80</c:v>
                </c:pt>
                <c:pt idx="7">
                  <c:v>650</c:v>
                </c:pt>
                <c:pt idx="8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26-4BBB-863F-5132AB56C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3701840"/>
        <c:axId val="168763600"/>
      </c:barChart>
      <c:catAx>
        <c:axId val="26370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68763600"/>
        <c:crosses val="autoZero"/>
        <c:auto val="1"/>
        <c:lblAlgn val="ctr"/>
        <c:lblOffset val="100"/>
        <c:noMultiLvlLbl val="0"/>
      </c:catAx>
      <c:valAx>
        <c:axId val="16876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63701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PropertyDatabase!A6"/><Relationship Id="rId7" Type="http://schemas.openxmlformats.org/officeDocument/2006/relationships/hyperlink" Target="#Summary!A9"/><Relationship Id="rId12" Type="http://schemas.openxmlformats.org/officeDocument/2006/relationships/image" Target="../media/image6.png"/><Relationship Id="rId17" Type="http://schemas.openxmlformats.org/officeDocument/2006/relationships/image" Target="../media/image8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hyperlink" Target="#Calendar!A7"/><Relationship Id="rId5" Type="http://schemas.openxmlformats.org/officeDocument/2006/relationships/hyperlink" Target="#Records!A6"/><Relationship Id="rId15" Type="http://schemas.microsoft.com/office/2007/relationships/hdphoto" Target="../media/hdphoto1.wdp"/><Relationship Id="rId10" Type="http://schemas.openxmlformats.org/officeDocument/2006/relationships/image" Target="../media/image5.png"/><Relationship Id="rId19" Type="http://schemas.openxmlformats.org/officeDocument/2006/relationships/image" Target="../media/image9.png"/><Relationship Id="rId4" Type="http://schemas.openxmlformats.org/officeDocument/2006/relationships/image" Target="../media/image2.png"/><Relationship Id="rId9" Type="http://schemas.openxmlformats.org/officeDocument/2006/relationships/hyperlink" Target="#Expenses!A6"/><Relationship Id="rId14" Type="http://schemas.openxmlformats.org/officeDocument/2006/relationships/image" Target="../media/image7.png"/><Relationship Id="rId20" Type="http://schemas.openxmlformats.org/officeDocument/2006/relationships/image" Target="../media/image12.png"/><Relationship Id="rId2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hyperlink" Target="#Menu!A5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4" Type="http://schemas.openxmlformats.org/officeDocument/2006/relationships/image" Target="../media/image10.png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1.png"/><Relationship Id="rId1" Type="http://schemas.openxmlformats.org/officeDocument/2006/relationships/image" Target="../media/image1.png"/><Relationship Id="rId5" Type="http://schemas.openxmlformats.org/officeDocument/2006/relationships/image" Target="../media/image10.png"/><Relationship Id="rId4" Type="http://schemas.openxmlformats.org/officeDocument/2006/relationships/hyperlink" Target="#Menu!A5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1.png"/><Relationship Id="rId1" Type="http://schemas.openxmlformats.org/officeDocument/2006/relationships/image" Target="../media/image1.png"/><Relationship Id="rId5" Type="http://schemas.openxmlformats.org/officeDocument/2006/relationships/image" Target="../media/image10.png"/><Relationship Id="rId4" Type="http://schemas.openxmlformats.org/officeDocument/2006/relationships/hyperlink" Target="#Menu!A5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chart" Target="../charts/chart3.xml"/><Relationship Id="rId12" Type="http://schemas.openxmlformats.org/officeDocument/2006/relationships/image" Target="../media/image9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10" Type="http://schemas.openxmlformats.org/officeDocument/2006/relationships/image" Target="../media/image10.png"/><Relationship Id="rId4" Type="http://schemas.openxmlformats.org/officeDocument/2006/relationships/chart" Target="../charts/chart4.xml"/><Relationship Id="rId9" Type="http://schemas.openxmlformats.org/officeDocument/2006/relationships/hyperlink" Target="#Menu!A5"/><Relationship Id="rId13" Type="http://schemas.openxmlformats.org/officeDocument/2006/relationships/image" Target="../media/image16.png"/><Relationship Id="rId14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9.png"/><Relationship Id="rId1" Type="http://schemas.openxmlformats.org/officeDocument/2006/relationships/image" Target="../media/image1.png"/><Relationship Id="rId5" Type="http://schemas.openxmlformats.org/officeDocument/2006/relationships/image" Target="../media/image10.png"/><Relationship Id="rId4" Type="http://schemas.openxmlformats.org/officeDocument/2006/relationships/hyperlink" Target="#Menu!A5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Menu!A5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235337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37E7A5E2-8FB5-4495-BF39-767561447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0</xdr:colOff>
      <xdr:row>6</xdr:row>
      <xdr:rowOff>485775</xdr:rowOff>
    </xdr:from>
    <xdr:to>
      <xdr:col>2</xdr:col>
      <xdr:colOff>2160000</xdr:colOff>
      <xdr:row>7</xdr:row>
      <xdr:rowOff>110400</xdr:rowOff>
    </xdr:to>
    <xdr:grpSp>
      <xdr:nvGrpSpPr>
        <xdr:cNvPr id="12" name="Group 11">
          <a:hlinkClick xmlns:r="http://schemas.openxmlformats.org/officeDocument/2006/relationships" r:id="rId3" tooltip="Property Database"/>
          <a:extLst>
            <a:ext uri="{FF2B5EF4-FFF2-40B4-BE49-F238E27FC236}">
              <a16:creationId xmlns:a16="http://schemas.microsoft.com/office/drawing/2014/main" id="{2C824362-0CC8-BF77-B766-71B8B633F441}"/>
            </a:ext>
          </a:extLst>
        </xdr:cNvPr>
        <xdr:cNvGrpSpPr/>
      </xdr:nvGrpSpPr>
      <xdr:grpSpPr>
        <a:xfrm>
          <a:off x="628650" y="1428750"/>
          <a:ext cx="2160000" cy="720000"/>
          <a:chOff x="628650" y="1428750"/>
          <a:chExt cx="2160000" cy="720000"/>
        </a:xfrm>
      </xdr:grpSpPr>
      <xdr:sp macro="" textlink="">
        <xdr:nvSpPr>
          <xdr:cNvPr id="13" name="Rounded Rectangle 13">
            <a:hlinkClick xmlns:r="http://schemas.openxmlformats.org/officeDocument/2006/relationships" r:id="rId3" tooltip="Property Database"/>
            <a:extLst>
              <a:ext uri="{FF2B5EF4-FFF2-40B4-BE49-F238E27FC236}">
                <a16:creationId xmlns:a16="http://schemas.microsoft.com/office/drawing/2014/main" id="{437E832D-639D-161D-1F8A-99D4CB581B8F}"/>
              </a:ext>
            </a:extLst>
          </xdr:cNvPr>
          <xdr:cNvSpPr/>
        </xdr:nvSpPr>
        <xdr:spPr>
          <a:xfrm>
            <a:off x="628650" y="1428750"/>
            <a:ext cx="216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 baseline="0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PROPERTY</a:t>
            </a:r>
          </a:p>
          <a:p>
            <a:pPr marL="540000" algn="ctr">
              <a:spcAft>
                <a:spcPts val="200"/>
              </a:spcAft>
            </a:pPr>
            <a:r>
              <a:rPr lang="en-US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DATABASE</a:t>
            </a:r>
            <a:endParaRPr lang="tr-TR" sz="14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14" name="Picture 13">
            <a:hlinkClick xmlns:r="http://schemas.openxmlformats.org/officeDocument/2006/relationships" r:id="rId3" tooltip="Property Database"/>
            <a:extLst>
              <a:ext uri="{FF2B5EF4-FFF2-40B4-BE49-F238E27FC236}">
                <a16:creationId xmlns:a16="http://schemas.microsoft.com/office/drawing/2014/main" id="{0F57960D-78B5-586C-4DB4-CE7DF1B5A7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4025" y="1518750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4</xdr:col>
      <xdr:colOff>139200</xdr:colOff>
      <xdr:row>6</xdr:row>
      <xdr:rowOff>0</xdr:rowOff>
    </xdr:from>
    <xdr:to>
      <xdr:col>4</xdr:col>
      <xdr:colOff>2299200</xdr:colOff>
      <xdr:row>6</xdr:row>
      <xdr:rowOff>720000</xdr:rowOff>
    </xdr:to>
    <xdr:grpSp>
      <xdr:nvGrpSpPr>
        <xdr:cNvPr id="15" name="Group 14">
          <a:hlinkClick xmlns:r="http://schemas.openxmlformats.org/officeDocument/2006/relationships" r:id="rId5" tooltip="Records"/>
          <a:extLst>
            <a:ext uri="{FF2B5EF4-FFF2-40B4-BE49-F238E27FC236}">
              <a16:creationId xmlns:a16="http://schemas.microsoft.com/office/drawing/2014/main" id="{AB96144F-C28E-80B6-0D07-061E40B189EB}"/>
            </a:ext>
          </a:extLst>
        </xdr:cNvPr>
        <xdr:cNvGrpSpPr/>
      </xdr:nvGrpSpPr>
      <xdr:grpSpPr>
        <a:xfrm>
          <a:off x="3530100" y="942975"/>
          <a:ext cx="2160000" cy="720000"/>
          <a:chOff x="3530100" y="942975"/>
          <a:chExt cx="2160000" cy="720000"/>
        </a:xfrm>
      </xdr:grpSpPr>
      <xdr:sp macro="" textlink="">
        <xdr:nvSpPr>
          <xdr:cNvPr id="19" name="Rounded Rectangle 13">
            <a:hlinkClick xmlns:r="http://schemas.openxmlformats.org/officeDocument/2006/relationships" r:id="rId5" tooltip="Records"/>
            <a:extLst>
              <a:ext uri="{FF2B5EF4-FFF2-40B4-BE49-F238E27FC236}">
                <a16:creationId xmlns:a16="http://schemas.microsoft.com/office/drawing/2014/main" id="{17516417-821F-FEE5-AEBD-9C50FBEDC7A8}"/>
              </a:ext>
            </a:extLst>
          </xdr:cNvPr>
          <xdr:cNvSpPr/>
        </xdr:nvSpPr>
        <xdr:spPr>
          <a:xfrm>
            <a:off x="3530100" y="942975"/>
            <a:ext cx="2160000" cy="720000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 baseline="0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RECORDS</a:t>
            </a:r>
            <a:endParaRPr lang="tr-TR" sz="14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20" name="Picture 19">
            <a:hlinkClick xmlns:r="http://schemas.openxmlformats.org/officeDocument/2006/relationships" r:id="rId5" tooltip="Records"/>
            <a:extLst>
              <a:ext uri="{FF2B5EF4-FFF2-40B4-BE49-F238E27FC236}">
                <a16:creationId xmlns:a16="http://schemas.microsoft.com/office/drawing/2014/main" id="{6CD65FA8-4E7A-998F-0E31-E7F6A64267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769425" y="1077975"/>
            <a:ext cx="450000" cy="45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278400</xdr:colOff>
      <xdr:row>6</xdr:row>
      <xdr:rowOff>0</xdr:rowOff>
    </xdr:from>
    <xdr:to>
      <xdr:col>8</xdr:col>
      <xdr:colOff>9525</xdr:colOff>
      <xdr:row>6</xdr:row>
      <xdr:rowOff>720000</xdr:rowOff>
    </xdr:to>
    <xdr:grpSp>
      <xdr:nvGrpSpPr>
        <xdr:cNvPr id="21" name="Group 20">
          <a:hlinkClick xmlns:r="http://schemas.openxmlformats.org/officeDocument/2006/relationships" r:id="rId7" tooltip="Summary"/>
          <a:extLst>
            <a:ext uri="{FF2B5EF4-FFF2-40B4-BE49-F238E27FC236}">
              <a16:creationId xmlns:a16="http://schemas.microsoft.com/office/drawing/2014/main" id="{02272414-5044-D3F0-2582-27343D10DB20}"/>
            </a:ext>
          </a:extLst>
        </xdr:cNvPr>
        <xdr:cNvGrpSpPr/>
      </xdr:nvGrpSpPr>
      <xdr:grpSpPr>
        <a:xfrm>
          <a:off x="6431550" y="942975"/>
          <a:ext cx="2160000" cy="720000"/>
          <a:chOff x="6431550" y="942975"/>
          <a:chExt cx="2160000" cy="720000"/>
        </a:xfrm>
      </xdr:grpSpPr>
      <xdr:sp macro="" textlink="">
        <xdr:nvSpPr>
          <xdr:cNvPr id="16" name="Rounded Rectangle 13">
            <a:hlinkClick xmlns:r="http://schemas.openxmlformats.org/officeDocument/2006/relationships" r:id="rId7" tooltip="Summary"/>
            <a:extLst>
              <a:ext uri="{FF2B5EF4-FFF2-40B4-BE49-F238E27FC236}">
                <a16:creationId xmlns:a16="http://schemas.microsoft.com/office/drawing/2014/main" id="{68351029-7AC3-2397-B50F-A6E8B92380AE}"/>
              </a:ext>
            </a:extLst>
          </xdr:cNvPr>
          <xdr:cNvSpPr/>
        </xdr:nvSpPr>
        <xdr:spPr>
          <a:xfrm>
            <a:off x="6431550" y="942975"/>
            <a:ext cx="2160000" cy="720000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SUMMARY</a:t>
            </a:r>
          </a:p>
        </xdr:txBody>
      </xdr:sp>
      <xdr:pic>
        <xdr:nvPicPr>
          <xdr:cNvPr id="17" name="Picture 16">
            <a:hlinkClick xmlns:r="http://schemas.openxmlformats.org/officeDocument/2006/relationships" r:id="rId7" tooltip="Summary"/>
            <a:extLst>
              <a:ext uri="{FF2B5EF4-FFF2-40B4-BE49-F238E27FC236}">
                <a16:creationId xmlns:a16="http://schemas.microsoft.com/office/drawing/2014/main" id="{AC2597F3-1E59-4BF7-7D79-F841E6BF2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86004" y="1077975"/>
            <a:ext cx="450000" cy="45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4</xdr:col>
      <xdr:colOff>139200</xdr:colOff>
      <xdr:row>6</xdr:row>
      <xdr:rowOff>971550</xdr:rowOff>
    </xdr:from>
    <xdr:to>
      <xdr:col>4</xdr:col>
      <xdr:colOff>2299200</xdr:colOff>
      <xdr:row>7</xdr:row>
      <xdr:rowOff>596175</xdr:rowOff>
    </xdr:to>
    <xdr:grpSp>
      <xdr:nvGrpSpPr>
        <xdr:cNvPr id="18" name="Group 17">
          <a:hlinkClick xmlns:r="http://schemas.openxmlformats.org/officeDocument/2006/relationships" r:id="rId9" tooltip="Expenses"/>
          <a:extLst>
            <a:ext uri="{FF2B5EF4-FFF2-40B4-BE49-F238E27FC236}">
              <a16:creationId xmlns:a16="http://schemas.microsoft.com/office/drawing/2014/main" id="{F1073507-DC80-ED17-9A1F-20D15F2C6E54}"/>
            </a:ext>
          </a:extLst>
        </xdr:cNvPr>
        <xdr:cNvGrpSpPr/>
      </xdr:nvGrpSpPr>
      <xdr:grpSpPr>
        <a:xfrm>
          <a:off x="3530100" y="1914525"/>
          <a:ext cx="2160000" cy="720000"/>
          <a:chOff x="3530100" y="1914525"/>
          <a:chExt cx="2160000" cy="720000"/>
        </a:xfrm>
      </xdr:grpSpPr>
      <xdr:sp macro="" textlink="">
        <xdr:nvSpPr>
          <xdr:cNvPr id="22" name="Rounded Rectangle 13">
            <a:hlinkClick xmlns:r="http://schemas.openxmlformats.org/officeDocument/2006/relationships" r:id="rId9" tooltip="Expenses"/>
            <a:extLst>
              <a:ext uri="{FF2B5EF4-FFF2-40B4-BE49-F238E27FC236}">
                <a16:creationId xmlns:a16="http://schemas.microsoft.com/office/drawing/2014/main" id="{66094C6E-5B20-CF18-AB6F-01587EE0148F}"/>
              </a:ext>
            </a:extLst>
          </xdr:cNvPr>
          <xdr:cNvSpPr/>
        </xdr:nvSpPr>
        <xdr:spPr>
          <a:xfrm>
            <a:off x="3530100" y="1914525"/>
            <a:ext cx="2160000" cy="720000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EXPENSES</a:t>
            </a:r>
          </a:p>
        </xdr:txBody>
      </xdr:sp>
      <xdr:pic>
        <xdr:nvPicPr>
          <xdr:cNvPr id="23" name="Picture 22">
            <a:hlinkClick xmlns:r="http://schemas.openxmlformats.org/officeDocument/2006/relationships" r:id="rId9" tooltip="Expenses"/>
            <a:extLst>
              <a:ext uri="{FF2B5EF4-FFF2-40B4-BE49-F238E27FC236}">
                <a16:creationId xmlns:a16="http://schemas.microsoft.com/office/drawing/2014/main" id="{7AEA21F6-14A8-7D97-F1DA-597075243C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69425" y="2049525"/>
            <a:ext cx="450000" cy="45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6</xdr:col>
      <xdr:colOff>278400</xdr:colOff>
      <xdr:row>6</xdr:row>
      <xdr:rowOff>971550</xdr:rowOff>
    </xdr:from>
    <xdr:to>
      <xdr:col>8</xdr:col>
      <xdr:colOff>9525</xdr:colOff>
      <xdr:row>7</xdr:row>
      <xdr:rowOff>596175</xdr:rowOff>
    </xdr:to>
    <xdr:grpSp>
      <xdr:nvGrpSpPr>
        <xdr:cNvPr id="26" name="Group 25">
          <a:hlinkClick xmlns:r="http://schemas.openxmlformats.org/officeDocument/2006/relationships" r:id="rId11" tooltip="Calendar"/>
          <a:extLst>
            <a:ext uri="{FF2B5EF4-FFF2-40B4-BE49-F238E27FC236}">
              <a16:creationId xmlns:a16="http://schemas.microsoft.com/office/drawing/2014/main" id="{AB10EF64-8007-9A43-168A-8D70321A9A45}"/>
            </a:ext>
          </a:extLst>
        </xdr:cNvPr>
        <xdr:cNvGrpSpPr/>
      </xdr:nvGrpSpPr>
      <xdr:grpSpPr>
        <a:xfrm>
          <a:off x="6431550" y="1914525"/>
          <a:ext cx="2160000" cy="720000"/>
          <a:chOff x="6431550" y="1914525"/>
          <a:chExt cx="2160000" cy="720000"/>
        </a:xfrm>
      </xdr:grpSpPr>
      <xdr:sp macro="" textlink="">
        <xdr:nvSpPr>
          <xdr:cNvPr id="24" name="Rounded Rectangle 13">
            <a:hlinkClick xmlns:r="http://schemas.openxmlformats.org/officeDocument/2006/relationships" r:id="rId11" tooltip="Calendar"/>
            <a:extLst>
              <a:ext uri="{FF2B5EF4-FFF2-40B4-BE49-F238E27FC236}">
                <a16:creationId xmlns:a16="http://schemas.microsoft.com/office/drawing/2014/main" id="{35FEF937-11C2-4B86-A676-F83B61A1EA0C}"/>
              </a:ext>
            </a:extLst>
          </xdr:cNvPr>
          <xdr:cNvSpPr/>
        </xdr:nvSpPr>
        <xdr:spPr>
          <a:xfrm>
            <a:off x="6431550" y="1914525"/>
            <a:ext cx="2160000" cy="720000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CALENDAR</a:t>
            </a:r>
          </a:p>
        </xdr:txBody>
      </xdr:sp>
      <xdr:pic>
        <xdr:nvPicPr>
          <xdr:cNvPr id="25" name="Picture 24">
            <a:hlinkClick xmlns:r="http://schemas.openxmlformats.org/officeDocument/2006/relationships" r:id="rId11" tooltip="Calendar"/>
            <a:extLst>
              <a:ext uri="{FF2B5EF4-FFF2-40B4-BE49-F238E27FC236}">
                <a16:creationId xmlns:a16="http://schemas.microsoft.com/office/drawing/2014/main" id="{46DBBD1C-FA9D-4FFA-8A69-F83AE5A727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686004" y="2049525"/>
            <a:ext cx="450000" cy="45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3</xdr:col>
      <xdr:colOff>38100</xdr:colOff>
      <xdr:row>6</xdr:row>
      <xdr:rowOff>735465</xdr:rowOff>
    </xdr:from>
    <xdr:to>
      <xdr:col>4</xdr:col>
      <xdr:colOff>0</xdr:colOff>
      <xdr:row>6</xdr:row>
      <xdr:rowOff>998085</xdr:rowOff>
    </xdr:to>
    <xdr:sp macro="" textlink="">
      <xdr:nvSpPr>
        <xdr:cNvPr id="34" name="Left Arrow 1">
          <a:extLst>
            <a:ext uri="{FF2B5EF4-FFF2-40B4-BE49-F238E27FC236}">
              <a16:creationId xmlns:a16="http://schemas.microsoft.com/office/drawing/2014/main" id="{08686CDC-8702-4F9F-969A-6A4393FA7AE7}"/>
            </a:ext>
          </a:extLst>
        </xdr:cNvPr>
        <xdr:cNvSpPr/>
      </xdr:nvSpPr>
      <xdr:spPr>
        <a:xfrm rot="10800000">
          <a:off x="3048000" y="1678440"/>
          <a:ext cx="342900" cy="262620"/>
        </a:xfrm>
        <a:prstGeom prst="leftArrow">
          <a:avLst/>
        </a:prstGeom>
        <a:solidFill>
          <a:srgbClr val="FFC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152400</xdr:colOff>
      <xdr:row>6</xdr:row>
      <xdr:rowOff>735465</xdr:rowOff>
    </xdr:from>
    <xdr:to>
      <xdr:col>6</xdr:col>
      <xdr:colOff>114300</xdr:colOff>
      <xdr:row>6</xdr:row>
      <xdr:rowOff>998085</xdr:rowOff>
    </xdr:to>
    <xdr:sp macro="" textlink="">
      <xdr:nvSpPr>
        <xdr:cNvPr id="35" name="Left Arrow 1">
          <a:extLst>
            <a:ext uri="{FF2B5EF4-FFF2-40B4-BE49-F238E27FC236}">
              <a16:creationId xmlns:a16="http://schemas.microsoft.com/office/drawing/2014/main" id="{846A2488-CB7E-4419-AF12-B5C1D05E31B8}"/>
            </a:ext>
          </a:extLst>
        </xdr:cNvPr>
        <xdr:cNvSpPr/>
      </xdr:nvSpPr>
      <xdr:spPr>
        <a:xfrm rot="10800000">
          <a:off x="5924550" y="1678440"/>
          <a:ext cx="342900" cy="262620"/>
        </a:xfrm>
        <a:prstGeom prst="leftArrow">
          <a:avLst/>
        </a:prstGeom>
        <a:solidFill>
          <a:srgbClr val="FFC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7</xdr:col>
      <xdr:colOff>819150</xdr:colOff>
      <xdr:row>1</xdr:row>
      <xdr:rowOff>104775</xdr:rowOff>
    </xdr:from>
    <xdr:ext cx="1014221" cy="291600"/>
    <xdr:pic>
      <xdr:nvPicPr>
        <xdr:cNvPr id="1035" name="mpkLogo">
          <a:hlinkClick xmlns:a="http://schemas.openxmlformats.org/drawingml/2006/main" xmlns:r="http://schemas.openxmlformats.org/officeDocument/2006/relationships" r:id="rId2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A23AB6D6-1478-4DAC-9CAD-A3A68D2B3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0</xdr:colOff>
      <xdr:row>1</xdr:row>
      <xdr:rowOff>51225</xdr:rowOff>
    </xdr:from>
    <xdr:to>
      <xdr:col>6</xdr:col>
      <xdr:colOff>1044000</xdr:colOff>
      <xdr:row>2</xdr:row>
      <xdr:rowOff>253575</xdr:rowOff>
    </xdr:to>
    <xdr:grpSp>
      <xdr:nvGrpSpPr>
        <xdr:cNvPr id="11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0EB2B96D-5975-47A1-917B-A7B8C2DD378A}"/>
            </a:ext>
          </a:extLst>
        </xdr:cNvPr>
        <xdr:cNvGrpSpPr/>
      </xdr:nvGrpSpPr>
      <xdr:grpSpPr>
        <a:xfrm>
          <a:off x="7419975" y="136950"/>
          <a:ext cx="1044000" cy="450000"/>
          <a:chOff x="6972831" y="127063"/>
          <a:chExt cx="1044000" cy="450000"/>
        </a:xfrm>
      </xdr:grpSpPr>
      <xdr:sp macro="" textlink="">
        <xdr:nvSpPr>
          <xdr:cNvPr id="12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0E57C40-4D2C-E21C-B2FD-3563405A3CB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CCF0548-99E4-C959-5303-DF0B09E2299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10</xdr:col>
      <xdr:colOff>457200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CDDF6ABB-B4BB-4ABA-850A-B12722235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1104900</xdr:colOff>
      <xdr:row>1</xdr:row>
      <xdr:rowOff>51225</xdr:rowOff>
    </xdr:from>
    <xdr:to>
      <xdr:col>7</xdr:col>
      <xdr:colOff>767775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B78DAB-4950-4476-BAC3-DB7A74FF7786}"/>
            </a:ext>
          </a:extLst>
        </xdr:cNvPr>
        <xdr:cNvGrpSpPr/>
      </xdr:nvGrpSpPr>
      <xdr:grpSpPr>
        <a:xfrm>
          <a:off x="7419975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735A9A29-F20C-2102-0F0E-BD319AC47BD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B8CED2D-E289-E298-8127-D368B62BD9E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10</xdr:col>
      <xdr:colOff>266700</xdr:colOff>
      <xdr:row>1</xdr:row>
      <xdr:rowOff>104775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DAFBD0DE-6311-4C45-81F9-6DBB0830E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19050</xdr:colOff>
      <xdr:row>1</xdr:row>
      <xdr:rowOff>51225</xdr:rowOff>
    </xdr:from>
    <xdr:to>
      <xdr:col>9</xdr:col>
      <xdr:colOff>329625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6AB2B339-212D-45EF-9445-9EEAF3DF582A}"/>
            </a:ext>
          </a:extLst>
        </xdr:cNvPr>
        <xdr:cNvGrpSpPr/>
      </xdr:nvGrpSpPr>
      <xdr:grpSpPr>
        <a:xfrm>
          <a:off x="7419975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798E748-5BFD-6974-C354-75919CD00ED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2A298DC-7851-FF05-AA36-9D0D43033F5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13</xdr:col>
      <xdr:colOff>590550</xdr:colOff>
      <xdr:row>1</xdr:row>
      <xdr:rowOff>104775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9</xdr:row>
      <xdr:rowOff>0</xdr:rowOff>
    </xdr:from>
    <xdr:to>
      <xdr:col>7</xdr:col>
      <xdr:colOff>19051</xdr:colOff>
      <xdr:row>22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8805F5A4-73FE-46AA-B914-D857C71CE5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15</xdr:row>
      <xdr:rowOff>0</xdr:rowOff>
    </xdr:from>
    <xdr:to>
      <xdr:col>10</xdr:col>
      <xdr:colOff>9526</xdr:colOff>
      <xdr:row>22</xdr:row>
      <xdr:rowOff>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C14358B8-E36E-4687-9ED8-8CE97883A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0</xdr:colOff>
      <xdr:row>23</xdr:row>
      <xdr:rowOff>0</xdr:rowOff>
    </xdr:from>
    <xdr:to>
      <xdr:col>10</xdr:col>
      <xdr:colOff>9526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3D2477-A46A-82F5-500A-4A304FF8E4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66675</xdr:colOff>
      <xdr:row>23</xdr:row>
      <xdr:rowOff>0</xdr:rowOff>
    </xdr:from>
    <xdr:to>
      <xdr:col>7</xdr:col>
      <xdr:colOff>19050</xdr:colOff>
      <xdr:row>35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4F7A98-75C4-A85D-3DA5-F4DCB126FB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B13F9965-3002-4928-B197-CA89A2F0A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676275</xdr:colOff>
      <xdr:row>1</xdr:row>
      <xdr:rowOff>51225</xdr:rowOff>
    </xdr:from>
    <xdr:to>
      <xdr:col>6</xdr:col>
      <xdr:colOff>1720275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B1C768C0-63C6-4673-9D51-F857900C049A}"/>
            </a:ext>
          </a:extLst>
        </xdr:cNvPr>
        <xdr:cNvGrpSpPr/>
      </xdr:nvGrpSpPr>
      <xdr:grpSpPr>
        <a:xfrm>
          <a:off x="7419975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2E2992FD-AD85-657E-8026-C046FE9EB77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7B571127-CA6E-9F3A-5777-7FFA04AD8A4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638175</xdr:colOff>
      <xdr:row>1</xdr:row>
      <xdr:rowOff>104775</xdr:rowOff>
    </xdr:from>
    <xdr:ext cx="1014221" cy="291600"/>
    <xdr:pic>
      <xdr:nvPicPr>
        <xdr:cNvPr id="1022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70037</xdr:colOff>
      <xdr:row>1</xdr:row>
      <xdr:rowOff>56590</xdr:rowOff>
    </xdr:from>
    <xdr:to>
      <xdr:col>2</xdr:col>
      <xdr:colOff>502037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B7BEDC4E-12D1-4C7A-80FF-3FE617E01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1428750</xdr:colOff>
      <xdr:row>1</xdr:row>
      <xdr:rowOff>51225</xdr:rowOff>
    </xdr:from>
    <xdr:to>
      <xdr:col>14</xdr:col>
      <xdr:colOff>596325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CE69EB3B-EB6D-4DF2-BE0B-21F1F51206B6}"/>
            </a:ext>
          </a:extLst>
        </xdr:cNvPr>
        <xdr:cNvGrpSpPr/>
      </xdr:nvGrpSpPr>
      <xdr:grpSpPr>
        <a:xfrm>
          <a:off x="7419975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1FB2286-5AB2-4963-57B8-D98C57932B0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1AF17A8-E882-31C2-E48F-781F5014657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20</xdr:col>
      <xdr:colOff>38100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394F-A2FA-480E-8DDB-1A869FB55687}">
  <sheetPr>
    <pageSetUpPr autoPageBreaks="0" fitToPage="1"/>
  </sheetPr>
  <dimension ref="A1:J30"/>
  <sheetViews>
    <sheetView showGridLines="0" showRowColHeaders="0" tabSelected="1" zoomScaleNormal="100" zoomScaleSheetLayoutView="85" workbookViewId="0">
      <pane ySplit="4" topLeftCell="A5" activePane="bottomLeft" state="frozen"/>
      <selection activeCell="A4" sqref="A4"/>
      <selection pane="bottomLeft" activeCell="A5" sqref="A5"/>
    </sheetView>
  </sheetViews>
  <sheetFormatPr defaultColWidth="8.85546875" defaultRowHeight="15" x14ac:dyDescent="0.25"/>
  <cols>
    <col min="1" max="1" width="3.7109375" style="9" customWidth="1"/>
    <col min="2" max="2" width="5.7109375" style="9" customWidth="1"/>
    <col min="3" max="3" width="35.7109375" style="9" customWidth="1"/>
    <col min="4" max="4" width="5.7109375" style="9" customWidth="1"/>
    <col min="5" max="5" width="35.7109375" style="9" customWidth="1"/>
    <col min="6" max="7" width="5.7109375" style="9" customWidth="1"/>
    <col min="8" max="8" width="30.7109375" style="9" customWidth="1"/>
    <col min="9" max="9" width="5.7109375" style="9" customWidth="1"/>
    <col min="10" max="10" width="1.7109375" style="9" customWidth="1"/>
    <col min="11" max="16384" width="8.85546875" style="9"/>
  </cols>
  <sheetData>
    <row r="1" spans="1:10" s="1" customFormat="1" ht="6.75" customHeight="1" x14ac:dyDescent="0.25">
      <c r="B1" s="2"/>
      <c r="E1" s="3"/>
      <c r="F1" s="3"/>
      <c r="G1" s="3"/>
    </row>
    <row r="2" spans="1:10" s="18" customFormat="1" ht="20.100000000000001" customHeight="1" x14ac:dyDescent="0.25">
      <c r="B2" s="45"/>
      <c r="C2" s="71" t="s">
        <v>104</v>
      </c>
      <c r="D2" s="19"/>
      <c r="E2" s="19"/>
      <c r="F2" s="19"/>
      <c r="G2" s="19"/>
      <c r="H2" s="19"/>
      <c r="I2" s="19"/>
      <c r="J2" s="20"/>
    </row>
    <row r="3" spans="1:10" s="4" customFormat="1" ht="24" customHeight="1" x14ac:dyDescent="0.25">
      <c r="B3" s="46"/>
      <c r="C3" s="72" t="s">
        <v>105</v>
      </c>
      <c r="D3" s="6"/>
      <c r="E3" s="6"/>
      <c r="F3" s="6"/>
      <c r="G3" s="6"/>
      <c r="H3" s="6"/>
      <c r="I3" s="6"/>
      <c r="J3" s="7"/>
    </row>
    <row r="4" spans="1:10" ht="4.9000000000000004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</row>
    <row r="5" spans="1:10" ht="4.9000000000000004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</row>
    <row r="6" spans="1:10" x14ac:dyDescent="0.25">
      <c r="A6" s="47"/>
      <c r="B6" s="48"/>
      <c r="C6" s="49"/>
      <c r="D6" s="49"/>
      <c r="E6" s="49"/>
      <c r="F6" s="49"/>
      <c r="G6" s="49"/>
      <c r="H6" s="49"/>
      <c r="I6" s="50"/>
      <c r="J6" s="47"/>
    </row>
    <row r="7" spans="1:10" ht="86.25" customHeight="1" x14ac:dyDescent="0.25">
      <c r="B7" s="51"/>
      <c r="C7"/>
      <c r="D7"/>
      <c r="E7"/>
      <c r="F7"/>
      <c r="G7"/>
      <c r="H7"/>
      <c r="I7" s="52"/>
    </row>
    <row r="8" spans="1:10" ht="54.75" customHeight="1" x14ac:dyDescent="0.25">
      <c r="B8" s="51"/>
      <c r="C8"/>
      <c r="D8"/>
      <c r="E8"/>
      <c r="F8"/>
      <c r="G8"/>
      <c r="H8"/>
      <c r="I8" s="52"/>
    </row>
    <row r="9" spans="1:10" x14ac:dyDescent="0.25">
      <c r="B9" s="51"/>
      <c r="C9"/>
      <c r="D9"/>
      <c r="E9"/>
      <c r="F9"/>
      <c r="G9"/>
      <c r="H9"/>
      <c r="I9" s="52"/>
    </row>
    <row r="10" spans="1:10" x14ac:dyDescent="0.25">
      <c r="B10" s="51"/>
      <c r="C10" s="60" t="s">
        <v>48</v>
      </c>
      <c r="D10"/>
      <c r="E10" s="60" t="s">
        <v>71</v>
      </c>
      <c r="F10" s="60" t="s">
        <v>75</v>
      </c>
      <c r="G10"/>
      <c r="H10" s="73" t="s">
        <v>83</v>
      </c>
      <c r="I10" s="52"/>
    </row>
    <row r="11" spans="1:10" x14ac:dyDescent="0.25">
      <c r="B11" s="51"/>
      <c r="C11" s="61" t="s">
        <v>49</v>
      </c>
      <c r="D11" s="83"/>
      <c r="E11" s="61" t="s">
        <v>14</v>
      </c>
      <c r="F11" s="76"/>
      <c r="G11"/>
      <c r="H11" s="75" t="s">
        <v>21</v>
      </c>
      <c r="I11" s="52"/>
    </row>
    <row r="12" spans="1:10" x14ac:dyDescent="0.25">
      <c r="B12" s="51"/>
      <c r="C12" s="61" t="s">
        <v>77</v>
      </c>
      <c r="D12" s="83"/>
      <c r="E12" s="61" t="s">
        <v>16</v>
      </c>
      <c r="F12" s="78"/>
      <c r="G12"/>
      <c r="H12" s="83"/>
      <c r="I12" s="52"/>
    </row>
    <row r="13" spans="1:10" x14ac:dyDescent="0.25">
      <c r="B13" s="51"/>
      <c r="C13" s="61" t="s">
        <v>78</v>
      </c>
      <c r="D13" s="83"/>
      <c r="E13" s="61" t="s">
        <v>15</v>
      </c>
      <c r="F13" s="81"/>
      <c r="G13"/>
      <c r="H13" s="73" t="s">
        <v>109</v>
      </c>
      <c r="I13" s="52"/>
    </row>
    <row r="14" spans="1:10" x14ac:dyDescent="0.25">
      <c r="B14" s="51"/>
      <c r="C14" s="61" t="s">
        <v>79</v>
      </c>
      <c r="D14" s="83"/>
      <c r="E14" s="61" t="s">
        <v>72</v>
      </c>
      <c r="F14" s="77"/>
      <c r="G14"/>
      <c r="H14" s="75" t="s">
        <v>110</v>
      </c>
      <c r="I14" s="52"/>
    </row>
    <row r="15" spans="1:10" x14ac:dyDescent="0.25">
      <c r="B15" s="51"/>
      <c r="C15" s="61" t="s">
        <v>80</v>
      </c>
      <c r="D15" s="83"/>
      <c r="E15" s="61" t="s">
        <v>73</v>
      </c>
      <c r="F15" s="80"/>
      <c r="G15"/>
      <c r="H15" s="83"/>
      <c r="I15" s="52"/>
    </row>
    <row r="16" spans="1:10" x14ac:dyDescent="0.25">
      <c r="B16" s="51"/>
      <c r="C16" s="61" t="s">
        <v>116</v>
      </c>
      <c r="D16" s="83"/>
      <c r="E16" s="61"/>
      <c r="F16" s="84"/>
      <c r="G16"/>
      <c r="H16" s="73" t="s">
        <v>112</v>
      </c>
      <c r="I16" s="52"/>
    </row>
    <row r="17" spans="2:9" x14ac:dyDescent="0.25">
      <c r="B17" s="51"/>
      <c r="C17" s="61" t="s">
        <v>81</v>
      </c>
      <c r="D17" s="83"/>
      <c r="E17" s="61"/>
      <c r="F17" s="82"/>
      <c r="G17"/>
      <c r="H17" s="75" t="s">
        <v>111</v>
      </c>
      <c r="I17" s="52"/>
    </row>
    <row r="18" spans="2:9" x14ac:dyDescent="0.25">
      <c r="B18" s="51"/>
      <c r="C18" s="61" t="s">
        <v>82</v>
      </c>
      <c r="D18" s="83"/>
      <c r="E18" s="61"/>
      <c r="F18" s="79"/>
      <c r="G18"/>
      <c r="H18"/>
      <c r="I18" s="52"/>
    </row>
    <row r="19" spans="2:9" x14ac:dyDescent="0.25">
      <c r="B19" s="51"/>
      <c r="C19" s="61" t="s">
        <v>117</v>
      </c>
      <c r="D19" s="83"/>
      <c r="E19"/>
      <c r="F19"/>
      <c r="G19"/>
      <c r="H19"/>
      <c r="I19" s="52"/>
    </row>
    <row r="20" spans="2:9" ht="15.75" customHeight="1" x14ac:dyDescent="0.25">
      <c r="B20" s="51"/>
      <c r="C20" s="61"/>
      <c r="D20" s="83"/>
      <c r="E20"/>
      <c r="F20"/>
      <c r="G20"/>
      <c r="H20"/>
      <c r="I20" s="52"/>
    </row>
    <row r="21" spans="2:9" ht="15.75" customHeight="1" x14ac:dyDescent="0.25">
      <c r="B21" s="51"/>
      <c r="C21" s="61"/>
      <c r="D21" s="83"/>
      <c r="E21"/>
      <c r="F21"/>
      <c r="G21"/>
      <c r="H21"/>
      <c r="I21" s="52"/>
    </row>
    <row r="22" spans="2:9" ht="15.75" customHeight="1" x14ac:dyDescent="0.25">
      <c r="B22" s="51"/>
      <c r="C22" s="61"/>
      <c r="D22" s="83"/>
      <c r="E22"/>
      <c r="F22"/>
      <c r="G22"/>
      <c r="H22"/>
      <c r="I22" s="52"/>
    </row>
    <row r="23" spans="2:9" ht="15.75" customHeight="1" x14ac:dyDescent="0.25">
      <c r="B23" s="51"/>
      <c r="C23" s="61"/>
      <c r="D23" s="83"/>
      <c r="E23"/>
      <c r="F23"/>
      <c r="G23"/>
      <c r="H23"/>
      <c r="I23" s="52"/>
    </row>
    <row r="24" spans="2:9" ht="15.75" customHeight="1" x14ac:dyDescent="0.25">
      <c r="B24" s="51"/>
      <c r="C24" s="61"/>
      <c r="D24" s="83"/>
      <c r="E24"/>
      <c r="F24"/>
      <c r="G24"/>
      <c r="H24"/>
      <c r="I24" s="52"/>
    </row>
    <row r="25" spans="2:9" ht="15.75" customHeight="1" x14ac:dyDescent="0.25">
      <c r="B25" s="51"/>
      <c r="C25" s="61"/>
      <c r="D25" s="83"/>
      <c r="E25"/>
      <c r="F25"/>
      <c r="G25"/>
      <c r="H25"/>
      <c r="I25" s="52"/>
    </row>
    <row r="26" spans="2:9" ht="15.75" customHeight="1" x14ac:dyDescent="0.25">
      <c r="B26" s="51"/>
      <c r="C26" s="61"/>
      <c r="D26" s="83"/>
      <c r="E26"/>
      <c r="F26"/>
      <c r="G26"/>
      <c r="H26"/>
      <c r="I26" s="52"/>
    </row>
    <row r="27" spans="2:9" ht="15.75" customHeight="1" x14ac:dyDescent="0.25">
      <c r="B27" s="51"/>
      <c r="C27" s="61"/>
      <c r="D27" s="83"/>
      <c r="E27"/>
      <c r="F27"/>
      <c r="G27"/>
      <c r="H27"/>
      <c r="I27" s="52"/>
    </row>
    <row r="28" spans="2:9" x14ac:dyDescent="0.25">
      <c r="B28" s="53"/>
      <c r="C28" s="54"/>
      <c r="D28" s="54"/>
      <c r="E28" s="54"/>
      <c r="F28" s="54"/>
      <c r="G28" s="54"/>
      <c r="H28" s="54"/>
      <c r="I28" s="55"/>
    </row>
    <row r="29" spans="2:9" ht="7.15" customHeight="1" x14ac:dyDescent="0.25"/>
    <row r="30" spans="2:9" s="10" customFormat="1" ht="22.9" customHeight="1" x14ac:dyDescent="0.25">
      <c r="B30" s="11"/>
      <c r="C30" s="11"/>
      <c r="D30" s="12"/>
      <c r="E30" s="13"/>
      <c r="F30" s="13"/>
      <c r="G30" s="13"/>
      <c r="H30" s="11"/>
      <c r="I30" s="11"/>
    </row>
  </sheetData>
  <sheetProtection algorithmName="SHA-512" hashValue="myuzuupmk5bGYKEZk7FU2Yjj73m0nF4ltYypK/ADaL0XBMKeLAw5N8c1SCD+M6cG7zJwob49DDiErkmycVK5JA==" saltValue="/J8e5SfeFVB3wwsi/6NiMQ==" spinCount="100000" sheet="1" objects="1" scenarios="1"/>
  <dataValidations count="2">
    <dataValidation type="list" allowBlank="1" showInputMessage="1" showErrorMessage="1" sqref="H11" xr:uid="{093DEC60-39A7-49BD-B637-D2CFB5935B2E}">
      <formula1>monthlist</formula1>
    </dataValidation>
    <dataValidation type="list" allowBlank="1" showInputMessage="1" showErrorMessage="1" sqref="H17" xr:uid="{E520E9FE-EDE2-46A5-9985-2EA6FC7C98A7}">
      <formula1>calendarviewoption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E1A6-A244-439D-A661-5A6F6D397739}">
  <sheetPr>
    <pageSetUpPr autoPageBreaks="0" fitToPage="1"/>
  </sheetPr>
  <dimension ref="B1:K37"/>
  <sheetViews>
    <sheetView showGridLines="0" showRowColHeaders="0" zoomScaleNormal="100" zoomScaleSheetLayoutView="85" workbookViewId="0">
      <pane ySplit="5" topLeftCell="A6" activePane="bottomLeft" state="frozen"/>
      <selection activeCell="A4" sqref="A4"/>
      <selection pane="bottomLeft" activeCell="A6" sqref="A6"/>
    </sheetView>
  </sheetViews>
  <sheetFormatPr defaultColWidth="8.85546875" defaultRowHeight="15" x14ac:dyDescent="0.25"/>
  <cols>
    <col min="1" max="1" width="3.7109375" style="9" customWidth="1"/>
    <col min="2" max="2" width="25.7109375" style="9" customWidth="1"/>
    <col min="3" max="4" width="18.7109375" style="9" customWidth="1"/>
    <col min="5" max="5" width="25.7109375" style="9" customWidth="1"/>
    <col min="6" max="6" width="18.7109375" style="9" customWidth="1"/>
    <col min="7" max="7" width="15.7109375" style="9" customWidth="1"/>
    <col min="8" max="9" width="12.7109375" style="9" customWidth="1"/>
    <col min="10" max="10" width="15.7109375" style="9" customWidth="1"/>
    <col min="11" max="11" width="31" style="9" customWidth="1"/>
    <col min="12" max="16384" width="8.85546875" style="9"/>
  </cols>
  <sheetData>
    <row r="1" spans="2:11" s="1" customFormat="1" ht="6.75" customHeight="1" x14ac:dyDescent="0.25"/>
    <row r="2" spans="2:11" s="18" customFormat="1" ht="20.100000000000001" customHeight="1" x14ac:dyDescent="0.25">
      <c r="B2" s="34" t="s">
        <v>104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s="4" customFormat="1" ht="24" customHeight="1" x14ac:dyDescent="0.25">
      <c r="B3" s="35" t="s">
        <v>106</v>
      </c>
      <c r="C3" s="5"/>
      <c r="D3" s="5"/>
      <c r="E3" s="5"/>
      <c r="F3" s="5"/>
      <c r="G3" s="5"/>
      <c r="H3" s="5"/>
      <c r="I3" s="5"/>
      <c r="J3" s="5"/>
      <c r="K3" s="5"/>
    </row>
    <row r="4" spans="2:11" ht="5.0999999999999996" customHeight="1" x14ac:dyDescent="0.25"/>
    <row r="5" spans="2:11" ht="30" customHeight="1" x14ac:dyDescent="0.25">
      <c r="B5" s="59" t="s">
        <v>115</v>
      </c>
      <c r="C5" s="59" t="s">
        <v>54</v>
      </c>
      <c r="D5" s="59" t="s">
        <v>55</v>
      </c>
      <c r="E5" s="59" t="s">
        <v>44</v>
      </c>
      <c r="F5" s="59" t="s">
        <v>56</v>
      </c>
      <c r="G5" s="59" t="s">
        <v>45</v>
      </c>
      <c r="H5" s="59" t="s">
        <v>46</v>
      </c>
      <c r="I5" s="59" t="s">
        <v>47</v>
      </c>
      <c r="J5" s="59" t="s">
        <v>50</v>
      </c>
      <c r="K5" s="59" t="s">
        <v>76</v>
      </c>
    </row>
    <row r="6" spans="2:11" x14ac:dyDescent="0.25">
      <c r="B6" s="56" t="s">
        <v>17</v>
      </c>
      <c r="C6" s="56" t="s">
        <v>129</v>
      </c>
      <c r="D6" s="56" t="s">
        <v>130</v>
      </c>
      <c r="E6" s="56" t="s">
        <v>51</v>
      </c>
      <c r="F6" s="56" t="s">
        <v>126</v>
      </c>
      <c r="G6" s="98">
        <v>5</v>
      </c>
      <c r="H6" s="98">
        <v>2</v>
      </c>
      <c r="I6" s="98">
        <v>75</v>
      </c>
      <c r="J6" s="103">
        <v>44208</v>
      </c>
      <c r="K6" s="56"/>
    </row>
    <row r="7" spans="2:11" x14ac:dyDescent="0.25">
      <c r="B7" s="56" t="s">
        <v>18</v>
      </c>
      <c r="C7" s="56" t="s">
        <v>131</v>
      </c>
      <c r="D7" s="56" t="s">
        <v>132</v>
      </c>
      <c r="E7" s="56" t="s">
        <v>52</v>
      </c>
      <c r="F7" s="56" t="s">
        <v>127</v>
      </c>
      <c r="G7" s="98">
        <v>4</v>
      </c>
      <c r="H7" s="98">
        <v>3</v>
      </c>
      <c r="I7" s="98">
        <v>65</v>
      </c>
      <c r="J7" s="103">
        <v>44245</v>
      </c>
      <c r="K7" s="56"/>
    </row>
    <row r="8" spans="2:11" x14ac:dyDescent="0.25">
      <c r="B8" s="56" t="s">
        <v>19</v>
      </c>
      <c r="C8" s="56" t="s">
        <v>133</v>
      </c>
      <c r="D8" s="56" t="s">
        <v>134</v>
      </c>
      <c r="E8" s="56" t="s">
        <v>53</v>
      </c>
      <c r="F8" s="56" t="s">
        <v>128</v>
      </c>
      <c r="G8" s="98">
        <v>2</v>
      </c>
      <c r="H8" s="98">
        <v>1</v>
      </c>
      <c r="I8" s="98">
        <v>125</v>
      </c>
      <c r="J8" s="103">
        <v>44575</v>
      </c>
      <c r="K8" s="56"/>
    </row>
    <row r="9" spans="2:11" x14ac:dyDescent="0.25">
      <c r="B9" s="56"/>
      <c r="C9" s="56"/>
      <c r="D9" s="56"/>
      <c r="E9" s="56"/>
      <c r="F9" s="56"/>
      <c r="G9" s="98"/>
      <c r="H9" s="98"/>
      <c r="I9" s="98"/>
      <c r="J9" s="103"/>
      <c r="K9" s="56"/>
    </row>
    <row r="10" spans="2:11" x14ac:dyDescent="0.25">
      <c r="B10" s="56"/>
      <c r="C10" s="56"/>
      <c r="D10" s="56"/>
      <c r="E10" s="56"/>
      <c r="F10" s="56"/>
      <c r="G10" s="98"/>
      <c r="H10" s="98"/>
      <c r="I10" s="98"/>
      <c r="J10" s="103"/>
      <c r="K10" s="56"/>
    </row>
    <row r="11" spans="2:11" x14ac:dyDescent="0.25">
      <c r="B11" s="56"/>
      <c r="C11" s="56"/>
      <c r="D11" s="56"/>
      <c r="E11" s="56"/>
      <c r="F11" s="56"/>
      <c r="G11" s="98"/>
      <c r="H11" s="98"/>
      <c r="I11" s="98"/>
      <c r="J11" s="103"/>
      <c r="K11" s="56"/>
    </row>
    <row r="12" spans="2:11" x14ac:dyDescent="0.25">
      <c r="B12" s="56"/>
      <c r="C12" s="56"/>
      <c r="D12" s="56"/>
      <c r="E12" s="56"/>
      <c r="F12" s="56"/>
      <c r="G12" s="98"/>
      <c r="H12" s="98"/>
      <c r="I12" s="98"/>
      <c r="J12" s="103"/>
      <c r="K12" s="56"/>
    </row>
    <row r="13" spans="2:11" x14ac:dyDescent="0.25">
      <c r="B13" s="56"/>
      <c r="C13" s="56"/>
      <c r="D13" s="56"/>
      <c r="E13" s="56"/>
      <c r="F13" s="56"/>
      <c r="G13" s="98"/>
      <c r="H13" s="98"/>
      <c r="I13" s="98"/>
      <c r="J13" s="103"/>
      <c r="K13" s="56"/>
    </row>
    <row r="14" spans="2:11" x14ac:dyDescent="0.25">
      <c r="B14" s="56"/>
      <c r="C14" s="56"/>
      <c r="D14" s="56"/>
      <c r="E14" s="56"/>
      <c r="F14" s="56"/>
      <c r="G14" s="98"/>
      <c r="H14" s="98"/>
      <c r="I14" s="98"/>
      <c r="J14" s="103"/>
      <c r="K14" s="56"/>
    </row>
    <row r="15" spans="2:11" x14ac:dyDescent="0.25">
      <c r="B15" s="56"/>
      <c r="C15" s="56"/>
      <c r="D15" s="56"/>
      <c r="E15" s="56"/>
      <c r="F15" s="56"/>
      <c r="G15" s="98"/>
      <c r="H15" s="98"/>
      <c r="I15" s="98"/>
      <c r="J15" s="103"/>
      <c r="K15" s="56"/>
    </row>
    <row r="16" spans="2:11" x14ac:dyDescent="0.25">
      <c r="B16" s="163"/>
      <c r="C16" s="164"/>
      <c r="D16" s="164"/>
      <c r="E16" s="164"/>
      <c r="F16" s="164"/>
      <c r="G16" s="165"/>
      <c r="H16" s="165"/>
      <c r="I16" s="165"/>
      <c r="J16" s="166"/>
      <c r="K16" s="167"/>
    </row>
    <row r="17" spans="2:11" x14ac:dyDescent="0.25">
      <c r="B17" s="163"/>
      <c r="C17" s="164"/>
      <c r="D17" s="164"/>
      <c r="E17" s="164"/>
      <c r="F17" s="164"/>
      <c r="G17" s="165"/>
      <c r="H17" s="165"/>
      <c r="I17" s="165"/>
      <c r="J17" s="166"/>
      <c r="K17" s="167"/>
    </row>
    <row r="18" spans="2:11" x14ac:dyDescent="0.25">
      <c r="B18" s="163"/>
      <c r="C18" s="164"/>
      <c r="D18" s="164"/>
      <c r="E18" s="164"/>
      <c r="F18" s="164"/>
      <c r="G18" s="165"/>
      <c r="H18" s="165"/>
      <c r="I18" s="165"/>
      <c r="J18" s="166"/>
      <c r="K18" s="167"/>
    </row>
    <row r="19" spans="2:11" x14ac:dyDescent="0.25">
      <c r="B19" s="163"/>
      <c r="C19" s="164"/>
      <c r="D19" s="164"/>
      <c r="E19" s="164"/>
      <c r="F19" s="164"/>
      <c r="G19" s="165"/>
      <c r="H19" s="165"/>
      <c r="I19" s="165"/>
      <c r="J19" s="166"/>
      <c r="K19" s="167"/>
    </row>
    <row r="20" spans="2:11" x14ac:dyDescent="0.25">
      <c r="B20" s="163"/>
      <c r="C20" s="164"/>
      <c r="D20" s="164"/>
      <c r="E20" s="164"/>
      <c r="F20" s="164"/>
      <c r="G20" s="165"/>
      <c r="H20" s="165"/>
      <c r="I20" s="165"/>
      <c r="J20" s="166"/>
      <c r="K20" s="167"/>
    </row>
    <row r="21" spans="2:11" x14ac:dyDescent="0.25">
      <c r="B21" s="163"/>
      <c r="C21" s="164"/>
      <c r="D21" s="164"/>
      <c r="E21" s="164"/>
      <c r="F21" s="164"/>
      <c r="G21" s="165"/>
      <c r="H21" s="165"/>
      <c r="I21" s="165"/>
      <c r="J21" s="166"/>
      <c r="K21" s="167"/>
    </row>
    <row r="22" spans="2:11" x14ac:dyDescent="0.25">
      <c r="B22" s="163"/>
      <c r="C22" s="164"/>
      <c r="D22" s="164"/>
      <c r="E22" s="164"/>
      <c r="F22" s="164"/>
      <c r="G22" s="165"/>
      <c r="H22" s="165"/>
      <c r="I22" s="165"/>
      <c r="J22" s="166"/>
      <c r="K22" s="167"/>
    </row>
    <row r="23" spans="2:11" x14ac:dyDescent="0.25">
      <c r="B23" s="163"/>
      <c r="C23" s="164"/>
      <c r="D23" s="164"/>
      <c r="E23" s="164"/>
      <c r="F23" s="164"/>
      <c r="G23" s="165"/>
      <c r="H23" s="165"/>
      <c r="I23" s="165"/>
      <c r="J23" s="166"/>
      <c r="K23" s="167"/>
    </row>
    <row r="24" spans="2:11" x14ac:dyDescent="0.25">
      <c r="B24" s="163"/>
      <c r="C24" s="164"/>
      <c r="D24" s="164"/>
      <c r="E24" s="164"/>
      <c r="F24" s="164"/>
      <c r="G24" s="165"/>
      <c r="H24" s="165"/>
      <c r="I24" s="165"/>
      <c r="J24" s="166"/>
      <c r="K24" s="167"/>
    </row>
    <row r="25" spans="2:11" x14ac:dyDescent="0.25">
      <c r="B25" s="163"/>
      <c r="C25" s="164"/>
      <c r="D25" s="164"/>
      <c r="E25" s="164"/>
      <c r="F25" s="164"/>
      <c r="G25" s="165"/>
      <c r="H25" s="165"/>
      <c r="I25" s="165"/>
      <c r="J25" s="166"/>
      <c r="K25" s="167"/>
    </row>
    <row r="26" spans="2:11" x14ac:dyDescent="0.25">
      <c r="B26" s="163"/>
      <c r="C26" s="164"/>
      <c r="D26" s="164"/>
      <c r="E26" s="164"/>
      <c r="F26" s="164"/>
      <c r="G26" s="165"/>
      <c r="H26" s="165"/>
      <c r="I26" s="165"/>
      <c r="J26" s="166"/>
      <c r="K26" s="167"/>
    </row>
    <row r="27" spans="2:11" x14ac:dyDescent="0.25">
      <c r="B27" s="163"/>
      <c r="C27" s="164"/>
      <c r="D27" s="164"/>
      <c r="E27" s="164"/>
      <c r="F27" s="164"/>
      <c r="G27" s="165"/>
      <c r="H27" s="165"/>
      <c r="I27" s="165"/>
      <c r="J27" s="166"/>
      <c r="K27" s="167"/>
    </row>
    <row r="28" spans="2:11" x14ac:dyDescent="0.25">
      <c r="B28" s="163"/>
      <c r="C28" s="164"/>
      <c r="D28" s="164"/>
      <c r="E28" s="164"/>
      <c r="F28" s="164"/>
      <c r="G28" s="165"/>
      <c r="H28" s="165"/>
      <c r="I28" s="165"/>
      <c r="J28" s="166"/>
      <c r="K28" s="167"/>
    </row>
    <row r="29" spans="2:11" x14ac:dyDescent="0.25">
      <c r="B29" s="163"/>
      <c r="C29" s="164"/>
      <c r="D29" s="164"/>
      <c r="E29" s="164"/>
      <c r="F29" s="164"/>
      <c r="G29" s="165"/>
      <c r="H29" s="165"/>
      <c r="I29" s="165"/>
      <c r="J29" s="166"/>
      <c r="K29" s="167"/>
    </row>
    <row r="30" spans="2:11" x14ac:dyDescent="0.25">
      <c r="B30" s="163"/>
      <c r="C30" s="164"/>
      <c r="D30" s="164"/>
      <c r="E30" s="164"/>
      <c r="F30" s="164"/>
      <c r="G30" s="165"/>
      <c r="H30" s="165"/>
      <c r="I30" s="165"/>
      <c r="J30" s="166"/>
      <c r="K30" s="167"/>
    </row>
    <row r="31" spans="2:11" x14ac:dyDescent="0.25">
      <c r="B31" s="163"/>
      <c r="C31" s="164"/>
      <c r="D31" s="164"/>
      <c r="E31" s="164"/>
      <c r="F31" s="164"/>
      <c r="G31" s="165"/>
      <c r="H31" s="165"/>
      <c r="I31" s="165"/>
      <c r="J31" s="166"/>
      <c r="K31" s="167"/>
    </row>
    <row r="32" spans="2:11" x14ac:dyDescent="0.25">
      <c r="B32" s="163"/>
      <c r="C32" s="164"/>
      <c r="D32" s="164"/>
      <c r="E32" s="164"/>
      <c r="F32" s="164"/>
      <c r="G32" s="165"/>
      <c r="H32" s="165"/>
      <c r="I32" s="165"/>
      <c r="J32" s="166"/>
      <c r="K32" s="167"/>
    </row>
    <row r="33" spans="2:11" x14ac:dyDescent="0.25">
      <c r="B33" s="163"/>
      <c r="C33" s="164"/>
      <c r="D33" s="164"/>
      <c r="E33" s="164"/>
      <c r="F33" s="164"/>
      <c r="G33" s="165"/>
      <c r="H33" s="165"/>
      <c r="I33" s="165"/>
      <c r="J33" s="166"/>
      <c r="K33" s="167"/>
    </row>
    <row r="34" spans="2:11" x14ac:dyDescent="0.25">
      <c r="B34" s="163"/>
      <c r="C34" s="164"/>
      <c r="D34" s="164"/>
      <c r="E34" s="164"/>
      <c r="F34" s="164"/>
      <c r="G34" s="165"/>
      <c r="H34" s="165"/>
      <c r="I34" s="165"/>
      <c r="J34" s="166"/>
      <c r="K34" s="167"/>
    </row>
    <row r="35" spans="2:11" x14ac:dyDescent="0.25">
      <c r="B35" s="168"/>
      <c r="C35" s="169"/>
      <c r="D35" s="169"/>
      <c r="E35" s="169"/>
      <c r="F35" s="169"/>
      <c r="G35" s="170"/>
      <c r="H35" s="170"/>
      <c r="I35" s="170"/>
      <c r="J35" s="171"/>
      <c r="K35" s="172"/>
    </row>
    <row r="36" spans="2:11" ht="7.15" customHeight="1" x14ac:dyDescent="0.25"/>
    <row r="37" spans="2:11" s="10" customFormat="1" ht="22.9" customHeight="1" x14ac:dyDescent="0.25">
      <c r="B37" s="11"/>
      <c r="C37" s="11"/>
      <c r="D37" s="11"/>
      <c r="E37" s="11"/>
      <c r="F37" s="11"/>
      <c r="G37" s="11"/>
      <c r="H37" s="11"/>
      <c r="I37" s="11"/>
      <c r="J37" s="11"/>
      <c r="K37" s="11"/>
    </row>
  </sheetData>
  <sheetProtection algorithmName="SHA-512" hashValue="trLMF3UPQ1aik6SLu2EXKDrc2CwFh1bihVonijstru6kS+cFuPSZo46hFzUve2bdMJ6sy63xW47OXqdLu0/9PA==" saltValue="yKXZ77AkT8MFqkvlZ+oNwQ==" spinCount="100000" sheet="1" objects="1" scenarios="1" autoFilter="0"/>
  <autoFilter ref="B5:J5" xr:uid="{9A07E1A6-A244-439D-A661-5A6F6D397739}"/>
  <phoneticPr fontId="27" type="noConversion"/>
  <conditionalFormatting sqref="B6:B15">
    <cfRule type="expression" dxfId="20" priority="2">
      <formula>COUNTIF($B$6:$B$35,$B6)&gt;1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9AF6-D41E-4B4D-8EA2-82FD0B2206BC}">
  <sheetPr>
    <pageSetUpPr autoPageBreaks="0" fitToPage="1"/>
  </sheetPr>
  <dimension ref="B1:M306"/>
  <sheetViews>
    <sheetView showGridLines="0" showRowColHeaders="0" zoomScaleNormal="100" zoomScaleSheetLayoutView="85" workbookViewId="0">
      <pane ySplit="5" topLeftCell="A6" activePane="bottomLeft" state="frozen"/>
      <selection activeCell="A4" sqref="A4"/>
      <selection pane="bottomLeft" activeCell="A6" sqref="A6"/>
    </sheetView>
  </sheetViews>
  <sheetFormatPr defaultColWidth="8.85546875" defaultRowHeight="15" x14ac:dyDescent="0.25"/>
  <cols>
    <col min="1" max="1" width="3.7109375" style="9" customWidth="1"/>
    <col min="2" max="2" width="25.7109375" style="9" customWidth="1"/>
    <col min="3" max="3" width="20.7109375" style="9" customWidth="1"/>
    <col min="4" max="5" width="14" style="9" customWidth="1"/>
    <col min="6" max="6" width="16.5703125" style="9" bestFit="1" customWidth="1"/>
    <col min="7" max="8" width="20.7109375" style="9" customWidth="1"/>
    <col min="9" max="10" width="17.42578125" style="9" bestFit="1" customWidth="1"/>
    <col min="11" max="11" width="28.140625" style="9" customWidth="1"/>
    <col min="12" max="12" width="3.7109375" style="9" customWidth="1"/>
    <col min="13" max="13" width="15.7109375" style="9" customWidth="1"/>
    <col min="14" max="16384" width="8.85546875" style="9"/>
  </cols>
  <sheetData>
    <row r="1" spans="2:13" s="1" customFormat="1" ht="6.75" customHeight="1" x14ac:dyDescent="0.25">
      <c r="D1" s="3"/>
    </row>
    <row r="2" spans="2:13" s="18" customFormat="1" ht="20.100000000000001" customHeight="1" x14ac:dyDescent="0.25">
      <c r="B2" s="34" t="s">
        <v>104</v>
      </c>
      <c r="C2" s="14"/>
      <c r="D2" s="19"/>
      <c r="E2" s="19"/>
      <c r="F2" s="19"/>
      <c r="G2" s="19"/>
      <c r="H2" s="19"/>
      <c r="I2" s="19"/>
      <c r="J2" s="19"/>
      <c r="K2" s="19"/>
    </row>
    <row r="3" spans="2:13" s="4" customFormat="1" ht="24" customHeight="1" x14ac:dyDescent="0.25">
      <c r="B3" s="35" t="s">
        <v>107</v>
      </c>
      <c r="C3" s="5"/>
      <c r="D3" s="6"/>
      <c r="E3" s="6"/>
      <c r="F3" s="6"/>
      <c r="G3" s="6"/>
      <c r="H3" s="6"/>
      <c r="I3" s="6"/>
      <c r="J3" s="6"/>
      <c r="K3" s="6"/>
    </row>
    <row r="4" spans="2:13" ht="3.75" customHeight="1" x14ac:dyDescent="0.25"/>
    <row r="5" spans="2:13" ht="30" customHeight="1" x14ac:dyDescent="0.25">
      <c r="B5" s="69" t="s">
        <v>20</v>
      </c>
      <c r="C5" s="69" t="s">
        <v>71</v>
      </c>
      <c r="D5" s="69" t="s">
        <v>10</v>
      </c>
      <c r="E5" s="69" t="s">
        <v>11</v>
      </c>
      <c r="F5" s="69" t="s">
        <v>12</v>
      </c>
      <c r="G5" s="69" t="s">
        <v>40</v>
      </c>
      <c r="H5" s="69" t="s">
        <v>39</v>
      </c>
      <c r="I5" s="106" t="str">
        <f>IF(LEN(Calc!$BT$12)=0,"Rent Price","Rent Price "&amp;"("&amp;Calc!$BT$12&amp;")")</f>
        <v>Rent Price ($)</v>
      </c>
      <c r="J5" s="106" t="str">
        <f>IF(LEN(Calc!$BT$12)=0,"Extra Fees","Extra Fees "&amp;"("&amp;Calc!$BT$12&amp;")")</f>
        <v>Extra Fees ($)</v>
      </c>
      <c r="K5" s="69" t="s">
        <v>76</v>
      </c>
      <c r="M5" s="121" t="s">
        <v>122</v>
      </c>
    </row>
    <row r="6" spans="2:13" x14ac:dyDescent="0.25">
      <c r="B6" s="56" t="s">
        <v>17</v>
      </c>
      <c r="C6" s="56" t="s">
        <v>14</v>
      </c>
      <c r="D6" s="103">
        <v>44562</v>
      </c>
      <c r="E6" s="103">
        <v>44576</v>
      </c>
      <c r="F6" s="57">
        <v>4</v>
      </c>
      <c r="G6" s="113" t="s">
        <v>120</v>
      </c>
      <c r="H6" s="114" t="s">
        <v>121</v>
      </c>
      <c r="I6" s="57">
        <v>500</v>
      </c>
      <c r="J6" s="57">
        <v>25</v>
      </c>
      <c r="K6" s="56"/>
      <c r="M6" s="122"/>
    </row>
    <row r="7" spans="2:13" x14ac:dyDescent="0.25">
      <c r="B7" s="56" t="s">
        <v>17</v>
      </c>
      <c r="C7" s="56" t="s">
        <v>16</v>
      </c>
      <c r="D7" s="103">
        <v>44577</v>
      </c>
      <c r="E7" s="103">
        <v>44586</v>
      </c>
      <c r="F7" s="57">
        <v>2</v>
      </c>
      <c r="G7" s="113" t="s">
        <v>135</v>
      </c>
      <c r="H7" s="114" t="s">
        <v>136</v>
      </c>
      <c r="I7" s="57">
        <v>350</v>
      </c>
      <c r="J7" s="57">
        <v>25</v>
      </c>
      <c r="K7" s="56"/>
      <c r="M7" s="123" t="str">
        <f t="array" ref="M7">IF(OR(LEN($D7)=0,LEN($E7)=0),"",IF(MAX(IF((B7=$B$6:B6)*((D7&gt;=$D$6:D6)*(D7&lt;$E$6:E6)+(E7&gt;=$D$6:D6)*(E7&lt;$E$6:E6) ),1,0))=1,"Overbooked!",""))</f>
        <v/>
      </c>
    </row>
    <row r="8" spans="2:13" x14ac:dyDescent="0.25">
      <c r="B8" s="56" t="s">
        <v>17</v>
      </c>
      <c r="C8" s="56" t="s">
        <v>15</v>
      </c>
      <c r="D8" s="103">
        <v>44593</v>
      </c>
      <c r="E8" s="103">
        <v>44604</v>
      </c>
      <c r="F8" s="57">
        <v>3</v>
      </c>
      <c r="G8" s="113" t="s">
        <v>137</v>
      </c>
      <c r="H8" s="114" t="s">
        <v>138</v>
      </c>
      <c r="I8" s="57">
        <v>400</v>
      </c>
      <c r="J8" s="57">
        <v>50</v>
      </c>
      <c r="K8" s="56"/>
      <c r="M8" s="123" t="str">
        <f t="array" ref="M8">IF(OR(LEN($D8)=0,LEN($E8)=0),"",IF(MAX(IF((B8=$B$6:B7)*((D8&gt;=$D$6:D7)*(D8&lt;$E$6:E7)+(E8&gt;=$D$6:D7)*(E8&lt;$E$6:E7) ),1,0))=1,"Overbooked!",""))</f>
        <v/>
      </c>
    </row>
    <row r="9" spans="2:13" x14ac:dyDescent="0.25">
      <c r="B9" s="56" t="s">
        <v>18</v>
      </c>
      <c r="C9" s="56" t="s">
        <v>16</v>
      </c>
      <c r="D9" s="103">
        <v>44564</v>
      </c>
      <c r="E9" s="103">
        <v>44568</v>
      </c>
      <c r="F9" s="57">
        <v>7</v>
      </c>
      <c r="G9" s="113" t="s">
        <v>139</v>
      </c>
      <c r="H9" s="114" t="s">
        <v>140</v>
      </c>
      <c r="I9" s="57">
        <v>750</v>
      </c>
      <c r="J9" s="57">
        <v>35</v>
      </c>
      <c r="K9" s="56"/>
      <c r="M9" s="123" t="str">
        <f t="array" ref="M9">IF(OR(LEN($D9)=0,LEN($E9)=0),"",IF(MAX(IF((B9=$B$6:B8)*((D9&gt;=$D$6:D8)*(D9&lt;$E$6:E8)+(E9&gt;=$D$6:D8)*(E9&lt;$E$6:E8) ),1,0))=1,"Overbooked!",""))</f>
        <v/>
      </c>
    </row>
    <row r="10" spans="2:13" x14ac:dyDescent="0.25">
      <c r="B10" s="56" t="s">
        <v>18</v>
      </c>
      <c r="C10" s="56" t="s">
        <v>72</v>
      </c>
      <c r="D10" s="103">
        <v>44579</v>
      </c>
      <c r="E10" s="103">
        <v>44582</v>
      </c>
      <c r="F10" s="57">
        <v>7</v>
      </c>
      <c r="G10" s="113" t="s">
        <v>141</v>
      </c>
      <c r="H10" s="114" t="s">
        <v>142</v>
      </c>
      <c r="I10" s="57">
        <v>600</v>
      </c>
      <c r="J10" s="57">
        <v>40</v>
      </c>
      <c r="K10" s="56"/>
      <c r="M10" s="123" t="str">
        <f t="array" ref="M10">IF(OR(LEN($D10)=0,LEN($E10)=0),"",IF(MAX(IF((B10=$B$6:B9)*((D10&gt;=$D$6:D9)*(D10&lt;$E$6:E9)+(E10&gt;=$D$6:D9)*(E10&lt;$E$6:E9) ),1,0))=1,"Overbooked!",""))</f>
        <v/>
      </c>
    </row>
    <row r="11" spans="2:13" x14ac:dyDescent="0.25">
      <c r="B11" s="56" t="s">
        <v>18</v>
      </c>
      <c r="C11" s="56" t="s">
        <v>73</v>
      </c>
      <c r="D11" s="103">
        <v>44645</v>
      </c>
      <c r="E11" s="103">
        <v>44649</v>
      </c>
      <c r="F11" s="57">
        <v>6</v>
      </c>
      <c r="G11" s="113" t="s">
        <v>143</v>
      </c>
      <c r="H11" s="114" t="s">
        <v>144</v>
      </c>
      <c r="I11" s="57">
        <v>500</v>
      </c>
      <c r="J11" s="57">
        <v>45</v>
      </c>
      <c r="K11" s="56"/>
      <c r="M11" s="123" t="str">
        <f t="array" ref="M11">IF(OR(LEN($D11)=0,LEN($E11)=0),"",IF(MAX(IF((B11=$B$6:B10)*((D11&gt;=$D$6:D10)*(D11&lt;$E$6:E10)+(E11&gt;=$D$6:D10)*(E11&lt;$E$6:E10) ),1,0))=1,"Overbooked!",""))</f>
        <v/>
      </c>
    </row>
    <row r="12" spans="2:13" x14ac:dyDescent="0.25">
      <c r="B12" s="56" t="s">
        <v>19</v>
      </c>
      <c r="C12" s="56" t="s">
        <v>14</v>
      </c>
      <c r="D12" s="103">
        <v>44622</v>
      </c>
      <c r="E12" s="103">
        <v>44636</v>
      </c>
      <c r="F12" s="57">
        <v>3</v>
      </c>
      <c r="G12" s="113" t="s">
        <v>145</v>
      </c>
      <c r="H12" s="114" t="s">
        <v>146</v>
      </c>
      <c r="I12" s="57">
        <v>375</v>
      </c>
      <c r="J12" s="57">
        <v>25</v>
      </c>
      <c r="K12" s="56"/>
      <c r="M12" s="123" t="str">
        <f t="array" ref="M12">IF(OR(LEN($D12)=0,LEN($E12)=0),"",IF(MAX(IF((B12=$B$6:B11)*((D12&gt;=$D$6:D11)*(D12&lt;$E$6:E11)+(E12&gt;=$D$6:D11)*(E12&lt;$E$6:E11) ),1,0))=1,"Overbooked!",""))</f>
        <v/>
      </c>
    </row>
    <row r="13" spans="2:13" x14ac:dyDescent="0.25">
      <c r="B13" s="56" t="s">
        <v>19</v>
      </c>
      <c r="C13" s="56" t="s">
        <v>16</v>
      </c>
      <c r="D13" s="103">
        <v>44674</v>
      </c>
      <c r="E13" s="103">
        <v>44709</v>
      </c>
      <c r="F13" s="57">
        <v>2</v>
      </c>
      <c r="G13" s="113" t="s">
        <v>147</v>
      </c>
      <c r="H13" s="114" t="s">
        <v>148</v>
      </c>
      <c r="I13" s="57">
        <v>450</v>
      </c>
      <c r="J13" s="57">
        <v>50</v>
      </c>
      <c r="K13" s="56"/>
      <c r="M13" s="123" t="str">
        <f t="array" ref="M13">IF(OR(LEN($D13)=0,LEN($E13)=0),"",IF(MAX(IF((B13=$B$6:B12)*((D13&gt;=$D$6:D12)*(D13&lt;$E$6:E12)+(E13&gt;=$D$6:D12)*(E13&lt;$E$6:E12) ),1,0))=1,"Overbooked!",""))</f>
        <v/>
      </c>
    </row>
    <row r="14" spans="2:13" x14ac:dyDescent="0.25">
      <c r="B14" s="56"/>
      <c r="C14" s="56"/>
      <c r="D14" s="103"/>
      <c r="E14" s="103"/>
      <c r="F14" s="57"/>
      <c r="G14" s="113"/>
      <c r="H14" s="114"/>
      <c r="I14" s="57"/>
      <c r="J14" s="57"/>
      <c r="K14" s="56"/>
      <c r="M14" s="123" t="str">
        <f t="array" ref="M14">IF(OR(LEN($D14)=0,LEN($E14)=0),"",IF(MAX(IF((B14=$B$6:B13)*((D14&gt;=$D$6:D13)*(D14&lt;$E$6:E13)+(E14&gt;=$D$6:D13)*(E14&lt;$E$6:E13) ),1,0))=1,"Overbooked!",""))</f>
        <v/>
      </c>
    </row>
    <row r="15" spans="2:13" x14ac:dyDescent="0.25">
      <c r="B15" s="56"/>
      <c r="C15" s="56"/>
      <c r="D15" s="103"/>
      <c r="E15" s="103"/>
      <c r="F15" s="57"/>
      <c r="G15" s="113"/>
      <c r="H15" s="114"/>
      <c r="I15" s="57"/>
      <c r="J15" s="57"/>
      <c r="K15" s="56"/>
      <c r="M15" s="123" t="str">
        <f t="array" ref="M15">IF(OR(LEN($D15)=0,LEN($E15)=0),"",IF(MAX(IF((B15=$B$6:B14)*((D15&gt;=$D$6:D14)*(D15&lt;$E$6:E14)+(E15&gt;=$D$6:D14)*(E15&lt;$E$6:E14) ),1,0))=1,"Overbooked!",""))</f>
        <v/>
      </c>
    </row>
    <row r="16" spans="2:13" x14ac:dyDescent="0.25">
      <c r="B16" s="56"/>
      <c r="C16" s="56"/>
      <c r="D16" s="103"/>
      <c r="E16" s="103"/>
      <c r="F16" s="57"/>
      <c r="G16" s="113"/>
      <c r="H16" s="114"/>
      <c r="I16" s="57"/>
      <c r="J16" s="57"/>
      <c r="K16" s="56"/>
      <c r="M16" s="123" t="str">
        <f t="array" ref="M16">IF(OR(LEN($D16)=0,LEN($E16)=0),"",IF(MAX(IF((B16=$B$6:B15)*((D16&gt;=$D$6:D15)*(D16&lt;$E$6:E15)+(E16&gt;=$D$6:D15)*(E16&lt;$E$6:E15) ),1,0))=1,"Overbooked!",""))</f>
        <v/>
      </c>
    </row>
    <row r="17" spans="2:13" x14ac:dyDescent="0.25">
      <c r="B17" s="56"/>
      <c r="C17" s="56"/>
      <c r="D17" s="103"/>
      <c r="E17" s="103"/>
      <c r="F17" s="57"/>
      <c r="G17" s="113"/>
      <c r="H17" s="114"/>
      <c r="I17" s="57"/>
      <c r="J17" s="57"/>
      <c r="K17" s="56"/>
      <c r="M17" s="123" t="str">
        <f t="array" ref="M17">IF(OR(LEN($D17)=0,LEN($E17)=0),"",IF(MAX(IF((B17=$B$6:B16)*((D17&gt;=$D$6:D16)*(D17&lt;$E$6:E16)+(E17&gt;=$D$6:D16)*(E17&lt;$E$6:E16) ),1,0))=1,"Overbooked!",""))</f>
        <v/>
      </c>
    </row>
    <row r="18" spans="2:13" x14ac:dyDescent="0.25">
      <c r="B18" s="56"/>
      <c r="C18" s="56"/>
      <c r="D18" s="103"/>
      <c r="E18" s="103"/>
      <c r="F18" s="57"/>
      <c r="G18" s="113"/>
      <c r="H18" s="114"/>
      <c r="I18" s="57"/>
      <c r="J18" s="57"/>
      <c r="K18" s="56"/>
      <c r="M18" s="123" t="str">
        <f t="array" ref="M18">IF(OR(LEN($D18)=0,LEN($E18)=0),"",IF(MAX(IF((B18=$B$6:B17)*((D18&gt;=$D$6:D17)*(D18&lt;$E$6:E17)+(E18&gt;=$D$6:D17)*(E18&lt;$E$6:E17) ),1,0))=1,"Overbooked!",""))</f>
        <v/>
      </c>
    </row>
    <row r="19" spans="2:13" x14ac:dyDescent="0.25">
      <c r="B19" s="56"/>
      <c r="C19" s="56"/>
      <c r="D19" s="103"/>
      <c r="E19" s="103"/>
      <c r="F19" s="57"/>
      <c r="G19" s="113"/>
      <c r="H19" s="114"/>
      <c r="I19" s="57"/>
      <c r="J19" s="57"/>
      <c r="K19" s="56"/>
      <c r="M19" s="123" t="str">
        <f t="array" ref="M19">IF(OR(LEN($D19)=0,LEN($E19)=0),"",IF(MAX(IF((B19=$B$6:B18)*((D19&gt;=$D$6:D18)*(D19&lt;$E$6:E18)+(E19&gt;=$D$6:D18)*(E19&lt;$E$6:E18) ),1,0))=1,"Overbooked!",""))</f>
        <v/>
      </c>
    </row>
    <row r="20" spans="2:13" x14ac:dyDescent="0.25">
      <c r="B20" s="56"/>
      <c r="C20" s="56"/>
      <c r="D20" s="103"/>
      <c r="E20" s="103"/>
      <c r="F20" s="57"/>
      <c r="G20" s="113"/>
      <c r="H20" s="114"/>
      <c r="I20" s="57"/>
      <c r="J20" s="57"/>
      <c r="K20" s="56"/>
      <c r="M20" s="123" t="str">
        <f t="array" ref="M20">IF(OR(LEN($D20)=0,LEN($E20)=0),"",IF(MAX(IF((B20=$B$6:B19)*((D20&gt;=$D$6:D19)*(D20&lt;$E$6:E19)+(E20&gt;=$D$6:D19)*(E20&lt;$E$6:E19) ),1,0))=1,"Overbooked!",""))</f>
        <v/>
      </c>
    </row>
    <row r="21" spans="2:13" x14ac:dyDescent="0.25">
      <c r="B21" s="56"/>
      <c r="C21" s="56"/>
      <c r="D21" s="103"/>
      <c r="E21" s="103"/>
      <c r="F21" s="57"/>
      <c r="G21" s="113"/>
      <c r="H21" s="114"/>
      <c r="I21" s="57"/>
      <c r="J21" s="57"/>
      <c r="K21" s="56"/>
      <c r="M21" s="123" t="str">
        <f t="array" ref="M21">IF(OR(LEN($D21)=0,LEN($E21)=0),"",IF(MAX(IF((B21=$B$6:B20)*((D21&gt;=$D$6:D20)*(D21&lt;$E$6:E20)+(E21&gt;=$D$6:D20)*(E21&lt;$E$6:E20) ),1,0))=1,"Overbooked!",""))</f>
        <v/>
      </c>
    </row>
    <row r="22" spans="2:13" x14ac:dyDescent="0.25">
      <c r="B22" s="56"/>
      <c r="C22" s="56"/>
      <c r="D22" s="103"/>
      <c r="E22" s="103"/>
      <c r="F22" s="57"/>
      <c r="G22" s="113"/>
      <c r="H22" s="114"/>
      <c r="I22" s="57"/>
      <c r="J22" s="57"/>
      <c r="K22" s="56"/>
      <c r="M22" s="123" t="str">
        <f t="array" ref="M22">IF(OR(LEN($D22)=0,LEN($E22)=0),"",IF(MAX(IF((B22=$B$6:B21)*((D22&gt;=$D$6:D21)*(D22&lt;$E$6:E21)+(E22&gt;=$D$6:D21)*(E22&lt;$E$6:E21) ),1,0))=1,"Overbooked!",""))</f>
        <v/>
      </c>
    </row>
    <row r="23" spans="2:13" x14ac:dyDescent="0.25">
      <c r="B23" s="56"/>
      <c r="C23" s="56"/>
      <c r="D23" s="103"/>
      <c r="E23" s="103"/>
      <c r="F23" s="57"/>
      <c r="G23" s="113"/>
      <c r="H23" s="114"/>
      <c r="I23" s="57"/>
      <c r="J23" s="57"/>
      <c r="K23" s="56"/>
      <c r="M23" s="123" t="str">
        <f t="array" ref="M23">IF(OR(LEN($D23)=0,LEN($E23)=0),"",IF(MAX(IF((B23=$B$6:B22)*((D23&gt;=$D$6:D22)*(D23&lt;$E$6:E22)+(E23&gt;=$D$6:D22)*(E23&lt;$E$6:E22) ),1,0))=1,"Overbooked!",""))</f>
        <v/>
      </c>
    </row>
    <row r="24" spans="2:13" x14ac:dyDescent="0.25">
      <c r="B24" s="56"/>
      <c r="C24" s="56"/>
      <c r="D24" s="103"/>
      <c r="E24" s="103"/>
      <c r="F24" s="57"/>
      <c r="G24" s="113"/>
      <c r="H24" s="114"/>
      <c r="I24" s="57"/>
      <c r="J24" s="57"/>
      <c r="K24" s="56"/>
      <c r="M24" s="123" t="str">
        <f t="array" ref="M24">IF(OR(LEN($D24)=0,LEN($E24)=0),"",IF(MAX(IF((B24=$B$6:B23)*((D24&gt;=$D$6:D23)*(D24&lt;$E$6:E23)+(E24&gt;=$D$6:D23)*(E24&lt;$E$6:E23) ),1,0))=1,"Overbooked!",""))</f>
        <v/>
      </c>
    </row>
    <row r="25" spans="2:13" x14ac:dyDescent="0.25">
      <c r="B25" s="56"/>
      <c r="C25" s="56"/>
      <c r="D25" s="103"/>
      <c r="E25" s="103"/>
      <c r="F25" s="57"/>
      <c r="G25" s="113"/>
      <c r="H25" s="114"/>
      <c r="I25" s="57"/>
      <c r="J25" s="57"/>
      <c r="K25" s="56"/>
      <c r="M25" s="123" t="str">
        <f t="array" ref="M25">IF(OR(LEN($D25)=0,LEN($E25)=0),"",IF(MAX(IF((B25=$B$6:B24)*((D25&gt;=$D$6:D24)*(D25&lt;$E$6:E24)+(E25&gt;=$D$6:D24)*(E25&lt;$E$6:E24) ),1,0))=1,"Overbooked!",""))</f>
        <v/>
      </c>
    </row>
    <row r="26" spans="2:13" x14ac:dyDescent="0.25">
      <c r="B26" s="158"/>
      <c r="C26" s="159"/>
      <c r="D26" s="161"/>
      <c r="E26" s="161"/>
      <c r="F26" s="176"/>
      <c r="G26" s="177"/>
      <c r="H26" s="178"/>
      <c r="I26" s="176"/>
      <c r="J26" s="176"/>
      <c r="K26" s="162"/>
      <c r="M26" s="185"/>
    </row>
    <row r="27" spans="2:13" x14ac:dyDescent="0.25">
      <c r="B27" s="163"/>
      <c r="C27" s="164"/>
      <c r="D27" s="166"/>
      <c r="E27" s="166"/>
      <c r="F27" s="179"/>
      <c r="G27" s="180"/>
      <c r="H27" s="181"/>
      <c r="I27" s="179"/>
      <c r="J27" s="179"/>
      <c r="K27" s="167"/>
      <c r="M27" s="186"/>
    </row>
    <row r="28" spans="2:13" x14ac:dyDescent="0.25">
      <c r="B28" s="163"/>
      <c r="C28" s="164"/>
      <c r="D28" s="166"/>
      <c r="E28" s="166"/>
      <c r="F28" s="179"/>
      <c r="G28" s="180"/>
      <c r="H28" s="181"/>
      <c r="I28" s="179"/>
      <c r="J28" s="179"/>
      <c r="K28" s="167"/>
      <c r="M28" s="186"/>
    </row>
    <row r="29" spans="2:13" x14ac:dyDescent="0.25">
      <c r="B29" s="163"/>
      <c r="C29" s="164"/>
      <c r="D29" s="166"/>
      <c r="E29" s="166"/>
      <c r="F29" s="179"/>
      <c r="G29" s="180"/>
      <c r="H29" s="181"/>
      <c r="I29" s="179"/>
      <c r="J29" s="179"/>
      <c r="K29" s="167"/>
      <c r="M29" s="186"/>
    </row>
    <row r="30" spans="2:13" x14ac:dyDescent="0.25">
      <c r="B30" s="163"/>
      <c r="C30" s="164"/>
      <c r="D30" s="166"/>
      <c r="E30" s="166"/>
      <c r="F30" s="179"/>
      <c r="G30" s="180"/>
      <c r="H30" s="181"/>
      <c r="I30" s="179"/>
      <c r="J30" s="179"/>
      <c r="K30" s="167"/>
      <c r="M30" s="186"/>
    </row>
    <row r="31" spans="2:13" x14ac:dyDescent="0.25">
      <c r="B31" s="163"/>
      <c r="C31" s="164"/>
      <c r="D31" s="166"/>
      <c r="E31" s="166"/>
      <c r="F31" s="179"/>
      <c r="G31" s="180"/>
      <c r="H31" s="181"/>
      <c r="I31" s="179"/>
      <c r="J31" s="179"/>
      <c r="K31" s="167"/>
      <c r="M31" s="186"/>
    </row>
    <row r="32" spans="2:13" x14ac:dyDescent="0.25">
      <c r="B32" s="163"/>
      <c r="C32" s="164"/>
      <c r="D32" s="166"/>
      <c r="E32" s="166"/>
      <c r="F32" s="179"/>
      <c r="G32" s="180"/>
      <c r="H32" s="181"/>
      <c r="I32" s="179"/>
      <c r="J32" s="179"/>
      <c r="K32" s="167"/>
      <c r="M32" s="186"/>
    </row>
    <row r="33" spans="2:13" x14ac:dyDescent="0.25">
      <c r="B33" s="163"/>
      <c r="C33" s="164"/>
      <c r="D33" s="166"/>
      <c r="E33" s="166"/>
      <c r="F33" s="179"/>
      <c r="G33" s="180"/>
      <c r="H33" s="181"/>
      <c r="I33" s="179"/>
      <c r="J33" s="179"/>
      <c r="K33" s="167"/>
      <c r="M33" s="186"/>
    </row>
    <row r="34" spans="2:13" x14ac:dyDescent="0.25">
      <c r="B34" s="163"/>
      <c r="C34" s="164"/>
      <c r="D34" s="166"/>
      <c r="E34" s="166"/>
      <c r="F34" s="179"/>
      <c r="G34" s="180"/>
      <c r="H34" s="181"/>
      <c r="I34" s="179"/>
      <c r="J34" s="179"/>
      <c r="K34" s="167"/>
      <c r="M34" s="186"/>
    </row>
    <row r="35" spans="2:13" x14ac:dyDescent="0.25">
      <c r="B35" s="163"/>
      <c r="C35" s="164"/>
      <c r="D35" s="166"/>
      <c r="E35" s="166"/>
      <c r="F35" s="179"/>
      <c r="G35" s="180"/>
      <c r="H35" s="181"/>
      <c r="I35" s="179"/>
      <c r="J35" s="179"/>
      <c r="K35" s="167"/>
      <c r="M35" s="186"/>
    </row>
    <row r="36" spans="2:13" x14ac:dyDescent="0.25">
      <c r="B36" s="163"/>
      <c r="C36" s="164"/>
      <c r="D36" s="166"/>
      <c r="E36" s="166"/>
      <c r="F36" s="179"/>
      <c r="G36" s="180"/>
      <c r="H36" s="181"/>
      <c r="I36" s="179"/>
      <c r="J36" s="179"/>
      <c r="K36" s="167"/>
      <c r="M36" s="186"/>
    </row>
    <row r="37" spans="2:13" x14ac:dyDescent="0.25">
      <c r="B37" s="163"/>
      <c r="C37" s="164"/>
      <c r="D37" s="166"/>
      <c r="E37" s="166"/>
      <c r="F37" s="179"/>
      <c r="G37" s="180"/>
      <c r="H37" s="181"/>
      <c r="I37" s="179"/>
      <c r="J37" s="179"/>
      <c r="K37" s="167"/>
      <c r="M37" s="186"/>
    </row>
    <row r="38" spans="2:13" x14ac:dyDescent="0.25">
      <c r="B38" s="163"/>
      <c r="C38" s="164"/>
      <c r="D38" s="166"/>
      <c r="E38" s="166"/>
      <c r="F38" s="179"/>
      <c r="G38" s="180"/>
      <c r="H38" s="181"/>
      <c r="I38" s="179"/>
      <c r="J38" s="179"/>
      <c r="K38" s="167"/>
      <c r="M38" s="186"/>
    </row>
    <row r="39" spans="2:13" x14ac:dyDescent="0.25">
      <c r="B39" s="163"/>
      <c r="C39" s="164"/>
      <c r="D39" s="166"/>
      <c r="E39" s="166"/>
      <c r="F39" s="179"/>
      <c r="G39" s="180"/>
      <c r="H39" s="181"/>
      <c r="I39" s="179"/>
      <c r="J39" s="179"/>
      <c r="K39" s="167"/>
      <c r="M39" s="186"/>
    </row>
    <row r="40" spans="2:13" x14ac:dyDescent="0.25">
      <c r="B40" s="163"/>
      <c r="C40" s="164"/>
      <c r="D40" s="166"/>
      <c r="E40" s="166"/>
      <c r="F40" s="179"/>
      <c r="G40" s="180"/>
      <c r="H40" s="181"/>
      <c r="I40" s="179"/>
      <c r="J40" s="179"/>
      <c r="K40" s="167"/>
      <c r="M40" s="186"/>
    </row>
    <row r="41" spans="2:13" x14ac:dyDescent="0.25">
      <c r="B41" s="163"/>
      <c r="C41" s="164"/>
      <c r="D41" s="166"/>
      <c r="E41" s="166"/>
      <c r="F41" s="179"/>
      <c r="G41" s="180"/>
      <c r="H41" s="181"/>
      <c r="I41" s="179"/>
      <c r="J41" s="179"/>
      <c r="K41" s="167"/>
      <c r="M41" s="186"/>
    </row>
    <row r="42" spans="2:13" x14ac:dyDescent="0.25">
      <c r="B42" s="163"/>
      <c r="C42" s="164"/>
      <c r="D42" s="166"/>
      <c r="E42" s="166"/>
      <c r="F42" s="179"/>
      <c r="G42" s="180"/>
      <c r="H42" s="181"/>
      <c r="I42" s="179"/>
      <c r="J42" s="179"/>
      <c r="K42" s="167"/>
      <c r="M42" s="186"/>
    </row>
    <row r="43" spans="2:13" x14ac:dyDescent="0.25">
      <c r="B43" s="163"/>
      <c r="C43" s="164"/>
      <c r="D43" s="166"/>
      <c r="E43" s="166"/>
      <c r="F43" s="179"/>
      <c r="G43" s="180"/>
      <c r="H43" s="181"/>
      <c r="I43" s="179"/>
      <c r="J43" s="179"/>
      <c r="K43" s="167"/>
      <c r="M43" s="186"/>
    </row>
    <row r="44" spans="2:13" x14ac:dyDescent="0.25">
      <c r="B44" s="163"/>
      <c r="C44" s="164"/>
      <c r="D44" s="166"/>
      <c r="E44" s="166"/>
      <c r="F44" s="179"/>
      <c r="G44" s="180"/>
      <c r="H44" s="181"/>
      <c r="I44" s="179"/>
      <c r="J44" s="179"/>
      <c r="K44" s="167"/>
      <c r="M44" s="186"/>
    </row>
    <row r="45" spans="2:13" x14ac:dyDescent="0.25">
      <c r="B45" s="163"/>
      <c r="C45" s="164"/>
      <c r="D45" s="166"/>
      <c r="E45" s="166"/>
      <c r="F45" s="179"/>
      <c r="G45" s="180"/>
      <c r="H45" s="181"/>
      <c r="I45" s="179"/>
      <c r="J45" s="179"/>
      <c r="K45" s="167"/>
      <c r="M45" s="186"/>
    </row>
    <row r="46" spans="2:13" x14ac:dyDescent="0.25">
      <c r="B46" s="163"/>
      <c r="C46" s="164"/>
      <c r="D46" s="166"/>
      <c r="E46" s="166"/>
      <c r="F46" s="179"/>
      <c r="G46" s="180"/>
      <c r="H46" s="181"/>
      <c r="I46" s="179"/>
      <c r="J46" s="179"/>
      <c r="K46" s="167"/>
      <c r="M46" s="186"/>
    </row>
    <row r="47" spans="2:13" x14ac:dyDescent="0.25">
      <c r="B47" s="163"/>
      <c r="C47" s="164"/>
      <c r="D47" s="166"/>
      <c r="E47" s="166"/>
      <c r="F47" s="179"/>
      <c r="G47" s="180"/>
      <c r="H47" s="181"/>
      <c r="I47" s="179"/>
      <c r="J47" s="179"/>
      <c r="K47" s="167"/>
      <c r="M47" s="186"/>
    </row>
    <row r="48" spans="2:13" x14ac:dyDescent="0.25">
      <c r="B48" s="163"/>
      <c r="C48" s="164"/>
      <c r="D48" s="166"/>
      <c r="E48" s="166"/>
      <c r="F48" s="179"/>
      <c r="G48" s="180"/>
      <c r="H48" s="181"/>
      <c r="I48" s="179"/>
      <c r="J48" s="179"/>
      <c r="K48" s="167"/>
      <c r="M48" s="186"/>
    </row>
    <row r="49" spans="2:13" x14ac:dyDescent="0.25">
      <c r="B49" s="163"/>
      <c r="C49" s="164"/>
      <c r="D49" s="166"/>
      <c r="E49" s="166"/>
      <c r="F49" s="179"/>
      <c r="G49" s="180"/>
      <c r="H49" s="181"/>
      <c r="I49" s="179"/>
      <c r="J49" s="179"/>
      <c r="K49" s="167"/>
      <c r="M49" s="186"/>
    </row>
    <row r="50" spans="2:13" x14ac:dyDescent="0.25">
      <c r="B50" s="163"/>
      <c r="C50" s="164"/>
      <c r="D50" s="166"/>
      <c r="E50" s="166"/>
      <c r="F50" s="179"/>
      <c r="G50" s="180"/>
      <c r="H50" s="181"/>
      <c r="I50" s="179"/>
      <c r="J50" s="179"/>
      <c r="K50" s="167"/>
      <c r="M50" s="186"/>
    </row>
    <row r="51" spans="2:13" x14ac:dyDescent="0.25">
      <c r="B51" s="163"/>
      <c r="C51" s="164"/>
      <c r="D51" s="166"/>
      <c r="E51" s="166"/>
      <c r="F51" s="179"/>
      <c r="G51" s="180"/>
      <c r="H51" s="181"/>
      <c r="I51" s="179"/>
      <c r="J51" s="179"/>
      <c r="K51" s="167"/>
      <c r="M51" s="186"/>
    </row>
    <row r="52" spans="2:13" x14ac:dyDescent="0.25">
      <c r="B52" s="163"/>
      <c r="C52" s="164"/>
      <c r="D52" s="166"/>
      <c r="E52" s="166"/>
      <c r="F52" s="179"/>
      <c r="G52" s="180"/>
      <c r="H52" s="181"/>
      <c r="I52" s="179"/>
      <c r="J52" s="179"/>
      <c r="K52" s="167"/>
      <c r="M52" s="186"/>
    </row>
    <row r="53" spans="2:13" x14ac:dyDescent="0.25">
      <c r="B53" s="163"/>
      <c r="C53" s="164"/>
      <c r="D53" s="166"/>
      <c r="E53" s="166"/>
      <c r="F53" s="179"/>
      <c r="G53" s="180"/>
      <c r="H53" s="181"/>
      <c r="I53" s="179"/>
      <c r="J53" s="179"/>
      <c r="K53" s="167"/>
      <c r="M53" s="186"/>
    </row>
    <row r="54" spans="2:13" x14ac:dyDescent="0.25">
      <c r="B54" s="163"/>
      <c r="C54" s="164"/>
      <c r="D54" s="166"/>
      <c r="E54" s="166"/>
      <c r="F54" s="179"/>
      <c r="G54" s="180"/>
      <c r="H54" s="181"/>
      <c r="I54" s="179"/>
      <c r="J54" s="179"/>
      <c r="K54" s="167"/>
      <c r="M54" s="186"/>
    </row>
    <row r="55" spans="2:13" x14ac:dyDescent="0.25">
      <c r="B55" s="163"/>
      <c r="C55" s="164"/>
      <c r="D55" s="166"/>
      <c r="E55" s="166"/>
      <c r="F55" s="179"/>
      <c r="G55" s="180"/>
      <c r="H55" s="181"/>
      <c r="I55" s="179"/>
      <c r="J55" s="179"/>
      <c r="K55" s="167"/>
      <c r="M55" s="186"/>
    </row>
    <row r="56" spans="2:13" x14ac:dyDescent="0.25">
      <c r="B56" s="163"/>
      <c r="C56" s="164"/>
      <c r="D56" s="166"/>
      <c r="E56" s="166"/>
      <c r="F56" s="179"/>
      <c r="G56" s="180"/>
      <c r="H56" s="181"/>
      <c r="I56" s="179"/>
      <c r="J56" s="179"/>
      <c r="K56" s="167"/>
      <c r="M56" s="186"/>
    </row>
    <row r="57" spans="2:13" x14ac:dyDescent="0.25">
      <c r="B57" s="163"/>
      <c r="C57" s="164"/>
      <c r="D57" s="166"/>
      <c r="E57" s="166"/>
      <c r="F57" s="179"/>
      <c r="G57" s="180"/>
      <c r="H57" s="181"/>
      <c r="I57" s="179"/>
      <c r="J57" s="179"/>
      <c r="K57" s="167"/>
      <c r="M57" s="186"/>
    </row>
    <row r="58" spans="2:13" x14ac:dyDescent="0.25">
      <c r="B58" s="163"/>
      <c r="C58" s="164"/>
      <c r="D58" s="166"/>
      <c r="E58" s="166"/>
      <c r="F58" s="179"/>
      <c r="G58" s="180"/>
      <c r="H58" s="181"/>
      <c r="I58" s="179"/>
      <c r="J58" s="179"/>
      <c r="K58" s="167"/>
      <c r="M58" s="186"/>
    </row>
    <row r="59" spans="2:13" x14ac:dyDescent="0.25">
      <c r="B59" s="163"/>
      <c r="C59" s="164"/>
      <c r="D59" s="166"/>
      <c r="E59" s="166"/>
      <c r="F59" s="179"/>
      <c r="G59" s="180"/>
      <c r="H59" s="181"/>
      <c r="I59" s="179"/>
      <c r="J59" s="179"/>
      <c r="K59" s="167"/>
      <c r="M59" s="186"/>
    </row>
    <row r="60" spans="2:13" x14ac:dyDescent="0.25">
      <c r="B60" s="163"/>
      <c r="C60" s="164"/>
      <c r="D60" s="166"/>
      <c r="E60" s="166"/>
      <c r="F60" s="179"/>
      <c r="G60" s="180"/>
      <c r="H60" s="181"/>
      <c r="I60" s="179"/>
      <c r="J60" s="179"/>
      <c r="K60" s="167"/>
      <c r="M60" s="186"/>
    </row>
    <row r="61" spans="2:13" x14ac:dyDescent="0.25">
      <c r="B61" s="163"/>
      <c r="C61" s="164"/>
      <c r="D61" s="166"/>
      <c r="E61" s="166"/>
      <c r="F61" s="179"/>
      <c r="G61" s="180"/>
      <c r="H61" s="181"/>
      <c r="I61" s="179"/>
      <c r="J61" s="179"/>
      <c r="K61" s="167"/>
      <c r="M61" s="186"/>
    </row>
    <row r="62" spans="2:13" x14ac:dyDescent="0.25">
      <c r="B62" s="163"/>
      <c r="C62" s="164"/>
      <c r="D62" s="166"/>
      <c r="E62" s="166"/>
      <c r="F62" s="179"/>
      <c r="G62" s="180"/>
      <c r="H62" s="181"/>
      <c r="I62" s="179"/>
      <c r="J62" s="179"/>
      <c r="K62" s="167"/>
      <c r="M62" s="186"/>
    </row>
    <row r="63" spans="2:13" x14ac:dyDescent="0.25">
      <c r="B63" s="163"/>
      <c r="C63" s="164"/>
      <c r="D63" s="166"/>
      <c r="E63" s="166"/>
      <c r="F63" s="179"/>
      <c r="G63" s="180"/>
      <c r="H63" s="181"/>
      <c r="I63" s="179"/>
      <c r="J63" s="179"/>
      <c r="K63" s="167"/>
      <c r="M63" s="186"/>
    </row>
    <row r="64" spans="2:13" x14ac:dyDescent="0.25">
      <c r="B64" s="163"/>
      <c r="C64" s="164"/>
      <c r="D64" s="166"/>
      <c r="E64" s="166"/>
      <c r="F64" s="179"/>
      <c r="G64" s="180"/>
      <c r="H64" s="181"/>
      <c r="I64" s="179"/>
      <c r="J64" s="179"/>
      <c r="K64" s="167"/>
      <c r="M64" s="186"/>
    </row>
    <row r="65" spans="2:13" x14ac:dyDescent="0.25">
      <c r="B65" s="163"/>
      <c r="C65" s="164"/>
      <c r="D65" s="166"/>
      <c r="E65" s="166"/>
      <c r="F65" s="179"/>
      <c r="G65" s="180"/>
      <c r="H65" s="181"/>
      <c r="I65" s="179"/>
      <c r="J65" s="179"/>
      <c r="K65" s="167"/>
      <c r="M65" s="186"/>
    </row>
    <row r="66" spans="2:13" x14ac:dyDescent="0.25">
      <c r="B66" s="163"/>
      <c r="C66" s="164"/>
      <c r="D66" s="166"/>
      <c r="E66" s="166"/>
      <c r="F66" s="179"/>
      <c r="G66" s="180"/>
      <c r="H66" s="181"/>
      <c r="I66" s="179"/>
      <c r="J66" s="179"/>
      <c r="K66" s="167"/>
      <c r="M66" s="186"/>
    </row>
    <row r="67" spans="2:13" x14ac:dyDescent="0.25">
      <c r="B67" s="163"/>
      <c r="C67" s="164"/>
      <c r="D67" s="166"/>
      <c r="E67" s="166"/>
      <c r="F67" s="179"/>
      <c r="G67" s="180"/>
      <c r="H67" s="181"/>
      <c r="I67" s="179"/>
      <c r="J67" s="179"/>
      <c r="K67" s="167"/>
      <c r="M67" s="186"/>
    </row>
    <row r="68" spans="2:13" x14ac:dyDescent="0.25">
      <c r="B68" s="163"/>
      <c r="C68" s="164"/>
      <c r="D68" s="166"/>
      <c r="E68" s="166"/>
      <c r="F68" s="179"/>
      <c r="G68" s="180"/>
      <c r="H68" s="181"/>
      <c r="I68" s="179"/>
      <c r="J68" s="179"/>
      <c r="K68" s="167"/>
      <c r="M68" s="186"/>
    </row>
    <row r="69" spans="2:13" x14ac:dyDescent="0.25">
      <c r="B69" s="163"/>
      <c r="C69" s="164"/>
      <c r="D69" s="166"/>
      <c r="E69" s="166"/>
      <c r="F69" s="179"/>
      <c r="G69" s="180"/>
      <c r="H69" s="181"/>
      <c r="I69" s="179"/>
      <c r="J69" s="179"/>
      <c r="K69" s="167"/>
      <c r="M69" s="186"/>
    </row>
    <row r="70" spans="2:13" x14ac:dyDescent="0.25">
      <c r="B70" s="163"/>
      <c r="C70" s="164"/>
      <c r="D70" s="166"/>
      <c r="E70" s="166"/>
      <c r="F70" s="179"/>
      <c r="G70" s="180"/>
      <c r="H70" s="181"/>
      <c r="I70" s="179"/>
      <c r="J70" s="179"/>
      <c r="K70" s="167"/>
      <c r="M70" s="186"/>
    </row>
    <row r="71" spans="2:13" x14ac:dyDescent="0.25">
      <c r="B71" s="163"/>
      <c r="C71" s="164"/>
      <c r="D71" s="166"/>
      <c r="E71" s="166"/>
      <c r="F71" s="179"/>
      <c r="G71" s="180"/>
      <c r="H71" s="181"/>
      <c r="I71" s="179"/>
      <c r="J71" s="179"/>
      <c r="K71" s="167"/>
      <c r="M71" s="186"/>
    </row>
    <row r="72" spans="2:13" x14ac:dyDescent="0.25">
      <c r="B72" s="163"/>
      <c r="C72" s="164"/>
      <c r="D72" s="166"/>
      <c r="E72" s="166"/>
      <c r="F72" s="179"/>
      <c r="G72" s="180"/>
      <c r="H72" s="181"/>
      <c r="I72" s="179"/>
      <c r="J72" s="179"/>
      <c r="K72" s="167"/>
      <c r="M72" s="186"/>
    </row>
    <row r="73" spans="2:13" x14ac:dyDescent="0.25">
      <c r="B73" s="163"/>
      <c r="C73" s="164"/>
      <c r="D73" s="166"/>
      <c r="E73" s="166"/>
      <c r="F73" s="179"/>
      <c r="G73" s="180"/>
      <c r="H73" s="181"/>
      <c r="I73" s="179"/>
      <c r="J73" s="179"/>
      <c r="K73" s="167"/>
      <c r="M73" s="186"/>
    </row>
    <row r="74" spans="2:13" x14ac:dyDescent="0.25">
      <c r="B74" s="163"/>
      <c r="C74" s="164"/>
      <c r="D74" s="166"/>
      <c r="E74" s="166"/>
      <c r="F74" s="179"/>
      <c r="G74" s="180"/>
      <c r="H74" s="181"/>
      <c r="I74" s="179"/>
      <c r="J74" s="179"/>
      <c r="K74" s="167"/>
      <c r="M74" s="186"/>
    </row>
    <row r="75" spans="2:13" x14ac:dyDescent="0.25">
      <c r="B75" s="163"/>
      <c r="C75" s="164"/>
      <c r="D75" s="166"/>
      <c r="E75" s="166"/>
      <c r="F75" s="179"/>
      <c r="G75" s="180"/>
      <c r="H75" s="181"/>
      <c r="I75" s="179"/>
      <c r="J75" s="179"/>
      <c r="K75" s="167"/>
      <c r="M75" s="186"/>
    </row>
    <row r="76" spans="2:13" x14ac:dyDescent="0.25">
      <c r="B76" s="163"/>
      <c r="C76" s="164"/>
      <c r="D76" s="166"/>
      <c r="E76" s="166"/>
      <c r="F76" s="179"/>
      <c r="G76" s="180"/>
      <c r="H76" s="181"/>
      <c r="I76" s="179"/>
      <c r="J76" s="179"/>
      <c r="K76" s="167"/>
      <c r="M76" s="186"/>
    </row>
    <row r="77" spans="2:13" x14ac:dyDescent="0.25">
      <c r="B77" s="163"/>
      <c r="C77" s="164"/>
      <c r="D77" s="166"/>
      <c r="E77" s="166"/>
      <c r="F77" s="179"/>
      <c r="G77" s="180"/>
      <c r="H77" s="181"/>
      <c r="I77" s="179"/>
      <c r="J77" s="179"/>
      <c r="K77" s="167"/>
      <c r="M77" s="186"/>
    </row>
    <row r="78" spans="2:13" x14ac:dyDescent="0.25">
      <c r="B78" s="163"/>
      <c r="C78" s="164"/>
      <c r="D78" s="166"/>
      <c r="E78" s="166"/>
      <c r="F78" s="179"/>
      <c r="G78" s="180"/>
      <c r="H78" s="181"/>
      <c r="I78" s="179"/>
      <c r="J78" s="179"/>
      <c r="K78" s="167"/>
      <c r="M78" s="186"/>
    </row>
    <row r="79" spans="2:13" x14ac:dyDescent="0.25">
      <c r="B79" s="163"/>
      <c r="C79" s="164"/>
      <c r="D79" s="166"/>
      <c r="E79" s="166"/>
      <c r="F79" s="179"/>
      <c r="G79" s="180"/>
      <c r="H79" s="181"/>
      <c r="I79" s="179"/>
      <c r="J79" s="179"/>
      <c r="K79" s="167"/>
      <c r="M79" s="186"/>
    </row>
    <row r="80" spans="2:13" x14ac:dyDescent="0.25">
      <c r="B80" s="163"/>
      <c r="C80" s="164"/>
      <c r="D80" s="166"/>
      <c r="E80" s="166"/>
      <c r="F80" s="179"/>
      <c r="G80" s="180"/>
      <c r="H80" s="181"/>
      <c r="I80" s="179"/>
      <c r="J80" s="179"/>
      <c r="K80" s="167"/>
      <c r="M80" s="186"/>
    </row>
    <row r="81" spans="2:13" x14ac:dyDescent="0.25">
      <c r="B81" s="163"/>
      <c r="C81" s="164"/>
      <c r="D81" s="166"/>
      <c r="E81" s="166"/>
      <c r="F81" s="179"/>
      <c r="G81" s="180"/>
      <c r="H81" s="181"/>
      <c r="I81" s="179"/>
      <c r="J81" s="179"/>
      <c r="K81" s="167"/>
      <c r="M81" s="186"/>
    </row>
    <row r="82" spans="2:13" x14ac:dyDescent="0.25">
      <c r="B82" s="163"/>
      <c r="C82" s="164"/>
      <c r="D82" s="166"/>
      <c r="E82" s="166"/>
      <c r="F82" s="179"/>
      <c r="G82" s="180"/>
      <c r="H82" s="181"/>
      <c r="I82" s="179"/>
      <c r="J82" s="179"/>
      <c r="K82" s="167"/>
      <c r="M82" s="186"/>
    </row>
    <row r="83" spans="2:13" x14ac:dyDescent="0.25">
      <c r="B83" s="163"/>
      <c r="C83" s="164"/>
      <c r="D83" s="166"/>
      <c r="E83" s="166"/>
      <c r="F83" s="179"/>
      <c r="G83" s="180"/>
      <c r="H83" s="181"/>
      <c r="I83" s="179"/>
      <c r="J83" s="179"/>
      <c r="K83" s="167"/>
      <c r="M83" s="186"/>
    </row>
    <row r="84" spans="2:13" x14ac:dyDescent="0.25">
      <c r="B84" s="163"/>
      <c r="C84" s="164"/>
      <c r="D84" s="166"/>
      <c r="E84" s="166"/>
      <c r="F84" s="179"/>
      <c r="G84" s="180"/>
      <c r="H84" s="181"/>
      <c r="I84" s="179"/>
      <c r="J84" s="179"/>
      <c r="K84" s="167"/>
      <c r="M84" s="186"/>
    </row>
    <row r="85" spans="2:13" x14ac:dyDescent="0.25">
      <c r="B85" s="163"/>
      <c r="C85" s="164"/>
      <c r="D85" s="166"/>
      <c r="E85" s="166"/>
      <c r="F85" s="179"/>
      <c r="G85" s="180"/>
      <c r="H85" s="181"/>
      <c r="I85" s="179"/>
      <c r="J85" s="179"/>
      <c r="K85" s="167"/>
      <c r="M85" s="186"/>
    </row>
    <row r="86" spans="2:13" x14ac:dyDescent="0.25">
      <c r="B86" s="163"/>
      <c r="C86" s="164"/>
      <c r="D86" s="166"/>
      <c r="E86" s="166"/>
      <c r="F86" s="179"/>
      <c r="G86" s="180"/>
      <c r="H86" s="181"/>
      <c r="I86" s="179"/>
      <c r="J86" s="179"/>
      <c r="K86" s="167"/>
      <c r="M86" s="186"/>
    </row>
    <row r="87" spans="2:13" x14ac:dyDescent="0.25">
      <c r="B87" s="163"/>
      <c r="C87" s="164"/>
      <c r="D87" s="166"/>
      <c r="E87" s="166"/>
      <c r="F87" s="179"/>
      <c r="G87" s="180"/>
      <c r="H87" s="181"/>
      <c r="I87" s="179"/>
      <c r="J87" s="179"/>
      <c r="K87" s="167"/>
      <c r="M87" s="186"/>
    </row>
    <row r="88" spans="2:13" x14ac:dyDescent="0.25">
      <c r="B88" s="163"/>
      <c r="C88" s="164"/>
      <c r="D88" s="166"/>
      <c r="E88" s="166"/>
      <c r="F88" s="179"/>
      <c r="G88" s="180"/>
      <c r="H88" s="181"/>
      <c r="I88" s="179"/>
      <c r="J88" s="179"/>
      <c r="K88" s="167"/>
      <c r="M88" s="186"/>
    </row>
    <row r="89" spans="2:13" x14ac:dyDescent="0.25">
      <c r="B89" s="163"/>
      <c r="C89" s="164"/>
      <c r="D89" s="166"/>
      <c r="E89" s="166"/>
      <c r="F89" s="179"/>
      <c r="G89" s="180"/>
      <c r="H89" s="181"/>
      <c r="I89" s="179"/>
      <c r="J89" s="179"/>
      <c r="K89" s="167"/>
      <c r="M89" s="186"/>
    </row>
    <row r="90" spans="2:13" x14ac:dyDescent="0.25">
      <c r="B90" s="163"/>
      <c r="C90" s="164"/>
      <c r="D90" s="166"/>
      <c r="E90" s="166"/>
      <c r="F90" s="179"/>
      <c r="G90" s="180"/>
      <c r="H90" s="181"/>
      <c r="I90" s="179"/>
      <c r="J90" s="179"/>
      <c r="K90" s="167"/>
      <c r="M90" s="186"/>
    </row>
    <row r="91" spans="2:13" x14ac:dyDescent="0.25">
      <c r="B91" s="163"/>
      <c r="C91" s="164"/>
      <c r="D91" s="166"/>
      <c r="E91" s="166"/>
      <c r="F91" s="179"/>
      <c r="G91" s="180"/>
      <c r="H91" s="181"/>
      <c r="I91" s="179"/>
      <c r="J91" s="179"/>
      <c r="K91" s="167"/>
      <c r="M91" s="186"/>
    </row>
    <row r="92" spans="2:13" x14ac:dyDescent="0.25">
      <c r="B92" s="163"/>
      <c r="C92" s="164"/>
      <c r="D92" s="166"/>
      <c r="E92" s="166"/>
      <c r="F92" s="179"/>
      <c r="G92" s="180"/>
      <c r="H92" s="181"/>
      <c r="I92" s="179"/>
      <c r="J92" s="179"/>
      <c r="K92" s="167"/>
      <c r="M92" s="186"/>
    </row>
    <row r="93" spans="2:13" x14ac:dyDescent="0.25">
      <c r="B93" s="163"/>
      <c r="C93" s="164"/>
      <c r="D93" s="166"/>
      <c r="E93" s="166"/>
      <c r="F93" s="179"/>
      <c r="G93" s="180"/>
      <c r="H93" s="181"/>
      <c r="I93" s="179"/>
      <c r="J93" s="179"/>
      <c r="K93" s="167"/>
      <c r="M93" s="186"/>
    </row>
    <row r="94" spans="2:13" x14ac:dyDescent="0.25">
      <c r="B94" s="163"/>
      <c r="C94" s="164"/>
      <c r="D94" s="166"/>
      <c r="E94" s="166"/>
      <c r="F94" s="179"/>
      <c r="G94" s="180"/>
      <c r="H94" s="181"/>
      <c r="I94" s="179"/>
      <c r="J94" s="179"/>
      <c r="K94" s="167"/>
      <c r="M94" s="186"/>
    </row>
    <row r="95" spans="2:13" x14ac:dyDescent="0.25">
      <c r="B95" s="163"/>
      <c r="C95" s="164"/>
      <c r="D95" s="166"/>
      <c r="E95" s="166"/>
      <c r="F95" s="179"/>
      <c r="G95" s="180"/>
      <c r="H95" s="181"/>
      <c r="I95" s="179"/>
      <c r="J95" s="179"/>
      <c r="K95" s="167"/>
      <c r="M95" s="186"/>
    </row>
    <row r="96" spans="2:13" x14ac:dyDescent="0.25">
      <c r="B96" s="163"/>
      <c r="C96" s="164"/>
      <c r="D96" s="166"/>
      <c r="E96" s="166"/>
      <c r="F96" s="179"/>
      <c r="G96" s="180"/>
      <c r="H96" s="181"/>
      <c r="I96" s="179"/>
      <c r="J96" s="179"/>
      <c r="K96" s="167"/>
      <c r="M96" s="186"/>
    </row>
    <row r="97" spans="2:13" x14ac:dyDescent="0.25">
      <c r="B97" s="163"/>
      <c r="C97" s="164"/>
      <c r="D97" s="166"/>
      <c r="E97" s="166"/>
      <c r="F97" s="179"/>
      <c r="G97" s="180"/>
      <c r="H97" s="181"/>
      <c r="I97" s="179"/>
      <c r="J97" s="179"/>
      <c r="K97" s="167"/>
      <c r="M97" s="186"/>
    </row>
    <row r="98" spans="2:13" x14ac:dyDescent="0.25">
      <c r="B98" s="163"/>
      <c r="C98" s="164"/>
      <c r="D98" s="166"/>
      <c r="E98" s="166"/>
      <c r="F98" s="179"/>
      <c r="G98" s="180"/>
      <c r="H98" s="181"/>
      <c r="I98" s="179"/>
      <c r="J98" s="179"/>
      <c r="K98" s="167"/>
      <c r="M98" s="186"/>
    </row>
    <row r="99" spans="2:13" x14ac:dyDescent="0.25">
      <c r="B99" s="163"/>
      <c r="C99" s="164"/>
      <c r="D99" s="166"/>
      <c r="E99" s="166"/>
      <c r="F99" s="179"/>
      <c r="G99" s="180"/>
      <c r="H99" s="181"/>
      <c r="I99" s="179"/>
      <c r="J99" s="179"/>
      <c r="K99" s="167"/>
      <c r="M99" s="186"/>
    </row>
    <row r="100" spans="2:13" x14ac:dyDescent="0.25">
      <c r="B100" s="163"/>
      <c r="C100" s="164"/>
      <c r="D100" s="166"/>
      <c r="E100" s="166"/>
      <c r="F100" s="179"/>
      <c r="G100" s="180"/>
      <c r="H100" s="181"/>
      <c r="I100" s="179"/>
      <c r="J100" s="179"/>
      <c r="K100" s="167"/>
      <c r="M100" s="186"/>
    </row>
    <row r="101" spans="2:13" x14ac:dyDescent="0.25">
      <c r="B101" s="163"/>
      <c r="C101" s="164"/>
      <c r="D101" s="166"/>
      <c r="E101" s="166"/>
      <c r="F101" s="179"/>
      <c r="G101" s="180"/>
      <c r="H101" s="181"/>
      <c r="I101" s="179"/>
      <c r="J101" s="179"/>
      <c r="K101" s="167"/>
      <c r="M101" s="186"/>
    </row>
    <row r="102" spans="2:13" x14ac:dyDescent="0.25">
      <c r="B102" s="163"/>
      <c r="C102" s="164"/>
      <c r="D102" s="166"/>
      <c r="E102" s="166"/>
      <c r="F102" s="179"/>
      <c r="G102" s="180"/>
      <c r="H102" s="181"/>
      <c r="I102" s="179"/>
      <c r="J102" s="179"/>
      <c r="K102" s="167"/>
      <c r="M102" s="186"/>
    </row>
    <row r="103" spans="2:13" x14ac:dyDescent="0.25">
      <c r="B103" s="163"/>
      <c r="C103" s="164"/>
      <c r="D103" s="166"/>
      <c r="E103" s="166"/>
      <c r="F103" s="179"/>
      <c r="G103" s="180"/>
      <c r="H103" s="181"/>
      <c r="I103" s="179"/>
      <c r="J103" s="179"/>
      <c r="K103" s="167"/>
      <c r="M103" s="186"/>
    </row>
    <row r="104" spans="2:13" x14ac:dyDescent="0.25">
      <c r="B104" s="163"/>
      <c r="C104" s="164"/>
      <c r="D104" s="166"/>
      <c r="E104" s="166"/>
      <c r="F104" s="179"/>
      <c r="G104" s="180"/>
      <c r="H104" s="181"/>
      <c r="I104" s="179"/>
      <c r="J104" s="179"/>
      <c r="K104" s="167"/>
      <c r="M104" s="186"/>
    </row>
    <row r="105" spans="2:13" x14ac:dyDescent="0.25">
      <c r="B105" s="163"/>
      <c r="C105" s="164"/>
      <c r="D105" s="166"/>
      <c r="E105" s="166"/>
      <c r="F105" s="179"/>
      <c r="G105" s="180"/>
      <c r="H105" s="181"/>
      <c r="I105" s="179"/>
      <c r="J105" s="179"/>
      <c r="K105" s="167"/>
      <c r="M105" s="186"/>
    </row>
    <row r="106" spans="2:13" x14ac:dyDescent="0.25">
      <c r="B106" s="163"/>
      <c r="C106" s="164"/>
      <c r="D106" s="166"/>
      <c r="E106" s="166"/>
      <c r="F106" s="179"/>
      <c r="G106" s="180"/>
      <c r="H106" s="181"/>
      <c r="I106" s="179"/>
      <c r="J106" s="179"/>
      <c r="K106" s="167"/>
      <c r="M106" s="186"/>
    </row>
    <row r="107" spans="2:13" x14ac:dyDescent="0.25">
      <c r="B107" s="163"/>
      <c r="C107" s="164"/>
      <c r="D107" s="166"/>
      <c r="E107" s="166"/>
      <c r="F107" s="179"/>
      <c r="G107" s="180"/>
      <c r="H107" s="181"/>
      <c r="I107" s="179"/>
      <c r="J107" s="179"/>
      <c r="K107" s="167"/>
      <c r="M107" s="186"/>
    </row>
    <row r="108" spans="2:13" x14ac:dyDescent="0.25">
      <c r="B108" s="163"/>
      <c r="C108" s="164"/>
      <c r="D108" s="166"/>
      <c r="E108" s="166"/>
      <c r="F108" s="179"/>
      <c r="G108" s="180"/>
      <c r="H108" s="181"/>
      <c r="I108" s="179"/>
      <c r="J108" s="179"/>
      <c r="K108" s="167"/>
      <c r="M108" s="186"/>
    </row>
    <row r="109" spans="2:13" x14ac:dyDescent="0.25">
      <c r="B109" s="163"/>
      <c r="C109" s="164"/>
      <c r="D109" s="166"/>
      <c r="E109" s="166"/>
      <c r="F109" s="179"/>
      <c r="G109" s="180"/>
      <c r="H109" s="181"/>
      <c r="I109" s="179"/>
      <c r="J109" s="179"/>
      <c r="K109" s="167"/>
      <c r="M109" s="186"/>
    </row>
    <row r="110" spans="2:13" x14ac:dyDescent="0.25">
      <c r="B110" s="163"/>
      <c r="C110" s="164"/>
      <c r="D110" s="166"/>
      <c r="E110" s="166"/>
      <c r="F110" s="179"/>
      <c r="G110" s="180"/>
      <c r="H110" s="181"/>
      <c r="I110" s="179"/>
      <c r="J110" s="179"/>
      <c r="K110" s="167"/>
      <c r="M110" s="186"/>
    </row>
    <row r="111" spans="2:13" x14ac:dyDescent="0.25">
      <c r="B111" s="163"/>
      <c r="C111" s="164"/>
      <c r="D111" s="166"/>
      <c r="E111" s="166"/>
      <c r="F111" s="179"/>
      <c r="G111" s="180"/>
      <c r="H111" s="181"/>
      <c r="I111" s="179"/>
      <c r="J111" s="179"/>
      <c r="K111" s="167"/>
      <c r="M111" s="186"/>
    </row>
    <row r="112" spans="2:13" x14ac:dyDescent="0.25">
      <c r="B112" s="163"/>
      <c r="C112" s="164"/>
      <c r="D112" s="166"/>
      <c r="E112" s="166"/>
      <c r="F112" s="179"/>
      <c r="G112" s="180"/>
      <c r="H112" s="181"/>
      <c r="I112" s="179"/>
      <c r="J112" s="179"/>
      <c r="K112" s="167"/>
      <c r="M112" s="186"/>
    </row>
    <row r="113" spans="2:13" x14ac:dyDescent="0.25">
      <c r="B113" s="163"/>
      <c r="C113" s="164"/>
      <c r="D113" s="166"/>
      <c r="E113" s="166"/>
      <c r="F113" s="179"/>
      <c r="G113" s="180"/>
      <c r="H113" s="181"/>
      <c r="I113" s="179"/>
      <c r="J113" s="179"/>
      <c r="K113" s="167"/>
      <c r="M113" s="186"/>
    </row>
    <row r="114" spans="2:13" x14ac:dyDescent="0.25">
      <c r="B114" s="163"/>
      <c r="C114" s="164"/>
      <c r="D114" s="166"/>
      <c r="E114" s="166"/>
      <c r="F114" s="179"/>
      <c r="G114" s="180"/>
      <c r="H114" s="181"/>
      <c r="I114" s="179"/>
      <c r="J114" s="179"/>
      <c r="K114" s="167"/>
      <c r="M114" s="186"/>
    </row>
    <row r="115" spans="2:13" x14ac:dyDescent="0.25">
      <c r="B115" s="163"/>
      <c r="C115" s="164"/>
      <c r="D115" s="166"/>
      <c r="E115" s="166"/>
      <c r="F115" s="179"/>
      <c r="G115" s="180"/>
      <c r="H115" s="181"/>
      <c r="I115" s="179"/>
      <c r="J115" s="179"/>
      <c r="K115" s="167"/>
      <c r="M115" s="186"/>
    </row>
    <row r="116" spans="2:13" x14ac:dyDescent="0.25">
      <c r="B116" s="163"/>
      <c r="C116" s="164"/>
      <c r="D116" s="166"/>
      <c r="E116" s="166"/>
      <c r="F116" s="179"/>
      <c r="G116" s="180"/>
      <c r="H116" s="181"/>
      <c r="I116" s="179"/>
      <c r="J116" s="179"/>
      <c r="K116" s="167"/>
      <c r="M116" s="186"/>
    </row>
    <row r="117" spans="2:13" x14ac:dyDescent="0.25">
      <c r="B117" s="163"/>
      <c r="C117" s="164"/>
      <c r="D117" s="166"/>
      <c r="E117" s="166"/>
      <c r="F117" s="179"/>
      <c r="G117" s="180"/>
      <c r="H117" s="181"/>
      <c r="I117" s="179"/>
      <c r="J117" s="179"/>
      <c r="K117" s="167"/>
      <c r="M117" s="186"/>
    </row>
    <row r="118" spans="2:13" x14ac:dyDescent="0.25">
      <c r="B118" s="163"/>
      <c r="C118" s="164"/>
      <c r="D118" s="166"/>
      <c r="E118" s="166"/>
      <c r="F118" s="179"/>
      <c r="G118" s="180"/>
      <c r="H118" s="181"/>
      <c r="I118" s="179"/>
      <c r="J118" s="179"/>
      <c r="K118" s="167"/>
      <c r="M118" s="186"/>
    </row>
    <row r="119" spans="2:13" x14ac:dyDescent="0.25">
      <c r="B119" s="163"/>
      <c r="C119" s="164"/>
      <c r="D119" s="166"/>
      <c r="E119" s="166"/>
      <c r="F119" s="179"/>
      <c r="G119" s="180"/>
      <c r="H119" s="181"/>
      <c r="I119" s="179"/>
      <c r="J119" s="179"/>
      <c r="K119" s="167"/>
      <c r="M119" s="186"/>
    </row>
    <row r="120" spans="2:13" x14ac:dyDescent="0.25">
      <c r="B120" s="163"/>
      <c r="C120" s="164"/>
      <c r="D120" s="166"/>
      <c r="E120" s="166"/>
      <c r="F120" s="179"/>
      <c r="G120" s="180"/>
      <c r="H120" s="181"/>
      <c r="I120" s="179"/>
      <c r="J120" s="179"/>
      <c r="K120" s="167"/>
      <c r="M120" s="186"/>
    </row>
    <row r="121" spans="2:13" x14ac:dyDescent="0.25">
      <c r="B121" s="163"/>
      <c r="C121" s="164"/>
      <c r="D121" s="166"/>
      <c r="E121" s="166"/>
      <c r="F121" s="179"/>
      <c r="G121" s="180"/>
      <c r="H121" s="181"/>
      <c r="I121" s="179"/>
      <c r="J121" s="179"/>
      <c r="K121" s="167"/>
      <c r="M121" s="186"/>
    </row>
    <row r="122" spans="2:13" x14ac:dyDescent="0.25">
      <c r="B122" s="163"/>
      <c r="C122" s="164"/>
      <c r="D122" s="166"/>
      <c r="E122" s="166"/>
      <c r="F122" s="179"/>
      <c r="G122" s="180"/>
      <c r="H122" s="181"/>
      <c r="I122" s="179"/>
      <c r="J122" s="179"/>
      <c r="K122" s="167"/>
      <c r="M122" s="186"/>
    </row>
    <row r="123" spans="2:13" x14ac:dyDescent="0.25">
      <c r="B123" s="163"/>
      <c r="C123" s="164"/>
      <c r="D123" s="166"/>
      <c r="E123" s="166"/>
      <c r="F123" s="179"/>
      <c r="G123" s="180"/>
      <c r="H123" s="181"/>
      <c r="I123" s="179"/>
      <c r="J123" s="179"/>
      <c r="K123" s="167"/>
      <c r="M123" s="186"/>
    </row>
    <row r="124" spans="2:13" x14ac:dyDescent="0.25">
      <c r="B124" s="163"/>
      <c r="C124" s="164"/>
      <c r="D124" s="166"/>
      <c r="E124" s="166"/>
      <c r="F124" s="179"/>
      <c r="G124" s="180"/>
      <c r="H124" s="181"/>
      <c r="I124" s="179"/>
      <c r="J124" s="179"/>
      <c r="K124" s="167"/>
      <c r="M124" s="186"/>
    </row>
    <row r="125" spans="2:13" x14ac:dyDescent="0.25">
      <c r="B125" s="163"/>
      <c r="C125" s="164"/>
      <c r="D125" s="166"/>
      <c r="E125" s="166"/>
      <c r="F125" s="179"/>
      <c r="G125" s="180"/>
      <c r="H125" s="181"/>
      <c r="I125" s="179"/>
      <c r="J125" s="179"/>
      <c r="K125" s="167"/>
      <c r="M125" s="186"/>
    </row>
    <row r="126" spans="2:13" x14ac:dyDescent="0.25">
      <c r="B126" s="163"/>
      <c r="C126" s="164"/>
      <c r="D126" s="166"/>
      <c r="E126" s="166"/>
      <c r="F126" s="179"/>
      <c r="G126" s="180"/>
      <c r="H126" s="181"/>
      <c r="I126" s="179"/>
      <c r="J126" s="179"/>
      <c r="K126" s="167"/>
      <c r="M126" s="186"/>
    </row>
    <row r="127" spans="2:13" x14ac:dyDescent="0.25">
      <c r="B127" s="163"/>
      <c r="C127" s="164"/>
      <c r="D127" s="166"/>
      <c r="E127" s="166"/>
      <c r="F127" s="179"/>
      <c r="G127" s="180"/>
      <c r="H127" s="181"/>
      <c r="I127" s="179"/>
      <c r="J127" s="179"/>
      <c r="K127" s="167"/>
      <c r="M127" s="186"/>
    </row>
    <row r="128" spans="2:13" x14ac:dyDescent="0.25">
      <c r="B128" s="163"/>
      <c r="C128" s="164"/>
      <c r="D128" s="166"/>
      <c r="E128" s="166"/>
      <c r="F128" s="179"/>
      <c r="G128" s="180"/>
      <c r="H128" s="181"/>
      <c r="I128" s="179"/>
      <c r="J128" s="179"/>
      <c r="K128" s="167"/>
      <c r="M128" s="186"/>
    </row>
    <row r="129" spans="2:13" x14ac:dyDescent="0.25">
      <c r="B129" s="163"/>
      <c r="C129" s="164"/>
      <c r="D129" s="166"/>
      <c r="E129" s="166"/>
      <c r="F129" s="179"/>
      <c r="G129" s="180"/>
      <c r="H129" s="181"/>
      <c r="I129" s="179"/>
      <c r="J129" s="179"/>
      <c r="K129" s="167"/>
      <c r="M129" s="186"/>
    </row>
    <row r="130" spans="2:13" x14ac:dyDescent="0.25">
      <c r="B130" s="163"/>
      <c r="C130" s="164"/>
      <c r="D130" s="166"/>
      <c r="E130" s="166"/>
      <c r="F130" s="179"/>
      <c r="G130" s="180"/>
      <c r="H130" s="181"/>
      <c r="I130" s="179"/>
      <c r="J130" s="179"/>
      <c r="K130" s="167"/>
      <c r="M130" s="186"/>
    </row>
    <row r="131" spans="2:13" x14ac:dyDescent="0.25">
      <c r="B131" s="163"/>
      <c r="C131" s="164"/>
      <c r="D131" s="166"/>
      <c r="E131" s="166"/>
      <c r="F131" s="179"/>
      <c r="G131" s="180"/>
      <c r="H131" s="181"/>
      <c r="I131" s="179"/>
      <c r="J131" s="179"/>
      <c r="K131" s="167"/>
      <c r="M131" s="186"/>
    </row>
    <row r="132" spans="2:13" x14ac:dyDescent="0.25">
      <c r="B132" s="163"/>
      <c r="C132" s="164"/>
      <c r="D132" s="166"/>
      <c r="E132" s="166"/>
      <c r="F132" s="179"/>
      <c r="G132" s="180"/>
      <c r="H132" s="181"/>
      <c r="I132" s="179"/>
      <c r="J132" s="179"/>
      <c r="K132" s="167"/>
      <c r="M132" s="186"/>
    </row>
    <row r="133" spans="2:13" x14ac:dyDescent="0.25">
      <c r="B133" s="163"/>
      <c r="C133" s="164"/>
      <c r="D133" s="166"/>
      <c r="E133" s="166"/>
      <c r="F133" s="179"/>
      <c r="G133" s="180"/>
      <c r="H133" s="181"/>
      <c r="I133" s="179"/>
      <c r="J133" s="179"/>
      <c r="K133" s="167"/>
      <c r="M133" s="186"/>
    </row>
    <row r="134" spans="2:13" x14ac:dyDescent="0.25">
      <c r="B134" s="163"/>
      <c r="C134" s="164"/>
      <c r="D134" s="166"/>
      <c r="E134" s="166"/>
      <c r="F134" s="179"/>
      <c r="G134" s="180"/>
      <c r="H134" s="181"/>
      <c r="I134" s="179"/>
      <c r="J134" s="179"/>
      <c r="K134" s="167"/>
      <c r="M134" s="186"/>
    </row>
    <row r="135" spans="2:13" x14ac:dyDescent="0.25">
      <c r="B135" s="163"/>
      <c r="C135" s="164"/>
      <c r="D135" s="166"/>
      <c r="E135" s="166"/>
      <c r="F135" s="179"/>
      <c r="G135" s="180"/>
      <c r="H135" s="181"/>
      <c r="I135" s="179"/>
      <c r="J135" s="179"/>
      <c r="K135" s="167"/>
      <c r="M135" s="186"/>
    </row>
    <row r="136" spans="2:13" x14ac:dyDescent="0.25">
      <c r="B136" s="163"/>
      <c r="C136" s="164"/>
      <c r="D136" s="166"/>
      <c r="E136" s="166"/>
      <c r="F136" s="179"/>
      <c r="G136" s="180"/>
      <c r="H136" s="181"/>
      <c r="I136" s="179"/>
      <c r="J136" s="179"/>
      <c r="K136" s="167"/>
      <c r="M136" s="186"/>
    </row>
    <row r="137" spans="2:13" x14ac:dyDescent="0.25">
      <c r="B137" s="163"/>
      <c r="C137" s="164"/>
      <c r="D137" s="166"/>
      <c r="E137" s="166"/>
      <c r="F137" s="179"/>
      <c r="G137" s="180"/>
      <c r="H137" s="181"/>
      <c r="I137" s="179"/>
      <c r="J137" s="179"/>
      <c r="K137" s="167"/>
      <c r="M137" s="186"/>
    </row>
    <row r="138" spans="2:13" x14ac:dyDescent="0.25">
      <c r="B138" s="163"/>
      <c r="C138" s="164"/>
      <c r="D138" s="166"/>
      <c r="E138" s="166"/>
      <c r="F138" s="179"/>
      <c r="G138" s="180"/>
      <c r="H138" s="181"/>
      <c r="I138" s="179"/>
      <c r="J138" s="179"/>
      <c r="K138" s="167"/>
      <c r="M138" s="186"/>
    </row>
    <row r="139" spans="2:13" x14ac:dyDescent="0.25">
      <c r="B139" s="163"/>
      <c r="C139" s="164"/>
      <c r="D139" s="166"/>
      <c r="E139" s="166"/>
      <c r="F139" s="179"/>
      <c r="G139" s="180"/>
      <c r="H139" s="181"/>
      <c r="I139" s="179"/>
      <c r="J139" s="179"/>
      <c r="K139" s="167"/>
      <c r="M139" s="186"/>
    </row>
    <row r="140" spans="2:13" x14ac:dyDescent="0.25">
      <c r="B140" s="163"/>
      <c r="C140" s="164"/>
      <c r="D140" s="166"/>
      <c r="E140" s="166"/>
      <c r="F140" s="179"/>
      <c r="G140" s="180"/>
      <c r="H140" s="181"/>
      <c r="I140" s="179"/>
      <c r="J140" s="179"/>
      <c r="K140" s="167"/>
      <c r="M140" s="186"/>
    </row>
    <row r="141" spans="2:13" x14ac:dyDescent="0.25">
      <c r="B141" s="163"/>
      <c r="C141" s="164"/>
      <c r="D141" s="166"/>
      <c r="E141" s="166"/>
      <c r="F141" s="179"/>
      <c r="G141" s="180"/>
      <c r="H141" s="181"/>
      <c r="I141" s="179"/>
      <c r="J141" s="179"/>
      <c r="K141" s="167"/>
      <c r="M141" s="186"/>
    </row>
    <row r="142" spans="2:13" x14ac:dyDescent="0.25">
      <c r="B142" s="163"/>
      <c r="C142" s="164"/>
      <c r="D142" s="166"/>
      <c r="E142" s="166"/>
      <c r="F142" s="179"/>
      <c r="G142" s="180"/>
      <c r="H142" s="181"/>
      <c r="I142" s="179"/>
      <c r="J142" s="179"/>
      <c r="K142" s="167"/>
      <c r="M142" s="186"/>
    </row>
    <row r="143" spans="2:13" x14ac:dyDescent="0.25">
      <c r="B143" s="163"/>
      <c r="C143" s="164"/>
      <c r="D143" s="166"/>
      <c r="E143" s="166"/>
      <c r="F143" s="179"/>
      <c r="G143" s="180"/>
      <c r="H143" s="181"/>
      <c r="I143" s="179"/>
      <c r="J143" s="179"/>
      <c r="K143" s="167"/>
      <c r="M143" s="186"/>
    </row>
    <row r="144" spans="2:13" x14ac:dyDescent="0.25">
      <c r="B144" s="163"/>
      <c r="C144" s="164"/>
      <c r="D144" s="166"/>
      <c r="E144" s="166"/>
      <c r="F144" s="179"/>
      <c r="G144" s="180"/>
      <c r="H144" s="181"/>
      <c r="I144" s="179"/>
      <c r="J144" s="179"/>
      <c r="K144" s="167"/>
      <c r="M144" s="186"/>
    </row>
    <row r="145" spans="2:13" x14ac:dyDescent="0.25">
      <c r="B145" s="163"/>
      <c r="C145" s="164"/>
      <c r="D145" s="166"/>
      <c r="E145" s="166"/>
      <c r="F145" s="179"/>
      <c r="G145" s="180"/>
      <c r="H145" s="181"/>
      <c r="I145" s="179"/>
      <c r="J145" s="179"/>
      <c r="K145" s="167"/>
      <c r="M145" s="186"/>
    </row>
    <row r="146" spans="2:13" x14ac:dyDescent="0.25">
      <c r="B146" s="163"/>
      <c r="C146" s="164"/>
      <c r="D146" s="166"/>
      <c r="E146" s="166"/>
      <c r="F146" s="179"/>
      <c r="G146" s="180"/>
      <c r="H146" s="181"/>
      <c r="I146" s="179"/>
      <c r="J146" s="179"/>
      <c r="K146" s="167"/>
      <c r="M146" s="186"/>
    </row>
    <row r="147" spans="2:13" x14ac:dyDescent="0.25">
      <c r="B147" s="163"/>
      <c r="C147" s="164"/>
      <c r="D147" s="166"/>
      <c r="E147" s="166"/>
      <c r="F147" s="179"/>
      <c r="G147" s="180"/>
      <c r="H147" s="181"/>
      <c r="I147" s="179"/>
      <c r="J147" s="179"/>
      <c r="K147" s="167"/>
      <c r="M147" s="186"/>
    </row>
    <row r="148" spans="2:13" x14ac:dyDescent="0.25">
      <c r="B148" s="163"/>
      <c r="C148" s="164"/>
      <c r="D148" s="166"/>
      <c r="E148" s="166"/>
      <c r="F148" s="179"/>
      <c r="G148" s="180"/>
      <c r="H148" s="181"/>
      <c r="I148" s="179"/>
      <c r="J148" s="179"/>
      <c r="K148" s="167"/>
      <c r="M148" s="186"/>
    </row>
    <row r="149" spans="2:13" x14ac:dyDescent="0.25">
      <c r="B149" s="163"/>
      <c r="C149" s="164"/>
      <c r="D149" s="166"/>
      <c r="E149" s="166"/>
      <c r="F149" s="179"/>
      <c r="G149" s="180"/>
      <c r="H149" s="181"/>
      <c r="I149" s="179"/>
      <c r="J149" s="179"/>
      <c r="K149" s="167"/>
      <c r="M149" s="186"/>
    </row>
    <row r="150" spans="2:13" x14ac:dyDescent="0.25">
      <c r="B150" s="163"/>
      <c r="C150" s="164"/>
      <c r="D150" s="166"/>
      <c r="E150" s="166"/>
      <c r="F150" s="179"/>
      <c r="G150" s="180"/>
      <c r="H150" s="181"/>
      <c r="I150" s="179"/>
      <c r="J150" s="179"/>
      <c r="K150" s="167"/>
      <c r="M150" s="186"/>
    </row>
    <row r="151" spans="2:13" x14ac:dyDescent="0.25">
      <c r="B151" s="163"/>
      <c r="C151" s="164"/>
      <c r="D151" s="166"/>
      <c r="E151" s="166"/>
      <c r="F151" s="179"/>
      <c r="G151" s="180"/>
      <c r="H151" s="181"/>
      <c r="I151" s="179"/>
      <c r="J151" s="179"/>
      <c r="K151" s="167"/>
      <c r="M151" s="186"/>
    </row>
    <row r="152" spans="2:13" x14ac:dyDescent="0.25">
      <c r="B152" s="163"/>
      <c r="C152" s="164"/>
      <c r="D152" s="166"/>
      <c r="E152" s="166"/>
      <c r="F152" s="179"/>
      <c r="G152" s="180"/>
      <c r="H152" s="181"/>
      <c r="I152" s="179"/>
      <c r="J152" s="179"/>
      <c r="K152" s="167"/>
      <c r="M152" s="186"/>
    </row>
    <row r="153" spans="2:13" x14ac:dyDescent="0.25">
      <c r="B153" s="163"/>
      <c r="C153" s="164"/>
      <c r="D153" s="166"/>
      <c r="E153" s="166"/>
      <c r="F153" s="179"/>
      <c r="G153" s="180"/>
      <c r="H153" s="181"/>
      <c r="I153" s="179"/>
      <c r="J153" s="179"/>
      <c r="K153" s="167"/>
      <c r="M153" s="186"/>
    </row>
    <row r="154" spans="2:13" x14ac:dyDescent="0.25">
      <c r="B154" s="163"/>
      <c r="C154" s="164"/>
      <c r="D154" s="166"/>
      <c r="E154" s="166"/>
      <c r="F154" s="179"/>
      <c r="G154" s="180"/>
      <c r="H154" s="181"/>
      <c r="I154" s="179"/>
      <c r="J154" s="179"/>
      <c r="K154" s="167"/>
      <c r="M154" s="186"/>
    </row>
    <row r="155" spans="2:13" x14ac:dyDescent="0.25">
      <c r="B155" s="163"/>
      <c r="C155" s="164"/>
      <c r="D155" s="166"/>
      <c r="E155" s="166"/>
      <c r="F155" s="179"/>
      <c r="G155" s="180"/>
      <c r="H155" s="181"/>
      <c r="I155" s="179"/>
      <c r="J155" s="179"/>
      <c r="K155" s="167"/>
      <c r="M155" s="186"/>
    </row>
    <row r="156" spans="2:13" x14ac:dyDescent="0.25">
      <c r="B156" s="163"/>
      <c r="C156" s="164"/>
      <c r="D156" s="166"/>
      <c r="E156" s="166"/>
      <c r="F156" s="179"/>
      <c r="G156" s="180"/>
      <c r="H156" s="181"/>
      <c r="I156" s="179"/>
      <c r="J156" s="179"/>
      <c r="K156" s="167"/>
      <c r="M156" s="186"/>
    </row>
    <row r="157" spans="2:13" x14ac:dyDescent="0.25">
      <c r="B157" s="163"/>
      <c r="C157" s="164"/>
      <c r="D157" s="166"/>
      <c r="E157" s="166"/>
      <c r="F157" s="179"/>
      <c r="G157" s="180"/>
      <c r="H157" s="181"/>
      <c r="I157" s="179"/>
      <c r="J157" s="179"/>
      <c r="K157" s="167"/>
      <c r="M157" s="186"/>
    </row>
    <row r="158" spans="2:13" x14ac:dyDescent="0.25">
      <c r="B158" s="163"/>
      <c r="C158" s="164"/>
      <c r="D158" s="166"/>
      <c r="E158" s="166"/>
      <c r="F158" s="179"/>
      <c r="G158" s="180"/>
      <c r="H158" s="181"/>
      <c r="I158" s="179"/>
      <c r="J158" s="179"/>
      <c r="K158" s="167"/>
      <c r="M158" s="186"/>
    </row>
    <row r="159" spans="2:13" x14ac:dyDescent="0.25">
      <c r="B159" s="163"/>
      <c r="C159" s="164"/>
      <c r="D159" s="166"/>
      <c r="E159" s="166"/>
      <c r="F159" s="179"/>
      <c r="G159" s="180"/>
      <c r="H159" s="181"/>
      <c r="I159" s="179"/>
      <c r="J159" s="179"/>
      <c r="K159" s="167"/>
      <c r="M159" s="186"/>
    </row>
    <row r="160" spans="2:13" x14ac:dyDescent="0.25">
      <c r="B160" s="163"/>
      <c r="C160" s="164"/>
      <c r="D160" s="166"/>
      <c r="E160" s="166"/>
      <c r="F160" s="179"/>
      <c r="G160" s="180"/>
      <c r="H160" s="181"/>
      <c r="I160" s="179"/>
      <c r="J160" s="179"/>
      <c r="K160" s="167"/>
      <c r="M160" s="186"/>
    </row>
    <row r="161" spans="2:13" x14ac:dyDescent="0.25">
      <c r="B161" s="163"/>
      <c r="C161" s="164"/>
      <c r="D161" s="166"/>
      <c r="E161" s="166"/>
      <c r="F161" s="179"/>
      <c r="G161" s="180"/>
      <c r="H161" s="181"/>
      <c r="I161" s="179"/>
      <c r="J161" s="179"/>
      <c r="K161" s="167"/>
      <c r="M161" s="186"/>
    </row>
    <row r="162" spans="2:13" x14ac:dyDescent="0.25">
      <c r="B162" s="163"/>
      <c r="C162" s="164"/>
      <c r="D162" s="166"/>
      <c r="E162" s="166"/>
      <c r="F162" s="179"/>
      <c r="G162" s="180"/>
      <c r="H162" s="181"/>
      <c r="I162" s="179"/>
      <c r="J162" s="179"/>
      <c r="K162" s="167"/>
      <c r="M162" s="186"/>
    </row>
    <row r="163" spans="2:13" x14ac:dyDescent="0.25">
      <c r="B163" s="163"/>
      <c r="C163" s="164"/>
      <c r="D163" s="166"/>
      <c r="E163" s="166"/>
      <c r="F163" s="179"/>
      <c r="G163" s="180"/>
      <c r="H163" s="181"/>
      <c r="I163" s="179"/>
      <c r="J163" s="179"/>
      <c r="K163" s="167"/>
      <c r="M163" s="186"/>
    </row>
    <row r="164" spans="2:13" x14ac:dyDescent="0.25">
      <c r="B164" s="163"/>
      <c r="C164" s="164"/>
      <c r="D164" s="166"/>
      <c r="E164" s="166"/>
      <c r="F164" s="179"/>
      <c r="G164" s="180"/>
      <c r="H164" s="181"/>
      <c r="I164" s="179"/>
      <c r="J164" s="179"/>
      <c r="K164" s="167"/>
      <c r="M164" s="186"/>
    </row>
    <row r="165" spans="2:13" x14ac:dyDescent="0.25">
      <c r="B165" s="163"/>
      <c r="C165" s="164"/>
      <c r="D165" s="166"/>
      <c r="E165" s="166"/>
      <c r="F165" s="179"/>
      <c r="G165" s="180"/>
      <c r="H165" s="181"/>
      <c r="I165" s="179"/>
      <c r="J165" s="179"/>
      <c r="K165" s="167"/>
      <c r="M165" s="186"/>
    </row>
    <row r="166" spans="2:13" x14ac:dyDescent="0.25">
      <c r="B166" s="163"/>
      <c r="C166" s="164"/>
      <c r="D166" s="166"/>
      <c r="E166" s="166"/>
      <c r="F166" s="179"/>
      <c r="G166" s="180"/>
      <c r="H166" s="181"/>
      <c r="I166" s="179"/>
      <c r="J166" s="179"/>
      <c r="K166" s="167"/>
      <c r="M166" s="186"/>
    </row>
    <row r="167" spans="2:13" x14ac:dyDescent="0.25">
      <c r="B167" s="163"/>
      <c r="C167" s="164"/>
      <c r="D167" s="166"/>
      <c r="E167" s="166"/>
      <c r="F167" s="179"/>
      <c r="G167" s="180"/>
      <c r="H167" s="181"/>
      <c r="I167" s="179"/>
      <c r="J167" s="179"/>
      <c r="K167" s="167"/>
      <c r="M167" s="186"/>
    </row>
    <row r="168" spans="2:13" x14ac:dyDescent="0.25">
      <c r="B168" s="163"/>
      <c r="C168" s="164"/>
      <c r="D168" s="166"/>
      <c r="E168" s="166"/>
      <c r="F168" s="179"/>
      <c r="G168" s="180"/>
      <c r="H168" s="181"/>
      <c r="I168" s="179"/>
      <c r="J168" s="179"/>
      <c r="K168" s="167"/>
      <c r="M168" s="186"/>
    </row>
    <row r="169" spans="2:13" x14ac:dyDescent="0.25">
      <c r="B169" s="163"/>
      <c r="C169" s="164"/>
      <c r="D169" s="166"/>
      <c r="E169" s="166"/>
      <c r="F169" s="179"/>
      <c r="G169" s="180"/>
      <c r="H169" s="181"/>
      <c r="I169" s="179"/>
      <c r="J169" s="179"/>
      <c r="K169" s="167"/>
      <c r="M169" s="186"/>
    </row>
    <row r="170" spans="2:13" x14ac:dyDescent="0.25">
      <c r="B170" s="163"/>
      <c r="C170" s="164"/>
      <c r="D170" s="166"/>
      <c r="E170" s="166"/>
      <c r="F170" s="179"/>
      <c r="G170" s="180"/>
      <c r="H170" s="181"/>
      <c r="I170" s="179"/>
      <c r="J170" s="179"/>
      <c r="K170" s="167"/>
      <c r="M170" s="186"/>
    </row>
    <row r="171" spans="2:13" x14ac:dyDescent="0.25">
      <c r="B171" s="163"/>
      <c r="C171" s="164"/>
      <c r="D171" s="166"/>
      <c r="E171" s="166"/>
      <c r="F171" s="179"/>
      <c r="G171" s="180"/>
      <c r="H171" s="181"/>
      <c r="I171" s="179"/>
      <c r="J171" s="179"/>
      <c r="K171" s="167"/>
      <c r="M171" s="186"/>
    </row>
    <row r="172" spans="2:13" x14ac:dyDescent="0.25">
      <c r="B172" s="163"/>
      <c r="C172" s="164"/>
      <c r="D172" s="166"/>
      <c r="E172" s="166"/>
      <c r="F172" s="179"/>
      <c r="G172" s="180"/>
      <c r="H172" s="181"/>
      <c r="I172" s="179"/>
      <c r="J172" s="179"/>
      <c r="K172" s="167"/>
      <c r="M172" s="186"/>
    </row>
    <row r="173" spans="2:13" x14ac:dyDescent="0.25">
      <c r="B173" s="163"/>
      <c r="C173" s="164"/>
      <c r="D173" s="166"/>
      <c r="E173" s="166"/>
      <c r="F173" s="179"/>
      <c r="G173" s="180"/>
      <c r="H173" s="181"/>
      <c r="I173" s="179"/>
      <c r="J173" s="179"/>
      <c r="K173" s="167"/>
      <c r="M173" s="186"/>
    </row>
    <row r="174" spans="2:13" x14ac:dyDescent="0.25">
      <c r="B174" s="163"/>
      <c r="C174" s="164"/>
      <c r="D174" s="166"/>
      <c r="E174" s="166"/>
      <c r="F174" s="179"/>
      <c r="G174" s="180"/>
      <c r="H174" s="181"/>
      <c r="I174" s="179"/>
      <c r="J174" s="179"/>
      <c r="K174" s="167"/>
      <c r="M174" s="186"/>
    </row>
    <row r="175" spans="2:13" x14ac:dyDescent="0.25">
      <c r="B175" s="163"/>
      <c r="C175" s="164"/>
      <c r="D175" s="166"/>
      <c r="E175" s="166"/>
      <c r="F175" s="179"/>
      <c r="G175" s="180"/>
      <c r="H175" s="181"/>
      <c r="I175" s="179"/>
      <c r="J175" s="179"/>
      <c r="K175" s="167"/>
      <c r="M175" s="186"/>
    </row>
    <row r="176" spans="2:13" x14ac:dyDescent="0.25">
      <c r="B176" s="163"/>
      <c r="C176" s="164"/>
      <c r="D176" s="166"/>
      <c r="E176" s="166"/>
      <c r="F176" s="179"/>
      <c r="G176" s="180"/>
      <c r="H176" s="181"/>
      <c r="I176" s="179"/>
      <c r="J176" s="179"/>
      <c r="K176" s="167"/>
      <c r="M176" s="186"/>
    </row>
    <row r="177" spans="2:13" x14ac:dyDescent="0.25">
      <c r="B177" s="163"/>
      <c r="C177" s="164"/>
      <c r="D177" s="166"/>
      <c r="E177" s="166"/>
      <c r="F177" s="179"/>
      <c r="G177" s="180"/>
      <c r="H177" s="181"/>
      <c r="I177" s="179"/>
      <c r="J177" s="179"/>
      <c r="K177" s="167"/>
      <c r="M177" s="186"/>
    </row>
    <row r="178" spans="2:13" x14ac:dyDescent="0.25">
      <c r="B178" s="163"/>
      <c r="C178" s="164"/>
      <c r="D178" s="166"/>
      <c r="E178" s="166"/>
      <c r="F178" s="179"/>
      <c r="G178" s="180"/>
      <c r="H178" s="181"/>
      <c r="I178" s="179"/>
      <c r="J178" s="179"/>
      <c r="K178" s="167"/>
      <c r="M178" s="186"/>
    </row>
    <row r="179" spans="2:13" x14ac:dyDescent="0.25">
      <c r="B179" s="163"/>
      <c r="C179" s="164"/>
      <c r="D179" s="166"/>
      <c r="E179" s="166"/>
      <c r="F179" s="179"/>
      <c r="G179" s="180"/>
      <c r="H179" s="181"/>
      <c r="I179" s="179"/>
      <c r="J179" s="179"/>
      <c r="K179" s="167"/>
      <c r="M179" s="186"/>
    </row>
    <row r="180" spans="2:13" x14ac:dyDescent="0.25">
      <c r="B180" s="163"/>
      <c r="C180" s="164"/>
      <c r="D180" s="166"/>
      <c r="E180" s="166"/>
      <c r="F180" s="179"/>
      <c r="G180" s="180"/>
      <c r="H180" s="181"/>
      <c r="I180" s="179"/>
      <c r="J180" s="179"/>
      <c r="K180" s="167"/>
      <c r="M180" s="186"/>
    </row>
    <row r="181" spans="2:13" x14ac:dyDescent="0.25">
      <c r="B181" s="163"/>
      <c r="C181" s="164"/>
      <c r="D181" s="166"/>
      <c r="E181" s="166"/>
      <c r="F181" s="179"/>
      <c r="G181" s="180"/>
      <c r="H181" s="181"/>
      <c r="I181" s="179"/>
      <c r="J181" s="179"/>
      <c r="K181" s="167"/>
      <c r="M181" s="186"/>
    </row>
    <row r="182" spans="2:13" x14ac:dyDescent="0.25">
      <c r="B182" s="163"/>
      <c r="C182" s="164"/>
      <c r="D182" s="166"/>
      <c r="E182" s="166"/>
      <c r="F182" s="179"/>
      <c r="G182" s="180"/>
      <c r="H182" s="181"/>
      <c r="I182" s="179"/>
      <c r="J182" s="179"/>
      <c r="K182" s="167"/>
      <c r="M182" s="186"/>
    </row>
    <row r="183" spans="2:13" x14ac:dyDescent="0.25">
      <c r="B183" s="163"/>
      <c r="C183" s="164"/>
      <c r="D183" s="166"/>
      <c r="E183" s="166"/>
      <c r="F183" s="179"/>
      <c r="G183" s="180"/>
      <c r="H183" s="181"/>
      <c r="I183" s="179"/>
      <c r="J183" s="179"/>
      <c r="K183" s="167"/>
      <c r="M183" s="186"/>
    </row>
    <row r="184" spans="2:13" x14ac:dyDescent="0.25">
      <c r="B184" s="163"/>
      <c r="C184" s="164"/>
      <c r="D184" s="166"/>
      <c r="E184" s="166"/>
      <c r="F184" s="179"/>
      <c r="G184" s="180"/>
      <c r="H184" s="181"/>
      <c r="I184" s="179"/>
      <c r="J184" s="179"/>
      <c r="K184" s="167"/>
      <c r="M184" s="186"/>
    </row>
    <row r="185" spans="2:13" x14ac:dyDescent="0.25">
      <c r="B185" s="163"/>
      <c r="C185" s="164"/>
      <c r="D185" s="166"/>
      <c r="E185" s="166"/>
      <c r="F185" s="179"/>
      <c r="G185" s="180"/>
      <c r="H185" s="181"/>
      <c r="I185" s="179"/>
      <c r="J185" s="179"/>
      <c r="K185" s="167"/>
      <c r="M185" s="186"/>
    </row>
    <row r="186" spans="2:13" x14ac:dyDescent="0.25">
      <c r="B186" s="163"/>
      <c r="C186" s="164"/>
      <c r="D186" s="166"/>
      <c r="E186" s="166"/>
      <c r="F186" s="179"/>
      <c r="G186" s="180"/>
      <c r="H186" s="181"/>
      <c r="I186" s="179"/>
      <c r="J186" s="179"/>
      <c r="K186" s="167"/>
      <c r="M186" s="186"/>
    </row>
    <row r="187" spans="2:13" x14ac:dyDescent="0.25">
      <c r="B187" s="163"/>
      <c r="C187" s="164"/>
      <c r="D187" s="166"/>
      <c r="E187" s="166"/>
      <c r="F187" s="179"/>
      <c r="G187" s="180"/>
      <c r="H187" s="181"/>
      <c r="I187" s="179"/>
      <c r="J187" s="179"/>
      <c r="K187" s="167"/>
      <c r="M187" s="186"/>
    </row>
    <row r="188" spans="2:13" x14ac:dyDescent="0.25">
      <c r="B188" s="163"/>
      <c r="C188" s="164"/>
      <c r="D188" s="166"/>
      <c r="E188" s="166"/>
      <c r="F188" s="179"/>
      <c r="G188" s="180"/>
      <c r="H188" s="181"/>
      <c r="I188" s="179"/>
      <c r="J188" s="179"/>
      <c r="K188" s="167"/>
      <c r="M188" s="186"/>
    </row>
    <row r="189" spans="2:13" x14ac:dyDescent="0.25">
      <c r="B189" s="163"/>
      <c r="C189" s="164"/>
      <c r="D189" s="166"/>
      <c r="E189" s="166"/>
      <c r="F189" s="179"/>
      <c r="G189" s="180"/>
      <c r="H189" s="181"/>
      <c r="I189" s="179"/>
      <c r="J189" s="179"/>
      <c r="K189" s="167"/>
      <c r="M189" s="186"/>
    </row>
    <row r="190" spans="2:13" x14ac:dyDescent="0.25">
      <c r="B190" s="163"/>
      <c r="C190" s="164"/>
      <c r="D190" s="166"/>
      <c r="E190" s="166"/>
      <c r="F190" s="179"/>
      <c r="G190" s="180"/>
      <c r="H190" s="181"/>
      <c r="I190" s="179"/>
      <c r="J190" s="179"/>
      <c r="K190" s="167"/>
      <c r="M190" s="186"/>
    </row>
    <row r="191" spans="2:13" x14ac:dyDescent="0.25">
      <c r="B191" s="163"/>
      <c r="C191" s="164"/>
      <c r="D191" s="166"/>
      <c r="E191" s="166"/>
      <c r="F191" s="179"/>
      <c r="G191" s="180"/>
      <c r="H191" s="181"/>
      <c r="I191" s="179"/>
      <c r="J191" s="179"/>
      <c r="K191" s="167"/>
      <c r="M191" s="186"/>
    </row>
    <row r="192" spans="2:13" x14ac:dyDescent="0.25">
      <c r="B192" s="163"/>
      <c r="C192" s="164"/>
      <c r="D192" s="166"/>
      <c r="E192" s="166"/>
      <c r="F192" s="179"/>
      <c r="G192" s="180"/>
      <c r="H192" s="181"/>
      <c r="I192" s="179"/>
      <c r="J192" s="179"/>
      <c r="K192" s="167"/>
      <c r="M192" s="186"/>
    </row>
    <row r="193" spans="2:13" x14ac:dyDescent="0.25">
      <c r="B193" s="163"/>
      <c r="C193" s="164"/>
      <c r="D193" s="166"/>
      <c r="E193" s="166"/>
      <c r="F193" s="179"/>
      <c r="G193" s="180"/>
      <c r="H193" s="181"/>
      <c r="I193" s="179"/>
      <c r="J193" s="179"/>
      <c r="K193" s="167"/>
      <c r="M193" s="186"/>
    </row>
    <row r="194" spans="2:13" x14ac:dyDescent="0.25">
      <c r="B194" s="163"/>
      <c r="C194" s="164"/>
      <c r="D194" s="166"/>
      <c r="E194" s="166"/>
      <c r="F194" s="179"/>
      <c r="G194" s="180"/>
      <c r="H194" s="181"/>
      <c r="I194" s="179"/>
      <c r="J194" s="179"/>
      <c r="K194" s="167"/>
      <c r="M194" s="186"/>
    </row>
    <row r="195" spans="2:13" x14ac:dyDescent="0.25">
      <c r="B195" s="163"/>
      <c r="C195" s="164"/>
      <c r="D195" s="166"/>
      <c r="E195" s="166"/>
      <c r="F195" s="179"/>
      <c r="G195" s="180"/>
      <c r="H195" s="181"/>
      <c r="I195" s="179"/>
      <c r="J195" s="179"/>
      <c r="K195" s="167"/>
      <c r="M195" s="186"/>
    </row>
    <row r="196" spans="2:13" x14ac:dyDescent="0.25">
      <c r="B196" s="163"/>
      <c r="C196" s="164"/>
      <c r="D196" s="166"/>
      <c r="E196" s="166"/>
      <c r="F196" s="179"/>
      <c r="G196" s="180"/>
      <c r="H196" s="181"/>
      <c r="I196" s="179"/>
      <c r="J196" s="179"/>
      <c r="K196" s="167"/>
      <c r="M196" s="186"/>
    </row>
    <row r="197" spans="2:13" x14ac:dyDescent="0.25">
      <c r="B197" s="163"/>
      <c r="C197" s="164"/>
      <c r="D197" s="166"/>
      <c r="E197" s="166"/>
      <c r="F197" s="179"/>
      <c r="G197" s="180"/>
      <c r="H197" s="181"/>
      <c r="I197" s="179"/>
      <c r="J197" s="179"/>
      <c r="K197" s="167"/>
      <c r="M197" s="186"/>
    </row>
    <row r="198" spans="2:13" x14ac:dyDescent="0.25">
      <c r="B198" s="163"/>
      <c r="C198" s="164"/>
      <c r="D198" s="166"/>
      <c r="E198" s="166"/>
      <c r="F198" s="179"/>
      <c r="G198" s="180"/>
      <c r="H198" s="181"/>
      <c r="I198" s="179"/>
      <c r="J198" s="179"/>
      <c r="K198" s="167"/>
      <c r="M198" s="186"/>
    </row>
    <row r="199" spans="2:13" x14ac:dyDescent="0.25">
      <c r="B199" s="163"/>
      <c r="C199" s="164"/>
      <c r="D199" s="166"/>
      <c r="E199" s="166"/>
      <c r="F199" s="179"/>
      <c r="G199" s="180"/>
      <c r="H199" s="181"/>
      <c r="I199" s="179"/>
      <c r="J199" s="179"/>
      <c r="K199" s="167"/>
      <c r="M199" s="186"/>
    </row>
    <row r="200" spans="2:13" x14ac:dyDescent="0.25">
      <c r="B200" s="163"/>
      <c r="C200" s="164"/>
      <c r="D200" s="166"/>
      <c r="E200" s="166"/>
      <c r="F200" s="179"/>
      <c r="G200" s="180"/>
      <c r="H200" s="181"/>
      <c r="I200" s="179"/>
      <c r="J200" s="179"/>
      <c r="K200" s="167"/>
      <c r="M200" s="186"/>
    </row>
    <row r="201" spans="2:13" x14ac:dyDescent="0.25">
      <c r="B201" s="163"/>
      <c r="C201" s="164"/>
      <c r="D201" s="166"/>
      <c r="E201" s="166"/>
      <c r="F201" s="179"/>
      <c r="G201" s="180"/>
      <c r="H201" s="181"/>
      <c r="I201" s="179"/>
      <c r="J201" s="179"/>
      <c r="K201" s="167"/>
      <c r="M201" s="186"/>
    </row>
    <row r="202" spans="2:13" x14ac:dyDescent="0.25">
      <c r="B202" s="163"/>
      <c r="C202" s="164"/>
      <c r="D202" s="166"/>
      <c r="E202" s="166"/>
      <c r="F202" s="179"/>
      <c r="G202" s="180"/>
      <c r="H202" s="181"/>
      <c r="I202" s="179"/>
      <c r="J202" s="179"/>
      <c r="K202" s="167"/>
      <c r="M202" s="186"/>
    </row>
    <row r="203" spans="2:13" x14ac:dyDescent="0.25">
      <c r="B203" s="163"/>
      <c r="C203" s="164"/>
      <c r="D203" s="166"/>
      <c r="E203" s="166"/>
      <c r="F203" s="179"/>
      <c r="G203" s="180"/>
      <c r="H203" s="181"/>
      <c r="I203" s="179"/>
      <c r="J203" s="179"/>
      <c r="K203" s="167"/>
      <c r="M203" s="186"/>
    </row>
    <row r="204" spans="2:13" x14ac:dyDescent="0.25">
      <c r="B204" s="163"/>
      <c r="C204" s="164"/>
      <c r="D204" s="166"/>
      <c r="E204" s="166"/>
      <c r="F204" s="179"/>
      <c r="G204" s="180"/>
      <c r="H204" s="181"/>
      <c r="I204" s="179"/>
      <c r="J204" s="179"/>
      <c r="K204" s="167"/>
      <c r="M204" s="186"/>
    </row>
    <row r="205" spans="2:13" x14ac:dyDescent="0.25">
      <c r="B205" s="163"/>
      <c r="C205" s="164"/>
      <c r="D205" s="166"/>
      <c r="E205" s="166"/>
      <c r="F205" s="179"/>
      <c r="G205" s="180"/>
      <c r="H205" s="181"/>
      <c r="I205" s="179"/>
      <c r="J205" s="179"/>
      <c r="K205" s="167"/>
      <c r="M205" s="186"/>
    </row>
    <row r="206" spans="2:13" x14ac:dyDescent="0.25">
      <c r="B206" s="163"/>
      <c r="C206" s="164"/>
      <c r="D206" s="166"/>
      <c r="E206" s="166"/>
      <c r="F206" s="179"/>
      <c r="G206" s="180"/>
      <c r="H206" s="181"/>
      <c r="I206" s="179"/>
      <c r="J206" s="179"/>
      <c r="K206" s="167"/>
      <c r="M206" s="186"/>
    </row>
    <row r="207" spans="2:13" x14ac:dyDescent="0.25">
      <c r="B207" s="163"/>
      <c r="C207" s="164"/>
      <c r="D207" s="166"/>
      <c r="E207" s="166"/>
      <c r="F207" s="179"/>
      <c r="G207" s="180"/>
      <c r="H207" s="181"/>
      <c r="I207" s="179"/>
      <c r="J207" s="179"/>
      <c r="K207" s="167"/>
      <c r="M207" s="186"/>
    </row>
    <row r="208" spans="2:13" x14ac:dyDescent="0.25">
      <c r="B208" s="163"/>
      <c r="C208" s="164"/>
      <c r="D208" s="166"/>
      <c r="E208" s="166"/>
      <c r="F208" s="179"/>
      <c r="G208" s="180"/>
      <c r="H208" s="181"/>
      <c r="I208" s="179"/>
      <c r="J208" s="179"/>
      <c r="K208" s="167"/>
      <c r="M208" s="186"/>
    </row>
    <row r="209" spans="2:13" x14ac:dyDescent="0.25">
      <c r="B209" s="163"/>
      <c r="C209" s="164"/>
      <c r="D209" s="166"/>
      <c r="E209" s="166"/>
      <c r="F209" s="179"/>
      <c r="G209" s="180"/>
      <c r="H209" s="181"/>
      <c r="I209" s="179"/>
      <c r="J209" s="179"/>
      <c r="K209" s="167"/>
      <c r="M209" s="186"/>
    </row>
    <row r="210" spans="2:13" x14ac:dyDescent="0.25">
      <c r="B210" s="163"/>
      <c r="C210" s="164"/>
      <c r="D210" s="166"/>
      <c r="E210" s="166"/>
      <c r="F210" s="179"/>
      <c r="G210" s="180"/>
      <c r="H210" s="181"/>
      <c r="I210" s="179"/>
      <c r="J210" s="179"/>
      <c r="K210" s="167"/>
      <c r="M210" s="186"/>
    </row>
    <row r="211" spans="2:13" x14ac:dyDescent="0.25">
      <c r="B211" s="163"/>
      <c r="C211" s="164"/>
      <c r="D211" s="166"/>
      <c r="E211" s="166"/>
      <c r="F211" s="179"/>
      <c r="G211" s="180"/>
      <c r="H211" s="181"/>
      <c r="I211" s="179"/>
      <c r="J211" s="179"/>
      <c r="K211" s="167"/>
      <c r="M211" s="186"/>
    </row>
    <row r="212" spans="2:13" x14ac:dyDescent="0.25">
      <c r="B212" s="163"/>
      <c r="C212" s="164"/>
      <c r="D212" s="166"/>
      <c r="E212" s="166"/>
      <c r="F212" s="179"/>
      <c r="G212" s="180"/>
      <c r="H212" s="181"/>
      <c r="I212" s="179"/>
      <c r="J212" s="179"/>
      <c r="K212" s="167"/>
      <c r="M212" s="186"/>
    </row>
    <row r="213" spans="2:13" x14ac:dyDescent="0.25">
      <c r="B213" s="163"/>
      <c r="C213" s="164"/>
      <c r="D213" s="166"/>
      <c r="E213" s="166"/>
      <c r="F213" s="179"/>
      <c r="G213" s="180"/>
      <c r="H213" s="181"/>
      <c r="I213" s="179"/>
      <c r="J213" s="179"/>
      <c r="K213" s="167"/>
      <c r="M213" s="186"/>
    </row>
    <row r="214" spans="2:13" x14ac:dyDescent="0.25">
      <c r="B214" s="163"/>
      <c r="C214" s="164"/>
      <c r="D214" s="166"/>
      <c r="E214" s="166"/>
      <c r="F214" s="179"/>
      <c r="G214" s="180"/>
      <c r="H214" s="181"/>
      <c r="I214" s="179"/>
      <c r="J214" s="179"/>
      <c r="K214" s="167"/>
      <c r="M214" s="186"/>
    </row>
    <row r="215" spans="2:13" x14ac:dyDescent="0.25">
      <c r="B215" s="163"/>
      <c r="C215" s="164"/>
      <c r="D215" s="166"/>
      <c r="E215" s="166"/>
      <c r="F215" s="179"/>
      <c r="G215" s="180"/>
      <c r="H215" s="181"/>
      <c r="I215" s="179"/>
      <c r="J215" s="179"/>
      <c r="K215" s="167"/>
      <c r="M215" s="186"/>
    </row>
    <row r="216" spans="2:13" x14ac:dyDescent="0.25">
      <c r="B216" s="163"/>
      <c r="C216" s="164"/>
      <c r="D216" s="166"/>
      <c r="E216" s="166"/>
      <c r="F216" s="179"/>
      <c r="G216" s="180"/>
      <c r="H216" s="181"/>
      <c r="I216" s="179"/>
      <c r="J216" s="179"/>
      <c r="K216" s="167"/>
      <c r="M216" s="186"/>
    </row>
    <row r="217" spans="2:13" x14ac:dyDescent="0.25">
      <c r="B217" s="163"/>
      <c r="C217" s="164"/>
      <c r="D217" s="166"/>
      <c r="E217" s="166"/>
      <c r="F217" s="179"/>
      <c r="G217" s="180"/>
      <c r="H217" s="181"/>
      <c r="I217" s="179"/>
      <c r="J217" s="179"/>
      <c r="K217" s="167"/>
      <c r="M217" s="186"/>
    </row>
    <row r="218" spans="2:13" x14ac:dyDescent="0.25">
      <c r="B218" s="163"/>
      <c r="C218" s="164"/>
      <c r="D218" s="166"/>
      <c r="E218" s="166"/>
      <c r="F218" s="179"/>
      <c r="G218" s="180"/>
      <c r="H218" s="181"/>
      <c r="I218" s="179"/>
      <c r="J218" s="179"/>
      <c r="K218" s="167"/>
      <c r="M218" s="186"/>
    </row>
    <row r="219" spans="2:13" x14ac:dyDescent="0.25">
      <c r="B219" s="163"/>
      <c r="C219" s="164"/>
      <c r="D219" s="166"/>
      <c r="E219" s="166"/>
      <c r="F219" s="179"/>
      <c r="G219" s="180"/>
      <c r="H219" s="181"/>
      <c r="I219" s="179"/>
      <c r="J219" s="179"/>
      <c r="K219" s="167"/>
      <c r="M219" s="186"/>
    </row>
    <row r="220" spans="2:13" x14ac:dyDescent="0.25">
      <c r="B220" s="163"/>
      <c r="C220" s="164"/>
      <c r="D220" s="166"/>
      <c r="E220" s="166"/>
      <c r="F220" s="179"/>
      <c r="G220" s="180"/>
      <c r="H220" s="181"/>
      <c r="I220" s="179"/>
      <c r="J220" s="179"/>
      <c r="K220" s="167"/>
      <c r="M220" s="186"/>
    </row>
    <row r="221" spans="2:13" x14ac:dyDescent="0.25">
      <c r="B221" s="163"/>
      <c r="C221" s="164"/>
      <c r="D221" s="166"/>
      <c r="E221" s="166"/>
      <c r="F221" s="179"/>
      <c r="G221" s="180"/>
      <c r="H221" s="181"/>
      <c r="I221" s="179"/>
      <c r="J221" s="179"/>
      <c r="K221" s="167"/>
      <c r="M221" s="186"/>
    </row>
    <row r="222" spans="2:13" x14ac:dyDescent="0.25">
      <c r="B222" s="163"/>
      <c r="C222" s="164"/>
      <c r="D222" s="166"/>
      <c r="E222" s="166"/>
      <c r="F222" s="179"/>
      <c r="G222" s="180"/>
      <c r="H222" s="181"/>
      <c r="I222" s="179"/>
      <c r="J222" s="179"/>
      <c r="K222" s="167"/>
      <c r="M222" s="186"/>
    </row>
    <row r="223" spans="2:13" x14ac:dyDescent="0.25">
      <c r="B223" s="163"/>
      <c r="C223" s="164"/>
      <c r="D223" s="166"/>
      <c r="E223" s="166"/>
      <c r="F223" s="179"/>
      <c r="G223" s="180"/>
      <c r="H223" s="181"/>
      <c r="I223" s="179"/>
      <c r="J223" s="179"/>
      <c r="K223" s="167"/>
      <c r="M223" s="186"/>
    </row>
    <row r="224" spans="2:13" x14ac:dyDescent="0.25">
      <c r="B224" s="163"/>
      <c r="C224" s="164"/>
      <c r="D224" s="166"/>
      <c r="E224" s="166"/>
      <c r="F224" s="179"/>
      <c r="G224" s="180"/>
      <c r="H224" s="181"/>
      <c r="I224" s="179"/>
      <c r="J224" s="179"/>
      <c r="K224" s="167"/>
      <c r="M224" s="186"/>
    </row>
    <row r="225" spans="2:13" x14ac:dyDescent="0.25">
      <c r="B225" s="163"/>
      <c r="C225" s="164"/>
      <c r="D225" s="166"/>
      <c r="E225" s="166"/>
      <c r="F225" s="179"/>
      <c r="G225" s="180"/>
      <c r="H225" s="181"/>
      <c r="I225" s="179"/>
      <c r="J225" s="179"/>
      <c r="K225" s="167"/>
      <c r="M225" s="186"/>
    </row>
    <row r="226" spans="2:13" x14ac:dyDescent="0.25">
      <c r="B226" s="163"/>
      <c r="C226" s="164"/>
      <c r="D226" s="166"/>
      <c r="E226" s="166"/>
      <c r="F226" s="179"/>
      <c r="G226" s="180"/>
      <c r="H226" s="181"/>
      <c r="I226" s="179"/>
      <c r="J226" s="179"/>
      <c r="K226" s="167"/>
      <c r="M226" s="186"/>
    </row>
    <row r="227" spans="2:13" x14ac:dyDescent="0.25">
      <c r="B227" s="163"/>
      <c r="C227" s="164"/>
      <c r="D227" s="166"/>
      <c r="E227" s="166"/>
      <c r="F227" s="179"/>
      <c r="G227" s="180"/>
      <c r="H227" s="181"/>
      <c r="I227" s="179"/>
      <c r="J227" s="179"/>
      <c r="K227" s="167"/>
      <c r="M227" s="186"/>
    </row>
    <row r="228" spans="2:13" x14ac:dyDescent="0.25">
      <c r="B228" s="163"/>
      <c r="C228" s="164"/>
      <c r="D228" s="166"/>
      <c r="E228" s="166"/>
      <c r="F228" s="179"/>
      <c r="G228" s="180"/>
      <c r="H228" s="181"/>
      <c r="I228" s="179"/>
      <c r="J228" s="179"/>
      <c r="K228" s="167"/>
      <c r="M228" s="186"/>
    </row>
    <row r="229" spans="2:13" x14ac:dyDescent="0.25">
      <c r="B229" s="163"/>
      <c r="C229" s="164"/>
      <c r="D229" s="166"/>
      <c r="E229" s="166"/>
      <c r="F229" s="179"/>
      <c r="G229" s="180"/>
      <c r="H229" s="181"/>
      <c r="I229" s="179"/>
      <c r="J229" s="179"/>
      <c r="K229" s="167"/>
      <c r="M229" s="186"/>
    </row>
    <row r="230" spans="2:13" x14ac:dyDescent="0.25">
      <c r="B230" s="163"/>
      <c r="C230" s="164"/>
      <c r="D230" s="166"/>
      <c r="E230" s="166"/>
      <c r="F230" s="179"/>
      <c r="G230" s="180"/>
      <c r="H230" s="181"/>
      <c r="I230" s="179"/>
      <c r="J230" s="179"/>
      <c r="K230" s="167"/>
      <c r="M230" s="186"/>
    </row>
    <row r="231" spans="2:13" x14ac:dyDescent="0.25">
      <c r="B231" s="163"/>
      <c r="C231" s="164"/>
      <c r="D231" s="166"/>
      <c r="E231" s="166"/>
      <c r="F231" s="179"/>
      <c r="G231" s="180"/>
      <c r="H231" s="181"/>
      <c r="I231" s="179"/>
      <c r="J231" s="179"/>
      <c r="K231" s="167"/>
      <c r="M231" s="186"/>
    </row>
    <row r="232" spans="2:13" x14ac:dyDescent="0.25">
      <c r="B232" s="163"/>
      <c r="C232" s="164"/>
      <c r="D232" s="166"/>
      <c r="E232" s="166"/>
      <c r="F232" s="179"/>
      <c r="G232" s="180"/>
      <c r="H232" s="181"/>
      <c r="I232" s="179"/>
      <c r="J232" s="179"/>
      <c r="K232" s="167"/>
      <c r="M232" s="186"/>
    </row>
    <row r="233" spans="2:13" x14ac:dyDescent="0.25">
      <c r="B233" s="163"/>
      <c r="C233" s="164"/>
      <c r="D233" s="166"/>
      <c r="E233" s="166"/>
      <c r="F233" s="179"/>
      <c r="G233" s="180"/>
      <c r="H233" s="181"/>
      <c r="I233" s="179"/>
      <c r="J233" s="179"/>
      <c r="K233" s="167"/>
      <c r="M233" s="186"/>
    </row>
    <row r="234" spans="2:13" x14ac:dyDescent="0.25">
      <c r="B234" s="163"/>
      <c r="C234" s="164"/>
      <c r="D234" s="166"/>
      <c r="E234" s="166"/>
      <c r="F234" s="179"/>
      <c r="G234" s="180"/>
      <c r="H234" s="181"/>
      <c r="I234" s="179"/>
      <c r="J234" s="179"/>
      <c r="K234" s="167"/>
      <c r="M234" s="186"/>
    </row>
    <row r="235" spans="2:13" x14ac:dyDescent="0.25">
      <c r="B235" s="163"/>
      <c r="C235" s="164"/>
      <c r="D235" s="166"/>
      <c r="E235" s="166"/>
      <c r="F235" s="179"/>
      <c r="G235" s="180"/>
      <c r="H235" s="181"/>
      <c r="I235" s="179"/>
      <c r="J235" s="179"/>
      <c r="K235" s="167"/>
      <c r="M235" s="186"/>
    </row>
    <row r="236" spans="2:13" x14ac:dyDescent="0.25">
      <c r="B236" s="163"/>
      <c r="C236" s="164"/>
      <c r="D236" s="166"/>
      <c r="E236" s="166"/>
      <c r="F236" s="179"/>
      <c r="G236" s="180"/>
      <c r="H236" s="181"/>
      <c r="I236" s="179"/>
      <c r="J236" s="179"/>
      <c r="K236" s="167"/>
      <c r="M236" s="186"/>
    </row>
    <row r="237" spans="2:13" x14ac:dyDescent="0.25">
      <c r="B237" s="163"/>
      <c r="C237" s="164"/>
      <c r="D237" s="166"/>
      <c r="E237" s="166"/>
      <c r="F237" s="179"/>
      <c r="G237" s="180"/>
      <c r="H237" s="181"/>
      <c r="I237" s="179"/>
      <c r="J237" s="179"/>
      <c r="K237" s="167"/>
      <c r="M237" s="186"/>
    </row>
    <row r="238" spans="2:13" x14ac:dyDescent="0.25">
      <c r="B238" s="163"/>
      <c r="C238" s="164"/>
      <c r="D238" s="166"/>
      <c r="E238" s="166"/>
      <c r="F238" s="179"/>
      <c r="G238" s="180"/>
      <c r="H238" s="181"/>
      <c r="I238" s="179"/>
      <c r="J238" s="179"/>
      <c r="K238" s="167"/>
      <c r="M238" s="186"/>
    </row>
    <row r="239" spans="2:13" x14ac:dyDescent="0.25">
      <c r="B239" s="163"/>
      <c r="C239" s="164"/>
      <c r="D239" s="166"/>
      <c r="E239" s="166"/>
      <c r="F239" s="179"/>
      <c r="G239" s="180"/>
      <c r="H239" s="181"/>
      <c r="I239" s="179"/>
      <c r="J239" s="179"/>
      <c r="K239" s="167"/>
      <c r="M239" s="186"/>
    </row>
    <row r="240" spans="2:13" x14ac:dyDescent="0.25">
      <c r="B240" s="163"/>
      <c r="C240" s="164"/>
      <c r="D240" s="166"/>
      <c r="E240" s="166"/>
      <c r="F240" s="179"/>
      <c r="G240" s="180"/>
      <c r="H240" s="181"/>
      <c r="I240" s="179"/>
      <c r="J240" s="179"/>
      <c r="K240" s="167"/>
      <c r="M240" s="186"/>
    </row>
    <row r="241" spans="2:13" x14ac:dyDescent="0.25">
      <c r="B241" s="163"/>
      <c r="C241" s="164"/>
      <c r="D241" s="166"/>
      <c r="E241" s="166"/>
      <c r="F241" s="179"/>
      <c r="G241" s="180"/>
      <c r="H241" s="181"/>
      <c r="I241" s="179"/>
      <c r="J241" s="179"/>
      <c r="K241" s="167"/>
      <c r="M241" s="186"/>
    </row>
    <row r="242" spans="2:13" x14ac:dyDescent="0.25">
      <c r="B242" s="163"/>
      <c r="C242" s="164"/>
      <c r="D242" s="166"/>
      <c r="E242" s="166"/>
      <c r="F242" s="179"/>
      <c r="G242" s="180"/>
      <c r="H242" s="181"/>
      <c r="I242" s="179"/>
      <c r="J242" s="179"/>
      <c r="K242" s="167"/>
      <c r="M242" s="186"/>
    </row>
    <row r="243" spans="2:13" x14ac:dyDescent="0.25">
      <c r="B243" s="163"/>
      <c r="C243" s="164"/>
      <c r="D243" s="166"/>
      <c r="E243" s="166"/>
      <c r="F243" s="179"/>
      <c r="G243" s="180"/>
      <c r="H243" s="181"/>
      <c r="I243" s="179"/>
      <c r="J243" s="179"/>
      <c r="K243" s="167"/>
      <c r="M243" s="186"/>
    </row>
    <row r="244" spans="2:13" x14ac:dyDescent="0.25">
      <c r="B244" s="163"/>
      <c r="C244" s="164"/>
      <c r="D244" s="166"/>
      <c r="E244" s="166"/>
      <c r="F244" s="179"/>
      <c r="G244" s="180"/>
      <c r="H244" s="181"/>
      <c r="I244" s="179"/>
      <c r="J244" s="179"/>
      <c r="K244" s="167"/>
      <c r="M244" s="186"/>
    </row>
    <row r="245" spans="2:13" x14ac:dyDescent="0.25">
      <c r="B245" s="163"/>
      <c r="C245" s="164"/>
      <c r="D245" s="166"/>
      <c r="E245" s="166"/>
      <c r="F245" s="179"/>
      <c r="G245" s="180"/>
      <c r="H245" s="181"/>
      <c r="I245" s="179"/>
      <c r="J245" s="179"/>
      <c r="K245" s="167"/>
      <c r="M245" s="186"/>
    </row>
    <row r="246" spans="2:13" x14ac:dyDescent="0.25">
      <c r="B246" s="163"/>
      <c r="C246" s="164"/>
      <c r="D246" s="166"/>
      <c r="E246" s="166"/>
      <c r="F246" s="179"/>
      <c r="G246" s="180"/>
      <c r="H246" s="181"/>
      <c r="I246" s="179"/>
      <c r="J246" s="179"/>
      <c r="K246" s="167"/>
      <c r="M246" s="186"/>
    </row>
    <row r="247" spans="2:13" x14ac:dyDescent="0.25">
      <c r="B247" s="163"/>
      <c r="C247" s="164"/>
      <c r="D247" s="166"/>
      <c r="E247" s="166"/>
      <c r="F247" s="179"/>
      <c r="G247" s="180"/>
      <c r="H247" s="181"/>
      <c r="I247" s="179"/>
      <c r="J247" s="179"/>
      <c r="K247" s="167"/>
      <c r="M247" s="186"/>
    </row>
    <row r="248" spans="2:13" x14ac:dyDescent="0.25">
      <c r="B248" s="163"/>
      <c r="C248" s="164"/>
      <c r="D248" s="166"/>
      <c r="E248" s="166"/>
      <c r="F248" s="179"/>
      <c r="G248" s="180"/>
      <c r="H248" s="181"/>
      <c r="I248" s="179"/>
      <c r="J248" s="179"/>
      <c r="K248" s="167"/>
      <c r="M248" s="186"/>
    </row>
    <row r="249" spans="2:13" x14ac:dyDescent="0.25">
      <c r="B249" s="163"/>
      <c r="C249" s="164"/>
      <c r="D249" s="166"/>
      <c r="E249" s="166"/>
      <c r="F249" s="179"/>
      <c r="G249" s="180"/>
      <c r="H249" s="181"/>
      <c r="I249" s="179"/>
      <c r="J249" s="179"/>
      <c r="K249" s="167"/>
      <c r="M249" s="186"/>
    </row>
    <row r="250" spans="2:13" x14ac:dyDescent="0.25">
      <c r="B250" s="163"/>
      <c r="C250" s="164"/>
      <c r="D250" s="166"/>
      <c r="E250" s="166"/>
      <c r="F250" s="179"/>
      <c r="G250" s="180"/>
      <c r="H250" s="181"/>
      <c r="I250" s="179"/>
      <c r="J250" s="179"/>
      <c r="K250" s="167"/>
      <c r="M250" s="186"/>
    </row>
    <row r="251" spans="2:13" x14ac:dyDescent="0.25">
      <c r="B251" s="163"/>
      <c r="C251" s="164"/>
      <c r="D251" s="166"/>
      <c r="E251" s="166"/>
      <c r="F251" s="179"/>
      <c r="G251" s="180"/>
      <c r="H251" s="181"/>
      <c r="I251" s="179"/>
      <c r="J251" s="179"/>
      <c r="K251" s="167"/>
      <c r="M251" s="186"/>
    </row>
    <row r="252" spans="2:13" x14ac:dyDescent="0.25">
      <c r="B252" s="163"/>
      <c r="C252" s="164"/>
      <c r="D252" s="166"/>
      <c r="E252" s="166"/>
      <c r="F252" s="179"/>
      <c r="G252" s="180"/>
      <c r="H252" s="181"/>
      <c r="I252" s="179"/>
      <c r="J252" s="179"/>
      <c r="K252" s="167"/>
      <c r="M252" s="186"/>
    </row>
    <row r="253" spans="2:13" x14ac:dyDescent="0.25">
      <c r="B253" s="163"/>
      <c r="C253" s="164"/>
      <c r="D253" s="166"/>
      <c r="E253" s="166"/>
      <c r="F253" s="179"/>
      <c r="G253" s="180"/>
      <c r="H253" s="181"/>
      <c r="I253" s="179"/>
      <c r="J253" s="179"/>
      <c r="K253" s="167"/>
      <c r="M253" s="186"/>
    </row>
    <row r="254" spans="2:13" x14ac:dyDescent="0.25">
      <c r="B254" s="163"/>
      <c r="C254" s="164"/>
      <c r="D254" s="166"/>
      <c r="E254" s="166"/>
      <c r="F254" s="179"/>
      <c r="G254" s="180"/>
      <c r="H254" s="181"/>
      <c r="I254" s="179"/>
      <c r="J254" s="179"/>
      <c r="K254" s="167"/>
      <c r="M254" s="186"/>
    </row>
    <row r="255" spans="2:13" x14ac:dyDescent="0.25">
      <c r="B255" s="163"/>
      <c r="C255" s="164"/>
      <c r="D255" s="166"/>
      <c r="E255" s="166"/>
      <c r="F255" s="179"/>
      <c r="G255" s="180"/>
      <c r="H255" s="181"/>
      <c r="I255" s="179"/>
      <c r="J255" s="179"/>
      <c r="K255" s="167"/>
      <c r="M255" s="186"/>
    </row>
    <row r="256" spans="2:13" x14ac:dyDescent="0.25">
      <c r="B256" s="163"/>
      <c r="C256" s="164"/>
      <c r="D256" s="166"/>
      <c r="E256" s="166"/>
      <c r="F256" s="179"/>
      <c r="G256" s="180"/>
      <c r="H256" s="181"/>
      <c r="I256" s="179"/>
      <c r="J256" s="179"/>
      <c r="K256" s="167"/>
      <c r="M256" s="186"/>
    </row>
    <row r="257" spans="2:13" x14ac:dyDescent="0.25">
      <c r="B257" s="163"/>
      <c r="C257" s="164"/>
      <c r="D257" s="166"/>
      <c r="E257" s="166"/>
      <c r="F257" s="179"/>
      <c r="G257" s="180"/>
      <c r="H257" s="181"/>
      <c r="I257" s="179"/>
      <c r="J257" s="179"/>
      <c r="K257" s="167"/>
      <c r="M257" s="186"/>
    </row>
    <row r="258" spans="2:13" x14ac:dyDescent="0.25">
      <c r="B258" s="163"/>
      <c r="C258" s="164"/>
      <c r="D258" s="166"/>
      <c r="E258" s="166"/>
      <c r="F258" s="179"/>
      <c r="G258" s="180"/>
      <c r="H258" s="181"/>
      <c r="I258" s="179"/>
      <c r="J258" s="179"/>
      <c r="K258" s="167"/>
      <c r="M258" s="186"/>
    </row>
    <row r="259" spans="2:13" x14ac:dyDescent="0.25">
      <c r="B259" s="163"/>
      <c r="C259" s="164"/>
      <c r="D259" s="166"/>
      <c r="E259" s="166"/>
      <c r="F259" s="179"/>
      <c r="G259" s="180"/>
      <c r="H259" s="181"/>
      <c r="I259" s="179"/>
      <c r="J259" s="179"/>
      <c r="K259" s="167"/>
      <c r="M259" s="186"/>
    </row>
    <row r="260" spans="2:13" x14ac:dyDescent="0.25">
      <c r="B260" s="163"/>
      <c r="C260" s="164"/>
      <c r="D260" s="166"/>
      <c r="E260" s="166"/>
      <c r="F260" s="179"/>
      <c r="G260" s="180"/>
      <c r="H260" s="181"/>
      <c r="I260" s="179"/>
      <c r="J260" s="179"/>
      <c r="K260" s="167"/>
      <c r="M260" s="186"/>
    </row>
    <row r="261" spans="2:13" x14ac:dyDescent="0.25">
      <c r="B261" s="163"/>
      <c r="C261" s="164"/>
      <c r="D261" s="166"/>
      <c r="E261" s="166"/>
      <c r="F261" s="179"/>
      <c r="G261" s="180"/>
      <c r="H261" s="181"/>
      <c r="I261" s="179"/>
      <c r="J261" s="179"/>
      <c r="K261" s="167"/>
      <c r="M261" s="186"/>
    </row>
    <row r="262" spans="2:13" x14ac:dyDescent="0.25">
      <c r="B262" s="163"/>
      <c r="C262" s="164"/>
      <c r="D262" s="166"/>
      <c r="E262" s="166"/>
      <c r="F262" s="179"/>
      <c r="G262" s="180"/>
      <c r="H262" s="181"/>
      <c r="I262" s="179"/>
      <c r="J262" s="179"/>
      <c r="K262" s="167"/>
      <c r="M262" s="186"/>
    </row>
    <row r="263" spans="2:13" x14ac:dyDescent="0.25">
      <c r="B263" s="163"/>
      <c r="C263" s="164"/>
      <c r="D263" s="166"/>
      <c r="E263" s="166"/>
      <c r="F263" s="179"/>
      <c r="G263" s="180"/>
      <c r="H263" s="181"/>
      <c r="I263" s="179"/>
      <c r="J263" s="179"/>
      <c r="K263" s="167"/>
      <c r="M263" s="186"/>
    </row>
    <row r="264" spans="2:13" x14ac:dyDescent="0.25">
      <c r="B264" s="163"/>
      <c r="C264" s="164"/>
      <c r="D264" s="166"/>
      <c r="E264" s="166"/>
      <c r="F264" s="179"/>
      <c r="G264" s="180"/>
      <c r="H264" s="181"/>
      <c r="I264" s="179"/>
      <c r="J264" s="179"/>
      <c r="K264" s="167"/>
      <c r="M264" s="186"/>
    </row>
    <row r="265" spans="2:13" x14ac:dyDescent="0.25">
      <c r="B265" s="163"/>
      <c r="C265" s="164"/>
      <c r="D265" s="166"/>
      <c r="E265" s="166"/>
      <c r="F265" s="179"/>
      <c r="G265" s="180"/>
      <c r="H265" s="181"/>
      <c r="I265" s="179"/>
      <c r="J265" s="179"/>
      <c r="K265" s="167"/>
      <c r="M265" s="186"/>
    </row>
    <row r="266" spans="2:13" x14ac:dyDescent="0.25">
      <c r="B266" s="163"/>
      <c r="C266" s="164"/>
      <c r="D266" s="166"/>
      <c r="E266" s="166"/>
      <c r="F266" s="179"/>
      <c r="G266" s="180"/>
      <c r="H266" s="181"/>
      <c r="I266" s="179"/>
      <c r="J266" s="179"/>
      <c r="K266" s="167"/>
      <c r="M266" s="186"/>
    </row>
    <row r="267" spans="2:13" x14ac:dyDescent="0.25">
      <c r="B267" s="163"/>
      <c r="C267" s="164"/>
      <c r="D267" s="166"/>
      <c r="E267" s="166"/>
      <c r="F267" s="179"/>
      <c r="G267" s="180"/>
      <c r="H267" s="181"/>
      <c r="I267" s="179"/>
      <c r="J267" s="179"/>
      <c r="K267" s="167"/>
      <c r="M267" s="186"/>
    </row>
    <row r="268" spans="2:13" x14ac:dyDescent="0.25">
      <c r="B268" s="163"/>
      <c r="C268" s="164"/>
      <c r="D268" s="166"/>
      <c r="E268" s="166"/>
      <c r="F268" s="179"/>
      <c r="G268" s="180"/>
      <c r="H268" s="181"/>
      <c r="I268" s="179"/>
      <c r="J268" s="179"/>
      <c r="K268" s="167"/>
      <c r="M268" s="186"/>
    </row>
    <row r="269" spans="2:13" x14ac:dyDescent="0.25">
      <c r="B269" s="163"/>
      <c r="C269" s="164"/>
      <c r="D269" s="166"/>
      <c r="E269" s="166"/>
      <c r="F269" s="179"/>
      <c r="G269" s="180"/>
      <c r="H269" s="181"/>
      <c r="I269" s="179"/>
      <c r="J269" s="179"/>
      <c r="K269" s="167"/>
      <c r="M269" s="186"/>
    </row>
    <row r="270" spans="2:13" x14ac:dyDescent="0.25">
      <c r="B270" s="163"/>
      <c r="C270" s="164"/>
      <c r="D270" s="166"/>
      <c r="E270" s="166"/>
      <c r="F270" s="179"/>
      <c r="G270" s="180"/>
      <c r="H270" s="181"/>
      <c r="I270" s="179"/>
      <c r="J270" s="179"/>
      <c r="K270" s="167"/>
      <c r="M270" s="186"/>
    </row>
    <row r="271" spans="2:13" x14ac:dyDescent="0.25">
      <c r="B271" s="163"/>
      <c r="C271" s="164"/>
      <c r="D271" s="166"/>
      <c r="E271" s="166"/>
      <c r="F271" s="179"/>
      <c r="G271" s="180"/>
      <c r="H271" s="181"/>
      <c r="I271" s="179"/>
      <c r="J271" s="179"/>
      <c r="K271" s="167"/>
      <c r="M271" s="186"/>
    </row>
    <row r="272" spans="2:13" x14ac:dyDescent="0.25">
      <c r="B272" s="163"/>
      <c r="C272" s="164"/>
      <c r="D272" s="166"/>
      <c r="E272" s="166"/>
      <c r="F272" s="179"/>
      <c r="G272" s="180"/>
      <c r="H272" s="181"/>
      <c r="I272" s="179"/>
      <c r="J272" s="179"/>
      <c r="K272" s="167"/>
      <c r="M272" s="186"/>
    </row>
    <row r="273" spans="2:13" x14ac:dyDescent="0.25">
      <c r="B273" s="163"/>
      <c r="C273" s="164"/>
      <c r="D273" s="166"/>
      <c r="E273" s="166"/>
      <c r="F273" s="179"/>
      <c r="G273" s="180"/>
      <c r="H273" s="181"/>
      <c r="I273" s="179"/>
      <c r="J273" s="179"/>
      <c r="K273" s="167"/>
      <c r="M273" s="186"/>
    </row>
    <row r="274" spans="2:13" x14ac:dyDescent="0.25">
      <c r="B274" s="163"/>
      <c r="C274" s="164"/>
      <c r="D274" s="166"/>
      <c r="E274" s="166"/>
      <c r="F274" s="179"/>
      <c r="G274" s="180"/>
      <c r="H274" s="181"/>
      <c r="I274" s="179"/>
      <c r="J274" s="179"/>
      <c r="K274" s="167"/>
      <c r="M274" s="186"/>
    </row>
    <row r="275" spans="2:13" x14ac:dyDescent="0.25">
      <c r="B275" s="163"/>
      <c r="C275" s="164"/>
      <c r="D275" s="166"/>
      <c r="E275" s="166"/>
      <c r="F275" s="179"/>
      <c r="G275" s="180"/>
      <c r="H275" s="181"/>
      <c r="I275" s="179"/>
      <c r="J275" s="179"/>
      <c r="K275" s="167"/>
      <c r="M275" s="186"/>
    </row>
    <row r="276" spans="2:13" x14ac:dyDescent="0.25">
      <c r="B276" s="163"/>
      <c r="C276" s="164"/>
      <c r="D276" s="166"/>
      <c r="E276" s="166"/>
      <c r="F276" s="179"/>
      <c r="G276" s="180"/>
      <c r="H276" s="181"/>
      <c r="I276" s="179"/>
      <c r="J276" s="179"/>
      <c r="K276" s="167"/>
      <c r="M276" s="186"/>
    </row>
    <row r="277" spans="2:13" x14ac:dyDescent="0.25">
      <c r="B277" s="163"/>
      <c r="C277" s="164"/>
      <c r="D277" s="166"/>
      <c r="E277" s="166"/>
      <c r="F277" s="179"/>
      <c r="G277" s="180"/>
      <c r="H277" s="181"/>
      <c r="I277" s="179"/>
      <c r="J277" s="179"/>
      <c r="K277" s="167"/>
      <c r="M277" s="186"/>
    </row>
    <row r="278" spans="2:13" x14ac:dyDescent="0.25">
      <c r="B278" s="163"/>
      <c r="C278" s="164"/>
      <c r="D278" s="166"/>
      <c r="E278" s="166"/>
      <c r="F278" s="179"/>
      <c r="G278" s="180"/>
      <c r="H278" s="181"/>
      <c r="I278" s="179"/>
      <c r="J278" s="179"/>
      <c r="K278" s="167"/>
      <c r="M278" s="186"/>
    </row>
    <row r="279" spans="2:13" x14ac:dyDescent="0.25">
      <c r="B279" s="163"/>
      <c r="C279" s="164"/>
      <c r="D279" s="166"/>
      <c r="E279" s="166"/>
      <c r="F279" s="179"/>
      <c r="G279" s="180"/>
      <c r="H279" s="181"/>
      <c r="I279" s="179"/>
      <c r="J279" s="179"/>
      <c r="K279" s="167"/>
      <c r="M279" s="186"/>
    </row>
    <row r="280" spans="2:13" x14ac:dyDescent="0.25">
      <c r="B280" s="163"/>
      <c r="C280" s="164"/>
      <c r="D280" s="166"/>
      <c r="E280" s="166"/>
      <c r="F280" s="179"/>
      <c r="G280" s="180"/>
      <c r="H280" s="181"/>
      <c r="I280" s="179"/>
      <c r="J280" s="179"/>
      <c r="K280" s="167"/>
      <c r="M280" s="186"/>
    </row>
    <row r="281" spans="2:13" x14ac:dyDescent="0.25">
      <c r="B281" s="163"/>
      <c r="C281" s="164"/>
      <c r="D281" s="166"/>
      <c r="E281" s="166"/>
      <c r="F281" s="179"/>
      <c r="G281" s="180"/>
      <c r="H281" s="181"/>
      <c r="I281" s="179"/>
      <c r="J281" s="179"/>
      <c r="K281" s="167"/>
      <c r="M281" s="186"/>
    </row>
    <row r="282" spans="2:13" x14ac:dyDescent="0.25">
      <c r="B282" s="163"/>
      <c r="C282" s="164"/>
      <c r="D282" s="166"/>
      <c r="E282" s="166"/>
      <c r="F282" s="179"/>
      <c r="G282" s="180"/>
      <c r="H282" s="181"/>
      <c r="I282" s="179"/>
      <c r="J282" s="179"/>
      <c r="K282" s="167"/>
      <c r="M282" s="186"/>
    </row>
    <row r="283" spans="2:13" x14ac:dyDescent="0.25">
      <c r="B283" s="163"/>
      <c r="C283" s="164"/>
      <c r="D283" s="166"/>
      <c r="E283" s="166"/>
      <c r="F283" s="179"/>
      <c r="G283" s="180"/>
      <c r="H283" s="181"/>
      <c r="I283" s="179"/>
      <c r="J283" s="179"/>
      <c r="K283" s="167"/>
      <c r="M283" s="186"/>
    </row>
    <row r="284" spans="2:13" x14ac:dyDescent="0.25">
      <c r="B284" s="163"/>
      <c r="C284" s="164"/>
      <c r="D284" s="166"/>
      <c r="E284" s="166"/>
      <c r="F284" s="179"/>
      <c r="G284" s="180"/>
      <c r="H284" s="181"/>
      <c r="I284" s="179"/>
      <c r="J284" s="179"/>
      <c r="K284" s="167"/>
      <c r="M284" s="186"/>
    </row>
    <row r="285" spans="2:13" x14ac:dyDescent="0.25">
      <c r="B285" s="163"/>
      <c r="C285" s="164"/>
      <c r="D285" s="166"/>
      <c r="E285" s="166"/>
      <c r="F285" s="179"/>
      <c r="G285" s="180"/>
      <c r="H285" s="181"/>
      <c r="I285" s="179"/>
      <c r="J285" s="179"/>
      <c r="K285" s="167"/>
      <c r="M285" s="186"/>
    </row>
    <row r="286" spans="2:13" x14ac:dyDescent="0.25">
      <c r="B286" s="163"/>
      <c r="C286" s="164"/>
      <c r="D286" s="166"/>
      <c r="E286" s="166"/>
      <c r="F286" s="179"/>
      <c r="G286" s="180"/>
      <c r="H286" s="181"/>
      <c r="I286" s="179"/>
      <c r="J286" s="179"/>
      <c r="K286" s="167"/>
      <c r="M286" s="186"/>
    </row>
    <row r="287" spans="2:13" x14ac:dyDescent="0.25">
      <c r="B287" s="163"/>
      <c r="C287" s="164"/>
      <c r="D287" s="166"/>
      <c r="E287" s="166"/>
      <c r="F287" s="179"/>
      <c r="G287" s="180"/>
      <c r="H287" s="181"/>
      <c r="I287" s="179"/>
      <c r="J287" s="179"/>
      <c r="K287" s="167"/>
      <c r="M287" s="186"/>
    </row>
    <row r="288" spans="2:13" x14ac:dyDescent="0.25">
      <c r="B288" s="163"/>
      <c r="C288" s="164"/>
      <c r="D288" s="166"/>
      <c r="E288" s="166"/>
      <c r="F288" s="179"/>
      <c r="G288" s="180"/>
      <c r="H288" s="181"/>
      <c r="I288" s="179"/>
      <c r="J288" s="179"/>
      <c r="K288" s="167"/>
      <c r="M288" s="186"/>
    </row>
    <row r="289" spans="2:13" x14ac:dyDescent="0.25">
      <c r="B289" s="163"/>
      <c r="C289" s="164"/>
      <c r="D289" s="166"/>
      <c r="E289" s="166"/>
      <c r="F289" s="179"/>
      <c r="G289" s="180"/>
      <c r="H289" s="181"/>
      <c r="I289" s="179"/>
      <c r="J289" s="179"/>
      <c r="K289" s="167"/>
      <c r="M289" s="186"/>
    </row>
    <row r="290" spans="2:13" x14ac:dyDescent="0.25">
      <c r="B290" s="163"/>
      <c r="C290" s="164"/>
      <c r="D290" s="166"/>
      <c r="E290" s="166"/>
      <c r="F290" s="179"/>
      <c r="G290" s="180"/>
      <c r="H290" s="181"/>
      <c r="I290" s="179"/>
      <c r="J290" s="179"/>
      <c r="K290" s="167"/>
      <c r="M290" s="186"/>
    </row>
    <row r="291" spans="2:13" x14ac:dyDescent="0.25">
      <c r="B291" s="163"/>
      <c r="C291" s="164"/>
      <c r="D291" s="166"/>
      <c r="E291" s="166"/>
      <c r="F291" s="179"/>
      <c r="G291" s="180"/>
      <c r="H291" s="181"/>
      <c r="I291" s="179"/>
      <c r="J291" s="179"/>
      <c r="K291" s="167"/>
      <c r="M291" s="186"/>
    </row>
    <row r="292" spans="2:13" x14ac:dyDescent="0.25">
      <c r="B292" s="163"/>
      <c r="C292" s="164"/>
      <c r="D292" s="166"/>
      <c r="E292" s="166"/>
      <c r="F292" s="179"/>
      <c r="G292" s="180"/>
      <c r="H292" s="181"/>
      <c r="I292" s="179"/>
      <c r="J292" s="179"/>
      <c r="K292" s="167"/>
      <c r="M292" s="186"/>
    </row>
    <row r="293" spans="2:13" x14ac:dyDescent="0.25">
      <c r="B293" s="163"/>
      <c r="C293" s="164"/>
      <c r="D293" s="166"/>
      <c r="E293" s="166"/>
      <c r="F293" s="179"/>
      <c r="G293" s="180"/>
      <c r="H293" s="181"/>
      <c r="I293" s="179"/>
      <c r="J293" s="179"/>
      <c r="K293" s="167"/>
      <c r="M293" s="186"/>
    </row>
    <row r="294" spans="2:13" x14ac:dyDescent="0.25">
      <c r="B294" s="163"/>
      <c r="C294" s="164"/>
      <c r="D294" s="166"/>
      <c r="E294" s="166"/>
      <c r="F294" s="179"/>
      <c r="G294" s="180"/>
      <c r="H294" s="181"/>
      <c r="I294" s="179"/>
      <c r="J294" s="179"/>
      <c r="K294" s="167"/>
      <c r="M294" s="186"/>
    </row>
    <row r="295" spans="2:13" x14ac:dyDescent="0.25">
      <c r="B295" s="163"/>
      <c r="C295" s="164"/>
      <c r="D295" s="166"/>
      <c r="E295" s="166"/>
      <c r="F295" s="179"/>
      <c r="G295" s="180"/>
      <c r="H295" s="181"/>
      <c r="I295" s="179"/>
      <c r="J295" s="179"/>
      <c r="K295" s="167"/>
      <c r="M295" s="186"/>
    </row>
    <row r="296" spans="2:13" x14ac:dyDescent="0.25">
      <c r="B296" s="163"/>
      <c r="C296" s="164"/>
      <c r="D296" s="166"/>
      <c r="E296" s="166"/>
      <c r="F296" s="179"/>
      <c r="G296" s="180"/>
      <c r="H296" s="181"/>
      <c r="I296" s="179"/>
      <c r="J296" s="179"/>
      <c r="K296" s="167"/>
      <c r="M296" s="186"/>
    </row>
    <row r="297" spans="2:13" x14ac:dyDescent="0.25">
      <c r="B297" s="163"/>
      <c r="C297" s="164"/>
      <c r="D297" s="166"/>
      <c r="E297" s="166"/>
      <c r="F297" s="179"/>
      <c r="G297" s="180"/>
      <c r="H297" s="181"/>
      <c r="I297" s="179"/>
      <c r="J297" s="179"/>
      <c r="K297" s="167"/>
      <c r="M297" s="186"/>
    </row>
    <row r="298" spans="2:13" x14ac:dyDescent="0.25">
      <c r="B298" s="163"/>
      <c r="C298" s="164"/>
      <c r="D298" s="166"/>
      <c r="E298" s="166"/>
      <c r="F298" s="179"/>
      <c r="G298" s="180"/>
      <c r="H298" s="181"/>
      <c r="I298" s="179"/>
      <c r="J298" s="179"/>
      <c r="K298" s="167"/>
      <c r="M298" s="186"/>
    </row>
    <row r="299" spans="2:13" x14ac:dyDescent="0.25">
      <c r="B299" s="163"/>
      <c r="C299" s="164"/>
      <c r="D299" s="166"/>
      <c r="E299" s="166"/>
      <c r="F299" s="179"/>
      <c r="G299" s="180"/>
      <c r="H299" s="181"/>
      <c r="I299" s="179"/>
      <c r="J299" s="179"/>
      <c r="K299" s="167"/>
      <c r="M299" s="186"/>
    </row>
    <row r="300" spans="2:13" x14ac:dyDescent="0.25">
      <c r="B300" s="163"/>
      <c r="C300" s="164"/>
      <c r="D300" s="166"/>
      <c r="E300" s="166"/>
      <c r="F300" s="179"/>
      <c r="G300" s="180"/>
      <c r="H300" s="181"/>
      <c r="I300" s="179"/>
      <c r="J300" s="179"/>
      <c r="K300" s="167"/>
      <c r="M300" s="186"/>
    </row>
    <row r="301" spans="2:13" x14ac:dyDescent="0.25">
      <c r="B301" s="163"/>
      <c r="C301" s="164"/>
      <c r="D301" s="166"/>
      <c r="E301" s="166"/>
      <c r="F301" s="179"/>
      <c r="G301" s="180"/>
      <c r="H301" s="181"/>
      <c r="I301" s="179"/>
      <c r="J301" s="179"/>
      <c r="K301" s="167"/>
      <c r="M301" s="186"/>
    </row>
    <row r="302" spans="2:13" x14ac:dyDescent="0.25">
      <c r="B302" s="163"/>
      <c r="C302" s="164"/>
      <c r="D302" s="166"/>
      <c r="E302" s="166"/>
      <c r="F302" s="179"/>
      <c r="G302" s="180"/>
      <c r="H302" s="181"/>
      <c r="I302" s="179"/>
      <c r="J302" s="179"/>
      <c r="K302" s="167"/>
      <c r="M302" s="186"/>
    </row>
    <row r="303" spans="2:13" x14ac:dyDescent="0.25">
      <c r="B303" s="163"/>
      <c r="C303" s="164"/>
      <c r="D303" s="166"/>
      <c r="E303" s="166"/>
      <c r="F303" s="179"/>
      <c r="G303" s="180"/>
      <c r="H303" s="181"/>
      <c r="I303" s="179"/>
      <c r="J303" s="179"/>
      <c r="K303" s="167"/>
      <c r="M303" s="186"/>
    </row>
    <row r="304" spans="2:13" x14ac:dyDescent="0.25">
      <c r="B304" s="163"/>
      <c r="C304" s="164"/>
      <c r="D304" s="166"/>
      <c r="E304" s="166"/>
      <c r="F304" s="179"/>
      <c r="G304" s="180"/>
      <c r="H304" s="181"/>
      <c r="I304" s="179"/>
      <c r="J304" s="179"/>
      <c r="K304" s="167"/>
      <c r="M304" s="186"/>
    </row>
    <row r="305" spans="2:13" x14ac:dyDescent="0.25">
      <c r="B305" s="168"/>
      <c r="C305" s="169"/>
      <c r="D305" s="171"/>
      <c r="E305" s="171"/>
      <c r="F305" s="182"/>
      <c r="G305" s="183"/>
      <c r="H305" s="184"/>
      <c r="I305" s="182"/>
      <c r="J305" s="182"/>
      <c r="K305" s="172"/>
      <c r="M305" s="187"/>
    </row>
    <row r="306" spans="2:13" ht="7.15" customHeight="1" x14ac:dyDescent="0.25"/>
  </sheetData>
  <sheetProtection algorithmName="SHA-512" hashValue="X9AIePZp6qk00nMy9uGfdnxFkdXRKzrRmjWkOmjePaHgPHGzgv0C+Iya02O4bycx75tUk3vgj15zNdzQnpLtMw==" saltValue="yBNDesqyOIkpKvgDHtnJhA==" spinCount="100000" sheet="1" objects="1" scenarios="1" formatCells="0" autoFilter="0"/>
  <autoFilter ref="B5:J305" xr:uid="{93BC9AF6-D41E-4B4D-8EA2-82FD0B2206BC}"/>
  <phoneticPr fontId="27" type="noConversion"/>
  <conditionalFormatting sqref="D6:E25">
    <cfRule type="expression" dxfId="19" priority="2">
      <formula>OR(AND(LEN($D6)&gt;0,LEN($E6)&gt;0,$D6&gt;=$E6),$M6="Overbooked!")</formula>
    </cfRule>
  </conditionalFormatting>
  <dataValidations count="3">
    <dataValidation type="date" allowBlank="1" showErrorMessage="1" errorTitle="Date Problem" error="Enter a date between 01/01/2021 and 12/31/2032 !" sqref="D6:E25" xr:uid="{4B6E0EFC-8BA6-4240-8E5B-D54E5321FB92}">
      <formula1>44197</formula1>
      <formula2>48579</formula2>
    </dataValidation>
    <dataValidation type="list" allowBlank="1" showInputMessage="1" showErrorMessage="1" sqref="B6:B25" xr:uid="{10CF3A76-5C62-4A47-BCCB-C900F5E387FD}">
      <formula1>propertylist</formula1>
    </dataValidation>
    <dataValidation type="list" allowBlank="1" showInputMessage="1" showErrorMessage="1" sqref="C6:C25" xr:uid="{36BF3804-E3CD-48F2-BDCC-73403D98208D}">
      <formula1>channellist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50DA5F0-E9B3-4496-9F78-B0DD16725EB6}">
            <xm:f>AND(LEN($B6)&gt;0,ISNUMBER(MATCH($B6,PropertyDatabase!$B$6:$B$35,0))=FALSE)</xm:f>
            <x14:dxf>
              <fill>
                <patternFill>
                  <bgColor theme="7" tint="0.39994506668294322"/>
                </patternFill>
              </fill>
            </x14:dxf>
          </x14:cfRule>
          <xm:sqref>B6:K25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4B9B-6928-4D30-B598-E6462E635245}">
  <sheetPr>
    <pageSetUpPr autoPageBreaks="0" fitToPage="1"/>
  </sheetPr>
  <dimension ref="A1:P1006"/>
  <sheetViews>
    <sheetView showGridLines="0" showRowColHeaders="0" zoomScaleNormal="100" zoomScaleSheetLayoutView="85" workbookViewId="0">
      <pane ySplit="5" topLeftCell="A6" activePane="bottomLeft" state="frozen"/>
      <selection activeCell="A4" sqref="A4"/>
      <selection pane="bottomLeft" activeCell="A6" sqref="A6"/>
    </sheetView>
  </sheetViews>
  <sheetFormatPr defaultColWidth="8.85546875" defaultRowHeight="15" x14ac:dyDescent="0.25"/>
  <cols>
    <col min="1" max="1" width="3.7109375" style="1" customWidth="1"/>
    <col min="2" max="2" width="32.28515625" style="1" customWidth="1"/>
    <col min="3" max="3" width="20.28515625" style="1" customWidth="1"/>
    <col min="4" max="4" width="10.7109375" style="1" customWidth="1"/>
    <col min="5" max="16" width="11" style="1" customWidth="1"/>
    <col min="17" max="16384" width="8.85546875" style="1"/>
  </cols>
  <sheetData>
    <row r="1" spans="1:16" ht="6.75" customHeight="1" x14ac:dyDescent="0.25">
      <c r="H1" s="3"/>
      <c r="I1" s="3"/>
      <c r="J1" s="3"/>
    </row>
    <row r="2" spans="1:16" s="18" customFormat="1" ht="20.100000000000001" customHeight="1" x14ac:dyDescent="0.25">
      <c r="B2" s="34" t="s">
        <v>104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4" customFormat="1" ht="24" customHeight="1" x14ac:dyDescent="0.25">
      <c r="B3" s="35" t="s">
        <v>108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6" ht="30" customHeight="1" x14ac:dyDescent="0.25">
      <c r="A5" s="8"/>
      <c r="B5" s="69" t="s">
        <v>20</v>
      </c>
      <c r="C5" s="69" t="s">
        <v>48</v>
      </c>
      <c r="D5" s="69" t="s">
        <v>38</v>
      </c>
      <c r="E5" s="111" t="str">
        <f>Calc!DX$5</f>
        <v>January</v>
      </c>
      <c r="F5" s="111" t="str">
        <f>Calc!DY$5</f>
        <v>February</v>
      </c>
      <c r="G5" s="111" t="str">
        <f>Calc!DZ$5</f>
        <v>March</v>
      </c>
      <c r="H5" s="111" t="str">
        <f>Calc!EA$5</f>
        <v>April</v>
      </c>
      <c r="I5" s="111" t="str">
        <f>Calc!EB$5</f>
        <v>May</v>
      </c>
      <c r="J5" s="111" t="str">
        <f>Calc!EC$5</f>
        <v>June</v>
      </c>
      <c r="K5" s="111" t="str">
        <f>Calc!ED$5</f>
        <v>July</v>
      </c>
      <c r="L5" s="111" t="str">
        <f>Calc!EE$5</f>
        <v>August</v>
      </c>
      <c r="M5" s="111" t="str">
        <f>Calc!EF$5</f>
        <v>September</v>
      </c>
      <c r="N5" s="111" t="str">
        <f>Calc!EG$5</f>
        <v>October</v>
      </c>
      <c r="O5" s="111" t="str">
        <f>Calc!EH$5</f>
        <v>November</v>
      </c>
      <c r="P5" s="111" t="str">
        <f>Calc!EI$5</f>
        <v>December</v>
      </c>
    </row>
    <row r="6" spans="1:16" x14ac:dyDescent="0.25">
      <c r="B6" s="56" t="s">
        <v>17</v>
      </c>
      <c r="C6" s="56" t="s">
        <v>77</v>
      </c>
      <c r="D6" s="98">
        <v>2022</v>
      </c>
      <c r="E6" s="57"/>
      <c r="F6" s="57"/>
      <c r="G6" s="57">
        <v>750</v>
      </c>
      <c r="H6" s="57"/>
      <c r="I6" s="57"/>
      <c r="J6" s="57"/>
      <c r="K6" s="57"/>
      <c r="L6" s="57"/>
      <c r="M6" s="57"/>
      <c r="N6" s="57"/>
      <c r="O6" s="57"/>
      <c r="P6" s="57"/>
    </row>
    <row r="7" spans="1:16" x14ac:dyDescent="0.25">
      <c r="B7" s="56" t="s">
        <v>17</v>
      </c>
      <c r="C7" s="56" t="s">
        <v>78</v>
      </c>
      <c r="D7" s="98">
        <v>2021</v>
      </c>
      <c r="E7" s="57"/>
      <c r="F7" s="57"/>
      <c r="G7" s="57"/>
      <c r="H7" s="57">
        <v>500</v>
      </c>
      <c r="I7" s="57"/>
      <c r="J7" s="57"/>
      <c r="K7" s="57"/>
      <c r="L7" s="57"/>
      <c r="M7" s="57"/>
      <c r="N7" s="57"/>
      <c r="O7" s="57"/>
      <c r="P7" s="57"/>
    </row>
    <row r="8" spans="1:16" x14ac:dyDescent="0.25">
      <c r="B8" s="56" t="s">
        <v>17</v>
      </c>
      <c r="C8" s="56" t="s">
        <v>79</v>
      </c>
      <c r="D8" s="98">
        <v>2022</v>
      </c>
      <c r="E8" s="57">
        <v>250</v>
      </c>
      <c r="F8" s="57">
        <v>250</v>
      </c>
      <c r="G8" s="57">
        <v>250</v>
      </c>
      <c r="H8" s="57"/>
      <c r="I8" s="57"/>
      <c r="J8" s="57"/>
      <c r="K8" s="57"/>
      <c r="L8" s="57"/>
      <c r="M8" s="57"/>
      <c r="N8" s="57"/>
      <c r="O8" s="57"/>
      <c r="P8" s="57"/>
    </row>
    <row r="9" spans="1:16" x14ac:dyDescent="0.25">
      <c r="B9" s="56" t="s">
        <v>17</v>
      </c>
      <c r="C9" s="56" t="s">
        <v>80</v>
      </c>
      <c r="D9" s="98">
        <v>2022</v>
      </c>
      <c r="E9" s="57">
        <v>50</v>
      </c>
      <c r="F9" s="57">
        <v>30</v>
      </c>
      <c r="G9" s="57">
        <v>25</v>
      </c>
      <c r="H9" s="57"/>
      <c r="I9" s="57"/>
      <c r="J9" s="57"/>
      <c r="K9" s="57"/>
      <c r="L9" s="57"/>
      <c r="M9" s="57"/>
      <c r="N9" s="57"/>
      <c r="O9" s="57"/>
      <c r="P9" s="57"/>
    </row>
    <row r="10" spans="1:16" x14ac:dyDescent="0.25">
      <c r="B10" s="56" t="s">
        <v>17</v>
      </c>
      <c r="C10" s="56" t="s">
        <v>116</v>
      </c>
      <c r="D10" s="98">
        <v>2022</v>
      </c>
      <c r="E10" s="98">
        <v>35</v>
      </c>
      <c r="F10" s="98">
        <v>70</v>
      </c>
      <c r="G10" s="98">
        <v>60</v>
      </c>
      <c r="H10" s="98"/>
      <c r="I10" s="98"/>
      <c r="J10" s="98"/>
      <c r="K10" s="98"/>
      <c r="L10" s="98"/>
      <c r="M10" s="98"/>
      <c r="N10" s="98"/>
      <c r="O10" s="98"/>
      <c r="P10" s="98"/>
    </row>
    <row r="11" spans="1:16" x14ac:dyDescent="0.25">
      <c r="B11" s="56" t="s">
        <v>17</v>
      </c>
      <c r="C11" s="56" t="s">
        <v>81</v>
      </c>
      <c r="D11" s="98">
        <v>2022</v>
      </c>
      <c r="E11" s="98">
        <v>25</v>
      </c>
      <c r="F11" s="98">
        <v>10</v>
      </c>
      <c r="G11" s="98">
        <v>45</v>
      </c>
      <c r="H11" s="98"/>
      <c r="I11" s="98"/>
      <c r="J11" s="98"/>
      <c r="K11" s="98"/>
      <c r="L11" s="98"/>
      <c r="M11" s="98"/>
      <c r="N11" s="98"/>
      <c r="O11" s="98"/>
      <c r="P11" s="98"/>
    </row>
    <row r="12" spans="1:16" x14ac:dyDescent="0.25">
      <c r="B12" s="56" t="s">
        <v>18</v>
      </c>
      <c r="C12" s="56" t="s">
        <v>49</v>
      </c>
      <c r="D12" s="98">
        <v>2022</v>
      </c>
      <c r="E12" s="98">
        <v>50</v>
      </c>
      <c r="F12" s="98">
        <v>60</v>
      </c>
      <c r="G12" s="98">
        <v>45</v>
      </c>
      <c r="H12" s="98"/>
      <c r="I12" s="98"/>
      <c r="J12" s="98"/>
      <c r="K12" s="98"/>
      <c r="L12" s="98"/>
      <c r="M12" s="98"/>
      <c r="N12" s="98"/>
      <c r="O12" s="98"/>
      <c r="P12" s="98"/>
    </row>
    <row r="13" spans="1:16" x14ac:dyDescent="0.25">
      <c r="B13" s="56" t="s">
        <v>18</v>
      </c>
      <c r="C13" s="56" t="s">
        <v>117</v>
      </c>
      <c r="D13" s="98">
        <v>2022</v>
      </c>
      <c r="E13" s="98"/>
      <c r="F13" s="98">
        <v>250</v>
      </c>
      <c r="G13" s="98"/>
      <c r="H13" s="98"/>
      <c r="I13" s="98"/>
      <c r="J13" s="98"/>
      <c r="K13" s="98"/>
      <c r="L13" s="98"/>
      <c r="M13" s="98"/>
      <c r="N13" s="98"/>
      <c r="O13" s="98"/>
      <c r="P13" s="98"/>
    </row>
    <row r="14" spans="1:16" x14ac:dyDescent="0.25">
      <c r="B14" s="56" t="s">
        <v>18</v>
      </c>
      <c r="C14" s="56" t="s">
        <v>116</v>
      </c>
      <c r="D14" s="98">
        <v>2022</v>
      </c>
      <c r="E14" s="98">
        <v>25</v>
      </c>
      <c r="F14" s="98">
        <v>45</v>
      </c>
      <c r="G14" s="98">
        <v>30</v>
      </c>
      <c r="H14" s="98"/>
      <c r="I14" s="98"/>
      <c r="J14" s="98"/>
      <c r="K14" s="98"/>
      <c r="L14" s="98"/>
      <c r="M14" s="98"/>
      <c r="N14" s="98"/>
      <c r="O14" s="98"/>
      <c r="P14" s="98"/>
    </row>
    <row r="15" spans="1:16" x14ac:dyDescent="0.25">
      <c r="B15" s="56" t="s">
        <v>19</v>
      </c>
      <c r="C15" s="56" t="s">
        <v>82</v>
      </c>
      <c r="D15" s="98">
        <v>2022</v>
      </c>
      <c r="E15" s="98"/>
      <c r="F15" s="98">
        <v>650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</row>
    <row r="16" spans="1:16" x14ac:dyDescent="0.25">
      <c r="B16" s="56"/>
      <c r="C16" s="56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</row>
    <row r="17" spans="2:16" x14ac:dyDescent="0.25">
      <c r="B17" s="56"/>
      <c r="C17" s="56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</row>
    <row r="18" spans="2:16" x14ac:dyDescent="0.25">
      <c r="B18" s="56"/>
      <c r="C18" s="56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</row>
    <row r="19" spans="2:16" x14ac:dyDescent="0.25">
      <c r="B19" s="56"/>
      <c r="C19" s="56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</row>
    <row r="20" spans="2:16" x14ac:dyDescent="0.25">
      <c r="B20" s="56"/>
      <c r="C20" s="56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</row>
    <row r="21" spans="2:16" x14ac:dyDescent="0.25">
      <c r="B21" s="56"/>
      <c r="C21" s="56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</row>
    <row r="22" spans="2:16" x14ac:dyDescent="0.25">
      <c r="B22" s="56"/>
      <c r="C22" s="56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</row>
    <row r="23" spans="2:16" x14ac:dyDescent="0.25">
      <c r="B23" s="56"/>
      <c r="C23" s="56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</row>
    <row r="24" spans="2:16" x14ac:dyDescent="0.25">
      <c r="B24" s="56"/>
      <c r="C24" s="56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</row>
    <row r="25" spans="2:16" x14ac:dyDescent="0.25">
      <c r="B25" s="56"/>
      <c r="C25" s="56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</row>
    <row r="26" spans="2:16" x14ac:dyDescent="0.25">
      <c r="B26" s="158"/>
      <c r="C26" s="159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73"/>
    </row>
    <row r="27" spans="2:16" x14ac:dyDescent="0.25">
      <c r="B27" s="163"/>
      <c r="C27" s="164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74"/>
    </row>
    <row r="28" spans="2:16" x14ac:dyDescent="0.25">
      <c r="B28" s="163"/>
      <c r="C28" s="164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74"/>
    </row>
    <row r="29" spans="2:16" x14ac:dyDescent="0.25">
      <c r="B29" s="163"/>
      <c r="C29" s="164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74"/>
    </row>
    <row r="30" spans="2:16" x14ac:dyDescent="0.25">
      <c r="B30" s="163"/>
      <c r="C30" s="164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74"/>
    </row>
    <row r="31" spans="2:16" x14ac:dyDescent="0.25">
      <c r="B31" s="163"/>
      <c r="C31" s="164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74"/>
    </row>
    <row r="32" spans="2:16" x14ac:dyDescent="0.25">
      <c r="B32" s="163"/>
      <c r="C32" s="164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74"/>
    </row>
    <row r="33" spans="2:16" x14ac:dyDescent="0.25">
      <c r="B33" s="163"/>
      <c r="C33" s="164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74"/>
    </row>
    <row r="34" spans="2:16" x14ac:dyDescent="0.25">
      <c r="B34" s="163"/>
      <c r="C34" s="164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74"/>
    </row>
    <row r="35" spans="2:16" x14ac:dyDescent="0.25">
      <c r="B35" s="163"/>
      <c r="C35" s="164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74"/>
    </row>
    <row r="36" spans="2:16" x14ac:dyDescent="0.25">
      <c r="B36" s="163"/>
      <c r="C36" s="164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74"/>
    </row>
    <row r="37" spans="2:16" x14ac:dyDescent="0.25">
      <c r="B37" s="163"/>
      <c r="C37" s="164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74"/>
    </row>
    <row r="38" spans="2:16" x14ac:dyDescent="0.25">
      <c r="B38" s="163"/>
      <c r="C38" s="164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74"/>
    </row>
    <row r="39" spans="2:16" x14ac:dyDescent="0.25">
      <c r="B39" s="163"/>
      <c r="C39" s="164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74"/>
    </row>
    <row r="40" spans="2:16" x14ac:dyDescent="0.25">
      <c r="B40" s="163"/>
      <c r="C40" s="164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74"/>
    </row>
    <row r="41" spans="2:16" x14ac:dyDescent="0.25">
      <c r="B41" s="163"/>
      <c r="C41" s="164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74"/>
    </row>
    <row r="42" spans="2:16" x14ac:dyDescent="0.25">
      <c r="B42" s="163"/>
      <c r="C42" s="164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74"/>
    </row>
    <row r="43" spans="2:16" x14ac:dyDescent="0.25">
      <c r="B43" s="163"/>
      <c r="C43" s="164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74"/>
    </row>
    <row r="44" spans="2:16" x14ac:dyDescent="0.25">
      <c r="B44" s="163"/>
      <c r="C44" s="164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74"/>
    </row>
    <row r="45" spans="2:16" x14ac:dyDescent="0.25">
      <c r="B45" s="163"/>
      <c r="C45" s="164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74"/>
    </row>
    <row r="46" spans="2:16" x14ac:dyDescent="0.25">
      <c r="B46" s="163"/>
      <c r="C46" s="164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74"/>
    </row>
    <row r="47" spans="2:16" x14ac:dyDescent="0.25">
      <c r="B47" s="163"/>
      <c r="C47" s="164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74"/>
    </row>
    <row r="48" spans="2:16" x14ac:dyDescent="0.25">
      <c r="B48" s="163"/>
      <c r="C48" s="164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74"/>
    </row>
    <row r="49" spans="2:16" x14ac:dyDescent="0.25">
      <c r="B49" s="163"/>
      <c r="C49" s="164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74"/>
    </row>
    <row r="50" spans="2:16" x14ac:dyDescent="0.25">
      <c r="B50" s="163"/>
      <c r="C50" s="164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74"/>
    </row>
    <row r="51" spans="2:16" x14ac:dyDescent="0.25">
      <c r="B51" s="163"/>
      <c r="C51" s="164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74"/>
    </row>
    <row r="52" spans="2:16" x14ac:dyDescent="0.25">
      <c r="B52" s="163"/>
      <c r="C52" s="164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74"/>
    </row>
    <row r="53" spans="2:16" x14ac:dyDescent="0.25">
      <c r="B53" s="163"/>
      <c r="C53" s="164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74"/>
    </row>
    <row r="54" spans="2:16" x14ac:dyDescent="0.25">
      <c r="B54" s="163"/>
      <c r="C54" s="164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74"/>
    </row>
    <row r="55" spans="2:16" x14ac:dyDescent="0.25">
      <c r="B55" s="163"/>
      <c r="C55" s="164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74"/>
    </row>
    <row r="56" spans="2:16" x14ac:dyDescent="0.25">
      <c r="B56" s="163"/>
      <c r="C56" s="164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5"/>
      <c r="P56" s="174"/>
    </row>
    <row r="57" spans="2:16" x14ac:dyDescent="0.25">
      <c r="B57" s="163"/>
      <c r="C57" s="164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74"/>
    </row>
    <row r="58" spans="2:16" x14ac:dyDescent="0.25">
      <c r="B58" s="163"/>
      <c r="C58" s="164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74"/>
    </row>
    <row r="59" spans="2:16" x14ac:dyDescent="0.25">
      <c r="B59" s="163"/>
      <c r="C59" s="164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74"/>
    </row>
    <row r="60" spans="2:16" x14ac:dyDescent="0.25">
      <c r="B60" s="163"/>
      <c r="C60" s="164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74"/>
    </row>
    <row r="61" spans="2:16" x14ac:dyDescent="0.25">
      <c r="B61" s="163"/>
      <c r="C61" s="164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74"/>
    </row>
    <row r="62" spans="2:16" x14ac:dyDescent="0.25">
      <c r="B62" s="163"/>
      <c r="C62" s="164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74"/>
    </row>
    <row r="63" spans="2:16" x14ac:dyDescent="0.25">
      <c r="B63" s="163"/>
      <c r="C63" s="164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74"/>
    </row>
    <row r="64" spans="2:16" x14ac:dyDescent="0.25">
      <c r="B64" s="163"/>
      <c r="C64" s="164"/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74"/>
    </row>
    <row r="65" spans="2:16" x14ac:dyDescent="0.25">
      <c r="B65" s="163"/>
      <c r="C65" s="164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74"/>
    </row>
    <row r="66" spans="2:16" x14ac:dyDescent="0.25">
      <c r="B66" s="163"/>
      <c r="C66" s="164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74"/>
    </row>
    <row r="67" spans="2:16" x14ac:dyDescent="0.25">
      <c r="B67" s="163"/>
      <c r="C67" s="164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74"/>
    </row>
    <row r="68" spans="2:16" x14ac:dyDescent="0.25">
      <c r="B68" s="163"/>
      <c r="C68" s="164"/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74"/>
    </row>
    <row r="69" spans="2:16" x14ac:dyDescent="0.25">
      <c r="B69" s="163"/>
      <c r="C69" s="164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74"/>
    </row>
    <row r="70" spans="2:16" x14ac:dyDescent="0.25">
      <c r="B70" s="163"/>
      <c r="C70" s="164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74"/>
    </row>
    <row r="71" spans="2:16" x14ac:dyDescent="0.25">
      <c r="B71" s="163"/>
      <c r="C71" s="164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74"/>
    </row>
    <row r="72" spans="2:16" x14ac:dyDescent="0.25">
      <c r="B72" s="163"/>
      <c r="C72" s="164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74"/>
    </row>
    <row r="73" spans="2:16" x14ac:dyDescent="0.25">
      <c r="B73" s="163"/>
      <c r="C73" s="164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74"/>
    </row>
    <row r="74" spans="2:16" x14ac:dyDescent="0.25">
      <c r="B74" s="163"/>
      <c r="C74" s="164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74"/>
    </row>
    <row r="75" spans="2:16" x14ac:dyDescent="0.25">
      <c r="B75" s="163"/>
      <c r="C75" s="164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74"/>
    </row>
    <row r="76" spans="2:16" x14ac:dyDescent="0.25">
      <c r="B76" s="163"/>
      <c r="C76" s="164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74"/>
    </row>
    <row r="77" spans="2:16" x14ac:dyDescent="0.25">
      <c r="B77" s="163"/>
      <c r="C77" s="164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74"/>
    </row>
    <row r="78" spans="2:16" x14ac:dyDescent="0.25">
      <c r="B78" s="163"/>
      <c r="C78" s="164"/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74"/>
    </row>
    <row r="79" spans="2:16" x14ac:dyDescent="0.25">
      <c r="B79" s="163"/>
      <c r="C79" s="164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74"/>
    </row>
    <row r="80" spans="2:16" x14ac:dyDescent="0.25">
      <c r="B80" s="163"/>
      <c r="C80" s="164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74"/>
    </row>
    <row r="81" spans="2:16" x14ac:dyDescent="0.25">
      <c r="B81" s="163"/>
      <c r="C81" s="164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74"/>
    </row>
    <row r="82" spans="2:16" x14ac:dyDescent="0.25">
      <c r="B82" s="163"/>
      <c r="C82" s="164"/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74"/>
    </row>
    <row r="83" spans="2:16" x14ac:dyDescent="0.25">
      <c r="B83" s="163"/>
      <c r="C83" s="164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74"/>
    </row>
    <row r="84" spans="2:16" x14ac:dyDescent="0.25">
      <c r="B84" s="163"/>
      <c r="C84" s="164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74"/>
    </row>
    <row r="85" spans="2:16" x14ac:dyDescent="0.25">
      <c r="B85" s="163"/>
      <c r="C85" s="164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74"/>
    </row>
    <row r="86" spans="2:16" x14ac:dyDescent="0.25">
      <c r="B86" s="163"/>
      <c r="C86" s="164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74"/>
    </row>
    <row r="87" spans="2:16" x14ac:dyDescent="0.25">
      <c r="B87" s="163"/>
      <c r="C87" s="164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74"/>
    </row>
    <row r="88" spans="2:16" x14ac:dyDescent="0.25">
      <c r="B88" s="163"/>
      <c r="C88" s="164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74"/>
    </row>
    <row r="89" spans="2:16" x14ac:dyDescent="0.25">
      <c r="B89" s="163"/>
      <c r="C89" s="164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74"/>
    </row>
    <row r="90" spans="2:16" x14ac:dyDescent="0.25">
      <c r="B90" s="163"/>
      <c r="C90" s="164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74"/>
    </row>
    <row r="91" spans="2:16" x14ac:dyDescent="0.25">
      <c r="B91" s="163"/>
      <c r="C91" s="164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74"/>
    </row>
    <row r="92" spans="2:16" x14ac:dyDescent="0.25">
      <c r="B92" s="163"/>
      <c r="C92" s="164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74"/>
    </row>
    <row r="93" spans="2:16" x14ac:dyDescent="0.25">
      <c r="B93" s="163"/>
      <c r="C93" s="164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74"/>
    </row>
    <row r="94" spans="2:16" x14ac:dyDescent="0.25">
      <c r="B94" s="163"/>
      <c r="C94" s="164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74"/>
    </row>
    <row r="95" spans="2:16" x14ac:dyDescent="0.25">
      <c r="B95" s="163"/>
      <c r="C95" s="164"/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74"/>
    </row>
    <row r="96" spans="2:16" x14ac:dyDescent="0.25">
      <c r="B96" s="163"/>
      <c r="C96" s="164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74"/>
    </row>
    <row r="97" spans="2:16" x14ac:dyDescent="0.25">
      <c r="B97" s="163"/>
      <c r="C97" s="164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74"/>
    </row>
    <row r="98" spans="2:16" x14ac:dyDescent="0.25">
      <c r="B98" s="163"/>
      <c r="C98" s="164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74"/>
    </row>
    <row r="99" spans="2:16" x14ac:dyDescent="0.25">
      <c r="B99" s="163"/>
      <c r="C99" s="164"/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165"/>
      <c r="P99" s="174"/>
    </row>
    <row r="100" spans="2:16" x14ac:dyDescent="0.25">
      <c r="B100" s="163"/>
      <c r="C100" s="164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74"/>
    </row>
    <row r="101" spans="2:16" x14ac:dyDescent="0.25">
      <c r="B101" s="163"/>
      <c r="C101" s="164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74"/>
    </row>
    <row r="102" spans="2:16" x14ac:dyDescent="0.25">
      <c r="B102" s="163"/>
      <c r="C102" s="164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74"/>
    </row>
    <row r="103" spans="2:16" x14ac:dyDescent="0.25">
      <c r="B103" s="163"/>
      <c r="C103" s="164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165"/>
      <c r="P103" s="174"/>
    </row>
    <row r="104" spans="2:16" x14ac:dyDescent="0.25">
      <c r="B104" s="163"/>
      <c r="C104" s="164"/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74"/>
    </row>
    <row r="105" spans="2:16" x14ac:dyDescent="0.25">
      <c r="B105" s="163"/>
      <c r="C105" s="164"/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74"/>
    </row>
    <row r="106" spans="2:16" x14ac:dyDescent="0.25">
      <c r="B106" s="163"/>
      <c r="C106" s="164"/>
      <c r="D106" s="165"/>
      <c r="E106" s="165"/>
      <c r="F106" s="165"/>
      <c r="G106" s="165"/>
      <c r="H106" s="165"/>
      <c r="I106" s="165"/>
      <c r="J106" s="165"/>
      <c r="K106" s="165"/>
      <c r="L106" s="165"/>
      <c r="M106" s="165"/>
      <c r="N106" s="165"/>
      <c r="O106" s="165"/>
      <c r="P106" s="174"/>
    </row>
    <row r="107" spans="2:16" x14ac:dyDescent="0.25">
      <c r="B107" s="163"/>
      <c r="C107" s="164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74"/>
    </row>
    <row r="108" spans="2:16" x14ac:dyDescent="0.25">
      <c r="B108" s="163"/>
      <c r="C108" s="164"/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74"/>
    </row>
    <row r="109" spans="2:16" x14ac:dyDescent="0.25">
      <c r="B109" s="163"/>
      <c r="C109" s="164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74"/>
    </row>
    <row r="110" spans="2:16" x14ac:dyDescent="0.25">
      <c r="B110" s="163"/>
      <c r="C110" s="164"/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74"/>
    </row>
    <row r="111" spans="2:16" x14ac:dyDescent="0.25">
      <c r="B111" s="163"/>
      <c r="C111" s="164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74"/>
    </row>
    <row r="112" spans="2:16" x14ac:dyDescent="0.25">
      <c r="B112" s="163"/>
      <c r="C112" s="164"/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74"/>
    </row>
    <row r="113" spans="2:16" x14ac:dyDescent="0.25">
      <c r="B113" s="163"/>
      <c r="C113" s="164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74"/>
    </row>
    <row r="114" spans="2:16" x14ac:dyDescent="0.25">
      <c r="B114" s="163"/>
      <c r="C114" s="164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74"/>
    </row>
    <row r="115" spans="2:16" x14ac:dyDescent="0.25">
      <c r="B115" s="163"/>
      <c r="C115" s="164"/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74"/>
    </row>
    <row r="116" spans="2:16" x14ac:dyDescent="0.25">
      <c r="B116" s="163"/>
      <c r="C116" s="164"/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74"/>
    </row>
    <row r="117" spans="2:16" x14ac:dyDescent="0.25">
      <c r="B117" s="163"/>
      <c r="C117" s="164"/>
      <c r="D117" s="165"/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74"/>
    </row>
    <row r="118" spans="2:16" x14ac:dyDescent="0.25">
      <c r="B118" s="163"/>
      <c r="C118" s="164"/>
      <c r="D118" s="165"/>
      <c r="E118" s="165"/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74"/>
    </row>
    <row r="119" spans="2:16" x14ac:dyDescent="0.25">
      <c r="B119" s="163"/>
      <c r="C119" s="164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74"/>
    </row>
    <row r="120" spans="2:16" x14ac:dyDescent="0.25">
      <c r="B120" s="163"/>
      <c r="C120" s="164"/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74"/>
    </row>
    <row r="121" spans="2:16" x14ac:dyDescent="0.25">
      <c r="B121" s="163"/>
      <c r="C121" s="164"/>
      <c r="D121" s="165"/>
      <c r="E121" s="165"/>
      <c r="F121" s="165"/>
      <c r="G121" s="165"/>
      <c r="H121" s="165"/>
      <c r="I121" s="165"/>
      <c r="J121" s="165"/>
      <c r="K121" s="165"/>
      <c r="L121" s="165"/>
      <c r="M121" s="165"/>
      <c r="N121" s="165"/>
      <c r="O121" s="165"/>
      <c r="P121" s="174"/>
    </row>
    <row r="122" spans="2:16" x14ac:dyDescent="0.25">
      <c r="B122" s="163"/>
      <c r="C122" s="164"/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74"/>
    </row>
    <row r="123" spans="2:16" x14ac:dyDescent="0.25">
      <c r="B123" s="163"/>
      <c r="C123" s="164"/>
      <c r="D123" s="165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74"/>
    </row>
    <row r="124" spans="2:16" x14ac:dyDescent="0.25">
      <c r="B124" s="163"/>
      <c r="C124" s="164"/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74"/>
    </row>
    <row r="125" spans="2:16" x14ac:dyDescent="0.25">
      <c r="B125" s="163"/>
      <c r="C125" s="164"/>
      <c r="D125" s="165"/>
      <c r="E125" s="165"/>
      <c r="F125" s="165"/>
      <c r="G125" s="165"/>
      <c r="H125" s="165"/>
      <c r="I125" s="165"/>
      <c r="J125" s="165"/>
      <c r="K125" s="165"/>
      <c r="L125" s="165"/>
      <c r="M125" s="165"/>
      <c r="N125" s="165"/>
      <c r="O125" s="165"/>
      <c r="P125" s="174"/>
    </row>
    <row r="126" spans="2:16" x14ac:dyDescent="0.25">
      <c r="B126" s="163"/>
      <c r="C126" s="164"/>
      <c r="D126" s="165"/>
      <c r="E126" s="165"/>
      <c r="F126" s="165"/>
      <c r="G126" s="165"/>
      <c r="H126" s="165"/>
      <c r="I126" s="165"/>
      <c r="J126" s="165"/>
      <c r="K126" s="165"/>
      <c r="L126" s="165"/>
      <c r="M126" s="165"/>
      <c r="N126" s="165"/>
      <c r="O126" s="165"/>
      <c r="P126" s="174"/>
    </row>
    <row r="127" spans="2:16" x14ac:dyDescent="0.25">
      <c r="B127" s="163"/>
      <c r="C127" s="164"/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74"/>
    </row>
    <row r="128" spans="2:16" x14ac:dyDescent="0.25">
      <c r="B128" s="163"/>
      <c r="C128" s="164"/>
      <c r="D128" s="165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74"/>
    </row>
    <row r="129" spans="2:16" x14ac:dyDescent="0.25">
      <c r="B129" s="163"/>
      <c r="C129" s="164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74"/>
    </row>
    <row r="130" spans="2:16" x14ac:dyDescent="0.25">
      <c r="B130" s="163"/>
      <c r="C130" s="164"/>
      <c r="D130" s="165"/>
      <c r="E130" s="165"/>
      <c r="F130" s="165"/>
      <c r="G130" s="165"/>
      <c r="H130" s="165"/>
      <c r="I130" s="165"/>
      <c r="J130" s="165"/>
      <c r="K130" s="165"/>
      <c r="L130" s="165"/>
      <c r="M130" s="165"/>
      <c r="N130" s="165"/>
      <c r="O130" s="165"/>
      <c r="P130" s="174"/>
    </row>
    <row r="131" spans="2:16" x14ac:dyDescent="0.25">
      <c r="B131" s="163"/>
      <c r="C131" s="164"/>
      <c r="D131" s="165"/>
      <c r="E131" s="165"/>
      <c r="F131" s="165"/>
      <c r="G131" s="165"/>
      <c r="H131" s="165"/>
      <c r="I131" s="165"/>
      <c r="J131" s="165"/>
      <c r="K131" s="165"/>
      <c r="L131" s="165"/>
      <c r="M131" s="165"/>
      <c r="N131" s="165"/>
      <c r="O131" s="165"/>
      <c r="P131" s="174"/>
    </row>
    <row r="132" spans="2:16" x14ac:dyDescent="0.25">
      <c r="B132" s="163"/>
      <c r="C132" s="164"/>
      <c r="D132" s="165"/>
      <c r="E132" s="165"/>
      <c r="F132" s="165"/>
      <c r="G132" s="165"/>
      <c r="H132" s="165"/>
      <c r="I132" s="165"/>
      <c r="J132" s="165"/>
      <c r="K132" s="165"/>
      <c r="L132" s="165"/>
      <c r="M132" s="165"/>
      <c r="N132" s="165"/>
      <c r="O132" s="165"/>
      <c r="P132" s="174"/>
    </row>
    <row r="133" spans="2:16" x14ac:dyDescent="0.25">
      <c r="B133" s="163"/>
      <c r="C133" s="164"/>
      <c r="D133" s="165"/>
      <c r="E133" s="165"/>
      <c r="F133" s="165"/>
      <c r="G133" s="165"/>
      <c r="H133" s="165"/>
      <c r="I133" s="165"/>
      <c r="J133" s="165"/>
      <c r="K133" s="165"/>
      <c r="L133" s="165"/>
      <c r="M133" s="165"/>
      <c r="N133" s="165"/>
      <c r="O133" s="165"/>
      <c r="P133" s="174"/>
    </row>
    <row r="134" spans="2:16" x14ac:dyDescent="0.25">
      <c r="B134" s="163"/>
      <c r="C134" s="164"/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74"/>
    </row>
    <row r="135" spans="2:16" x14ac:dyDescent="0.25">
      <c r="B135" s="163"/>
      <c r="C135" s="164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74"/>
    </row>
    <row r="136" spans="2:16" x14ac:dyDescent="0.25">
      <c r="B136" s="163"/>
      <c r="C136" s="164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74"/>
    </row>
    <row r="137" spans="2:16" x14ac:dyDescent="0.25">
      <c r="B137" s="163"/>
      <c r="C137" s="164"/>
      <c r="D137" s="165"/>
      <c r="E137" s="165"/>
      <c r="F137" s="165"/>
      <c r="G137" s="165"/>
      <c r="H137" s="165"/>
      <c r="I137" s="165"/>
      <c r="J137" s="165"/>
      <c r="K137" s="165"/>
      <c r="L137" s="165"/>
      <c r="M137" s="165"/>
      <c r="N137" s="165"/>
      <c r="O137" s="165"/>
      <c r="P137" s="174"/>
    </row>
    <row r="138" spans="2:16" x14ac:dyDescent="0.25">
      <c r="B138" s="163"/>
      <c r="C138" s="164"/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65"/>
      <c r="O138" s="165"/>
      <c r="P138" s="174"/>
    </row>
    <row r="139" spans="2:16" x14ac:dyDescent="0.25">
      <c r="B139" s="163"/>
      <c r="C139" s="164"/>
      <c r="D139" s="165"/>
      <c r="E139" s="165"/>
      <c r="F139" s="165"/>
      <c r="G139" s="165"/>
      <c r="H139" s="165"/>
      <c r="I139" s="165"/>
      <c r="J139" s="165"/>
      <c r="K139" s="165"/>
      <c r="L139" s="165"/>
      <c r="M139" s="165"/>
      <c r="N139" s="165"/>
      <c r="O139" s="165"/>
      <c r="P139" s="174"/>
    </row>
    <row r="140" spans="2:16" x14ac:dyDescent="0.25">
      <c r="B140" s="163"/>
      <c r="C140" s="164"/>
      <c r="D140" s="165"/>
      <c r="E140" s="165"/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74"/>
    </row>
    <row r="141" spans="2:16" x14ac:dyDescent="0.25">
      <c r="B141" s="163"/>
      <c r="C141" s="164"/>
      <c r="D141" s="165"/>
      <c r="E141" s="165"/>
      <c r="F141" s="165"/>
      <c r="G141" s="165"/>
      <c r="H141" s="165"/>
      <c r="I141" s="165"/>
      <c r="J141" s="165"/>
      <c r="K141" s="165"/>
      <c r="L141" s="165"/>
      <c r="M141" s="165"/>
      <c r="N141" s="165"/>
      <c r="O141" s="165"/>
      <c r="P141" s="174"/>
    </row>
    <row r="142" spans="2:16" x14ac:dyDescent="0.25">
      <c r="B142" s="163"/>
      <c r="C142" s="164"/>
      <c r="D142" s="165"/>
      <c r="E142" s="165"/>
      <c r="F142" s="165"/>
      <c r="G142" s="165"/>
      <c r="H142" s="165"/>
      <c r="I142" s="165"/>
      <c r="J142" s="165"/>
      <c r="K142" s="165"/>
      <c r="L142" s="165"/>
      <c r="M142" s="165"/>
      <c r="N142" s="165"/>
      <c r="O142" s="165"/>
      <c r="P142" s="174"/>
    </row>
    <row r="143" spans="2:16" x14ac:dyDescent="0.25">
      <c r="B143" s="163"/>
      <c r="C143" s="164"/>
      <c r="D143" s="165"/>
      <c r="E143" s="165"/>
      <c r="F143" s="165"/>
      <c r="G143" s="165"/>
      <c r="H143" s="165"/>
      <c r="I143" s="165"/>
      <c r="J143" s="165"/>
      <c r="K143" s="165"/>
      <c r="L143" s="165"/>
      <c r="M143" s="165"/>
      <c r="N143" s="165"/>
      <c r="O143" s="165"/>
      <c r="P143" s="174"/>
    </row>
    <row r="144" spans="2:16" x14ac:dyDescent="0.25">
      <c r="B144" s="163"/>
      <c r="C144" s="164"/>
      <c r="D144" s="165"/>
      <c r="E144" s="165"/>
      <c r="F144" s="165"/>
      <c r="G144" s="165"/>
      <c r="H144" s="165"/>
      <c r="I144" s="165"/>
      <c r="J144" s="165"/>
      <c r="K144" s="165"/>
      <c r="L144" s="165"/>
      <c r="M144" s="165"/>
      <c r="N144" s="165"/>
      <c r="O144" s="165"/>
      <c r="P144" s="174"/>
    </row>
    <row r="145" spans="2:16" x14ac:dyDescent="0.25">
      <c r="B145" s="163"/>
      <c r="C145" s="164"/>
      <c r="D145" s="165"/>
      <c r="E145" s="165"/>
      <c r="F145" s="165"/>
      <c r="G145" s="165"/>
      <c r="H145" s="165"/>
      <c r="I145" s="165"/>
      <c r="J145" s="165"/>
      <c r="K145" s="165"/>
      <c r="L145" s="165"/>
      <c r="M145" s="165"/>
      <c r="N145" s="165"/>
      <c r="O145" s="165"/>
      <c r="P145" s="174"/>
    </row>
    <row r="146" spans="2:16" x14ac:dyDescent="0.25">
      <c r="B146" s="163"/>
      <c r="C146" s="164"/>
      <c r="D146" s="165"/>
      <c r="E146" s="165"/>
      <c r="F146" s="165"/>
      <c r="G146" s="165"/>
      <c r="H146" s="165"/>
      <c r="I146" s="165"/>
      <c r="J146" s="165"/>
      <c r="K146" s="165"/>
      <c r="L146" s="165"/>
      <c r="M146" s="165"/>
      <c r="N146" s="165"/>
      <c r="O146" s="165"/>
      <c r="P146" s="174"/>
    </row>
    <row r="147" spans="2:16" x14ac:dyDescent="0.25">
      <c r="B147" s="163"/>
      <c r="C147" s="164"/>
      <c r="D147" s="165"/>
      <c r="E147" s="165"/>
      <c r="F147" s="165"/>
      <c r="G147" s="165"/>
      <c r="H147" s="165"/>
      <c r="I147" s="165"/>
      <c r="J147" s="165"/>
      <c r="K147" s="165"/>
      <c r="L147" s="165"/>
      <c r="M147" s="165"/>
      <c r="N147" s="165"/>
      <c r="O147" s="165"/>
      <c r="P147" s="174"/>
    </row>
    <row r="148" spans="2:16" x14ac:dyDescent="0.25">
      <c r="B148" s="163"/>
      <c r="C148" s="164"/>
      <c r="D148" s="165"/>
      <c r="E148" s="165"/>
      <c r="F148" s="165"/>
      <c r="G148" s="165"/>
      <c r="H148" s="165"/>
      <c r="I148" s="165"/>
      <c r="J148" s="165"/>
      <c r="K148" s="165"/>
      <c r="L148" s="165"/>
      <c r="M148" s="165"/>
      <c r="N148" s="165"/>
      <c r="O148" s="165"/>
      <c r="P148" s="174"/>
    </row>
    <row r="149" spans="2:16" x14ac:dyDescent="0.25">
      <c r="B149" s="163"/>
      <c r="C149" s="164"/>
      <c r="D149" s="165"/>
      <c r="E149" s="165"/>
      <c r="F149" s="165"/>
      <c r="G149" s="165"/>
      <c r="H149" s="165"/>
      <c r="I149" s="165"/>
      <c r="J149" s="165"/>
      <c r="K149" s="165"/>
      <c r="L149" s="165"/>
      <c r="M149" s="165"/>
      <c r="N149" s="165"/>
      <c r="O149" s="165"/>
      <c r="P149" s="174"/>
    </row>
    <row r="150" spans="2:16" x14ac:dyDescent="0.25">
      <c r="B150" s="163"/>
      <c r="C150" s="164"/>
      <c r="D150" s="165"/>
      <c r="E150" s="165"/>
      <c r="F150" s="165"/>
      <c r="G150" s="165"/>
      <c r="H150" s="165"/>
      <c r="I150" s="165"/>
      <c r="J150" s="165"/>
      <c r="K150" s="165"/>
      <c r="L150" s="165"/>
      <c r="M150" s="165"/>
      <c r="N150" s="165"/>
      <c r="O150" s="165"/>
      <c r="P150" s="174"/>
    </row>
    <row r="151" spans="2:16" x14ac:dyDescent="0.25">
      <c r="B151" s="163"/>
      <c r="C151" s="164"/>
      <c r="D151" s="165"/>
      <c r="E151" s="165"/>
      <c r="F151" s="165"/>
      <c r="G151" s="165"/>
      <c r="H151" s="165"/>
      <c r="I151" s="165"/>
      <c r="J151" s="165"/>
      <c r="K151" s="165"/>
      <c r="L151" s="165"/>
      <c r="M151" s="165"/>
      <c r="N151" s="165"/>
      <c r="O151" s="165"/>
      <c r="P151" s="174"/>
    </row>
    <row r="152" spans="2:16" x14ac:dyDescent="0.25">
      <c r="B152" s="163"/>
      <c r="C152" s="164"/>
      <c r="D152" s="165"/>
      <c r="E152" s="165"/>
      <c r="F152" s="165"/>
      <c r="G152" s="165"/>
      <c r="H152" s="165"/>
      <c r="I152" s="165"/>
      <c r="J152" s="165"/>
      <c r="K152" s="165"/>
      <c r="L152" s="165"/>
      <c r="M152" s="165"/>
      <c r="N152" s="165"/>
      <c r="O152" s="165"/>
      <c r="P152" s="174"/>
    </row>
    <row r="153" spans="2:16" x14ac:dyDescent="0.25">
      <c r="B153" s="163"/>
      <c r="C153" s="164"/>
      <c r="D153" s="165"/>
      <c r="E153" s="165"/>
      <c r="F153" s="165"/>
      <c r="G153" s="165"/>
      <c r="H153" s="165"/>
      <c r="I153" s="165"/>
      <c r="J153" s="165"/>
      <c r="K153" s="165"/>
      <c r="L153" s="165"/>
      <c r="M153" s="165"/>
      <c r="N153" s="165"/>
      <c r="O153" s="165"/>
      <c r="P153" s="174"/>
    </row>
    <row r="154" spans="2:16" x14ac:dyDescent="0.25">
      <c r="B154" s="163"/>
      <c r="C154" s="164"/>
      <c r="D154" s="165"/>
      <c r="E154" s="165"/>
      <c r="F154" s="165"/>
      <c r="G154" s="165"/>
      <c r="H154" s="165"/>
      <c r="I154" s="165"/>
      <c r="J154" s="165"/>
      <c r="K154" s="165"/>
      <c r="L154" s="165"/>
      <c r="M154" s="165"/>
      <c r="N154" s="165"/>
      <c r="O154" s="165"/>
      <c r="P154" s="174"/>
    </row>
    <row r="155" spans="2:16" x14ac:dyDescent="0.25">
      <c r="B155" s="163"/>
      <c r="C155" s="164"/>
      <c r="D155" s="165"/>
      <c r="E155" s="165"/>
      <c r="F155" s="165"/>
      <c r="G155" s="165"/>
      <c r="H155" s="165"/>
      <c r="I155" s="165"/>
      <c r="J155" s="165"/>
      <c r="K155" s="165"/>
      <c r="L155" s="165"/>
      <c r="M155" s="165"/>
      <c r="N155" s="165"/>
      <c r="O155" s="165"/>
      <c r="P155" s="174"/>
    </row>
    <row r="156" spans="2:16" x14ac:dyDescent="0.25">
      <c r="B156" s="163"/>
      <c r="C156" s="164"/>
      <c r="D156" s="165"/>
      <c r="E156" s="165"/>
      <c r="F156" s="165"/>
      <c r="G156" s="165"/>
      <c r="H156" s="165"/>
      <c r="I156" s="165"/>
      <c r="J156" s="165"/>
      <c r="K156" s="165"/>
      <c r="L156" s="165"/>
      <c r="M156" s="165"/>
      <c r="N156" s="165"/>
      <c r="O156" s="165"/>
      <c r="P156" s="174"/>
    </row>
    <row r="157" spans="2:16" x14ac:dyDescent="0.25">
      <c r="B157" s="163"/>
      <c r="C157" s="164"/>
      <c r="D157" s="165"/>
      <c r="E157" s="165"/>
      <c r="F157" s="165"/>
      <c r="G157" s="165"/>
      <c r="H157" s="165"/>
      <c r="I157" s="165"/>
      <c r="J157" s="165"/>
      <c r="K157" s="165"/>
      <c r="L157" s="165"/>
      <c r="M157" s="165"/>
      <c r="N157" s="165"/>
      <c r="O157" s="165"/>
      <c r="P157" s="174"/>
    </row>
    <row r="158" spans="2:16" x14ac:dyDescent="0.25">
      <c r="B158" s="163"/>
      <c r="C158" s="164"/>
      <c r="D158" s="165"/>
      <c r="E158" s="165"/>
      <c r="F158" s="165"/>
      <c r="G158" s="165"/>
      <c r="H158" s="165"/>
      <c r="I158" s="165"/>
      <c r="J158" s="165"/>
      <c r="K158" s="165"/>
      <c r="L158" s="165"/>
      <c r="M158" s="165"/>
      <c r="N158" s="165"/>
      <c r="O158" s="165"/>
      <c r="P158" s="174"/>
    </row>
    <row r="159" spans="2:16" x14ac:dyDescent="0.25">
      <c r="B159" s="163"/>
      <c r="C159" s="164"/>
      <c r="D159" s="165"/>
      <c r="E159" s="165"/>
      <c r="F159" s="165"/>
      <c r="G159" s="165"/>
      <c r="H159" s="165"/>
      <c r="I159" s="165"/>
      <c r="J159" s="165"/>
      <c r="K159" s="165"/>
      <c r="L159" s="165"/>
      <c r="M159" s="165"/>
      <c r="N159" s="165"/>
      <c r="O159" s="165"/>
      <c r="P159" s="174"/>
    </row>
    <row r="160" spans="2:16" x14ac:dyDescent="0.25">
      <c r="B160" s="163"/>
      <c r="C160" s="164"/>
      <c r="D160" s="165"/>
      <c r="E160" s="165"/>
      <c r="F160" s="165"/>
      <c r="G160" s="165"/>
      <c r="H160" s="165"/>
      <c r="I160" s="165"/>
      <c r="J160" s="165"/>
      <c r="K160" s="165"/>
      <c r="L160" s="165"/>
      <c r="M160" s="165"/>
      <c r="N160" s="165"/>
      <c r="O160" s="165"/>
      <c r="P160" s="174"/>
    </row>
    <row r="161" spans="2:16" x14ac:dyDescent="0.25">
      <c r="B161" s="163"/>
      <c r="C161" s="164"/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74"/>
    </row>
    <row r="162" spans="2:16" x14ac:dyDescent="0.25">
      <c r="B162" s="163"/>
      <c r="C162" s="164"/>
      <c r="D162" s="165"/>
      <c r="E162" s="165"/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74"/>
    </row>
    <row r="163" spans="2:16" x14ac:dyDescent="0.25">
      <c r="B163" s="163"/>
      <c r="C163" s="164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74"/>
    </row>
    <row r="164" spans="2:16" x14ac:dyDescent="0.25">
      <c r="B164" s="163"/>
      <c r="C164" s="164"/>
      <c r="D164" s="165"/>
      <c r="E164" s="165"/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74"/>
    </row>
    <row r="165" spans="2:16" x14ac:dyDescent="0.25">
      <c r="B165" s="163"/>
      <c r="C165" s="164"/>
      <c r="D165" s="165"/>
      <c r="E165" s="165"/>
      <c r="F165" s="165"/>
      <c r="G165" s="165"/>
      <c r="H165" s="165"/>
      <c r="I165" s="165"/>
      <c r="J165" s="165"/>
      <c r="K165" s="165"/>
      <c r="L165" s="165"/>
      <c r="M165" s="165"/>
      <c r="N165" s="165"/>
      <c r="O165" s="165"/>
      <c r="P165" s="174"/>
    </row>
    <row r="166" spans="2:16" x14ac:dyDescent="0.25">
      <c r="B166" s="163"/>
      <c r="C166" s="164"/>
      <c r="D166" s="165"/>
      <c r="E166" s="165"/>
      <c r="F166" s="165"/>
      <c r="G166" s="165"/>
      <c r="H166" s="165"/>
      <c r="I166" s="165"/>
      <c r="J166" s="165"/>
      <c r="K166" s="165"/>
      <c r="L166" s="165"/>
      <c r="M166" s="165"/>
      <c r="N166" s="165"/>
      <c r="O166" s="165"/>
      <c r="P166" s="174"/>
    </row>
    <row r="167" spans="2:16" x14ac:dyDescent="0.25">
      <c r="B167" s="163"/>
      <c r="C167" s="164"/>
      <c r="D167" s="165"/>
      <c r="E167" s="165"/>
      <c r="F167" s="165"/>
      <c r="G167" s="165"/>
      <c r="H167" s="165"/>
      <c r="I167" s="165"/>
      <c r="J167" s="165"/>
      <c r="K167" s="165"/>
      <c r="L167" s="165"/>
      <c r="M167" s="165"/>
      <c r="N167" s="165"/>
      <c r="O167" s="165"/>
      <c r="P167" s="174"/>
    </row>
    <row r="168" spans="2:16" x14ac:dyDescent="0.25">
      <c r="B168" s="163"/>
      <c r="C168" s="164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74"/>
    </row>
    <row r="169" spans="2:16" x14ac:dyDescent="0.25">
      <c r="B169" s="163"/>
      <c r="C169" s="164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74"/>
    </row>
    <row r="170" spans="2:16" x14ac:dyDescent="0.25">
      <c r="B170" s="163"/>
      <c r="C170" s="164"/>
      <c r="D170" s="165"/>
      <c r="E170" s="165"/>
      <c r="F170" s="165"/>
      <c r="G170" s="165"/>
      <c r="H170" s="165"/>
      <c r="I170" s="165"/>
      <c r="J170" s="165"/>
      <c r="K170" s="165"/>
      <c r="L170" s="165"/>
      <c r="M170" s="165"/>
      <c r="N170" s="165"/>
      <c r="O170" s="165"/>
      <c r="P170" s="174"/>
    </row>
    <row r="171" spans="2:16" x14ac:dyDescent="0.25">
      <c r="B171" s="163"/>
      <c r="C171" s="164"/>
      <c r="D171" s="165"/>
      <c r="E171" s="165"/>
      <c r="F171" s="165"/>
      <c r="G171" s="165"/>
      <c r="H171" s="165"/>
      <c r="I171" s="165"/>
      <c r="J171" s="165"/>
      <c r="K171" s="165"/>
      <c r="L171" s="165"/>
      <c r="M171" s="165"/>
      <c r="N171" s="165"/>
      <c r="O171" s="165"/>
      <c r="P171" s="174"/>
    </row>
    <row r="172" spans="2:16" x14ac:dyDescent="0.25">
      <c r="B172" s="163"/>
      <c r="C172" s="164"/>
      <c r="D172" s="165"/>
      <c r="E172" s="165"/>
      <c r="F172" s="165"/>
      <c r="G172" s="165"/>
      <c r="H172" s="165"/>
      <c r="I172" s="165"/>
      <c r="J172" s="165"/>
      <c r="K172" s="165"/>
      <c r="L172" s="165"/>
      <c r="M172" s="165"/>
      <c r="N172" s="165"/>
      <c r="O172" s="165"/>
      <c r="P172" s="174"/>
    </row>
    <row r="173" spans="2:16" x14ac:dyDescent="0.25">
      <c r="B173" s="163"/>
      <c r="C173" s="164"/>
      <c r="D173" s="165"/>
      <c r="E173" s="165"/>
      <c r="F173" s="165"/>
      <c r="G173" s="165"/>
      <c r="H173" s="165"/>
      <c r="I173" s="165"/>
      <c r="J173" s="165"/>
      <c r="K173" s="165"/>
      <c r="L173" s="165"/>
      <c r="M173" s="165"/>
      <c r="N173" s="165"/>
      <c r="O173" s="165"/>
      <c r="P173" s="174"/>
    </row>
    <row r="174" spans="2:16" x14ac:dyDescent="0.25">
      <c r="B174" s="163"/>
      <c r="C174" s="164"/>
      <c r="D174" s="165"/>
      <c r="E174" s="165"/>
      <c r="F174" s="165"/>
      <c r="G174" s="165"/>
      <c r="H174" s="165"/>
      <c r="I174" s="165"/>
      <c r="J174" s="165"/>
      <c r="K174" s="165"/>
      <c r="L174" s="165"/>
      <c r="M174" s="165"/>
      <c r="N174" s="165"/>
      <c r="O174" s="165"/>
      <c r="P174" s="174"/>
    </row>
    <row r="175" spans="2:16" x14ac:dyDescent="0.25">
      <c r="B175" s="163"/>
      <c r="C175" s="164"/>
      <c r="D175" s="165"/>
      <c r="E175" s="165"/>
      <c r="F175" s="165"/>
      <c r="G175" s="165"/>
      <c r="H175" s="165"/>
      <c r="I175" s="165"/>
      <c r="J175" s="165"/>
      <c r="K175" s="165"/>
      <c r="L175" s="165"/>
      <c r="M175" s="165"/>
      <c r="N175" s="165"/>
      <c r="O175" s="165"/>
      <c r="P175" s="174"/>
    </row>
    <row r="176" spans="2:16" x14ac:dyDescent="0.25">
      <c r="B176" s="163"/>
      <c r="C176" s="164"/>
      <c r="D176" s="165"/>
      <c r="E176" s="165"/>
      <c r="F176" s="165"/>
      <c r="G176" s="165"/>
      <c r="H176" s="165"/>
      <c r="I176" s="165"/>
      <c r="J176" s="165"/>
      <c r="K176" s="165"/>
      <c r="L176" s="165"/>
      <c r="M176" s="165"/>
      <c r="N176" s="165"/>
      <c r="O176" s="165"/>
      <c r="P176" s="174"/>
    </row>
    <row r="177" spans="2:16" x14ac:dyDescent="0.25">
      <c r="B177" s="163"/>
      <c r="C177" s="164"/>
      <c r="D177" s="165"/>
      <c r="E177" s="165"/>
      <c r="F177" s="165"/>
      <c r="G177" s="165"/>
      <c r="H177" s="165"/>
      <c r="I177" s="165"/>
      <c r="J177" s="165"/>
      <c r="K177" s="165"/>
      <c r="L177" s="165"/>
      <c r="M177" s="165"/>
      <c r="N177" s="165"/>
      <c r="O177" s="165"/>
      <c r="P177" s="174"/>
    </row>
    <row r="178" spans="2:16" x14ac:dyDescent="0.25">
      <c r="B178" s="163"/>
      <c r="C178" s="164"/>
      <c r="D178" s="165"/>
      <c r="E178" s="165"/>
      <c r="F178" s="165"/>
      <c r="G178" s="165"/>
      <c r="H178" s="165"/>
      <c r="I178" s="165"/>
      <c r="J178" s="165"/>
      <c r="K178" s="165"/>
      <c r="L178" s="165"/>
      <c r="M178" s="165"/>
      <c r="N178" s="165"/>
      <c r="O178" s="165"/>
      <c r="P178" s="174"/>
    </row>
    <row r="179" spans="2:16" x14ac:dyDescent="0.25">
      <c r="B179" s="163"/>
      <c r="C179" s="164"/>
      <c r="D179" s="165"/>
      <c r="E179" s="165"/>
      <c r="F179" s="165"/>
      <c r="G179" s="165"/>
      <c r="H179" s="165"/>
      <c r="I179" s="165"/>
      <c r="J179" s="165"/>
      <c r="K179" s="165"/>
      <c r="L179" s="165"/>
      <c r="M179" s="165"/>
      <c r="N179" s="165"/>
      <c r="O179" s="165"/>
      <c r="P179" s="174"/>
    </row>
    <row r="180" spans="2:16" x14ac:dyDescent="0.25">
      <c r="B180" s="163"/>
      <c r="C180" s="164"/>
      <c r="D180" s="165"/>
      <c r="E180" s="165"/>
      <c r="F180" s="165"/>
      <c r="G180" s="165"/>
      <c r="H180" s="165"/>
      <c r="I180" s="165"/>
      <c r="J180" s="165"/>
      <c r="K180" s="165"/>
      <c r="L180" s="165"/>
      <c r="M180" s="165"/>
      <c r="N180" s="165"/>
      <c r="O180" s="165"/>
      <c r="P180" s="174"/>
    </row>
    <row r="181" spans="2:16" x14ac:dyDescent="0.25">
      <c r="B181" s="163"/>
      <c r="C181" s="164"/>
      <c r="D181" s="165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P181" s="174"/>
    </row>
    <row r="182" spans="2:16" x14ac:dyDescent="0.25">
      <c r="B182" s="163"/>
      <c r="C182" s="164"/>
      <c r="D182" s="165"/>
      <c r="E182" s="165"/>
      <c r="F182" s="165"/>
      <c r="G182" s="165"/>
      <c r="H182" s="165"/>
      <c r="I182" s="165"/>
      <c r="J182" s="165"/>
      <c r="K182" s="165"/>
      <c r="L182" s="165"/>
      <c r="M182" s="165"/>
      <c r="N182" s="165"/>
      <c r="O182" s="165"/>
      <c r="P182" s="174"/>
    </row>
    <row r="183" spans="2:16" x14ac:dyDescent="0.25">
      <c r="B183" s="163"/>
      <c r="C183" s="164"/>
      <c r="D183" s="165"/>
      <c r="E183" s="165"/>
      <c r="F183" s="165"/>
      <c r="G183" s="165"/>
      <c r="H183" s="165"/>
      <c r="I183" s="165"/>
      <c r="J183" s="165"/>
      <c r="K183" s="165"/>
      <c r="L183" s="165"/>
      <c r="M183" s="165"/>
      <c r="N183" s="165"/>
      <c r="O183" s="165"/>
      <c r="P183" s="174"/>
    </row>
    <row r="184" spans="2:16" x14ac:dyDescent="0.25">
      <c r="B184" s="163"/>
      <c r="C184" s="164"/>
      <c r="D184" s="165"/>
      <c r="E184" s="165"/>
      <c r="F184" s="165"/>
      <c r="G184" s="165"/>
      <c r="H184" s="165"/>
      <c r="I184" s="165"/>
      <c r="J184" s="165"/>
      <c r="K184" s="165"/>
      <c r="L184" s="165"/>
      <c r="M184" s="165"/>
      <c r="N184" s="165"/>
      <c r="O184" s="165"/>
      <c r="P184" s="174"/>
    </row>
    <row r="185" spans="2:16" x14ac:dyDescent="0.25">
      <c r="B185" s="163"/>
      <c r="C185" s="164"/>
      <c r="D185" s="165"/>
      <c r="E185" s="165"/>
      <c r="F185" s="165"/>
      <c r="G185" s="165"/>
      <c r="H185" s="165"/>
      <c r="I185" s="165"/>
      <c r="J185" s="165"/>
      <c r="K185" s="165"/>
      <c r="L185" s="165"/>
      <c r="M185" s="165"/>
      <c r="N185" s="165"/>
      <c r="O185" s="165"/>
      <c r="P185" s="174"/>
    </row>
    <row r="186" spans="2:16" x14ac:dyDescent="0.25">
      <c r="B186" s="163"/>
      <c r="C186" s="164"/>
      <c r="D186" s="165"/>
      <c r="E186" s="165"/>
      <c r="F186" s="165"/>
      <c r="G186" s="165"/>
      <c r="H186" s="165"/>
      <c r="I186" s="165"/>
      <c r="J186" s="165"/>
      <c r="K186" s="165"/>
      <c r="L186" s="165"/>
      <c r="M186" s="165"/>
      <c r="N186" s="165"/>
      <c r="O186" s="165"/>
      <c r="P186" s="174"/>
    </row>
    <row r="187" spans="2:16" x14ac:dyDescent="0.25">
      <c r="B187" s="163"/>
      <c r="C187" s="164"/>
      <c r="D187" s="165"/>
      <c r="E187" s="165"/>
      <c r="F187" s="165"/>
      <c r="G187" s="165"/>
      <c r="H187" s="165"/>
      <c r="I187" s="165"/>
      <c r="J187" s="165"/>
      <c r="K187" s="165"/>
      <c r="L187" s="165"/>
      <c r="M187" s="165"/>
      <c r="N187" s="165"/>
      <c r="O187" s="165"/>
      <c r="P187" s="174"/>
    </row>
    <row r="188" spans="2:16" x14ac:dyDescent="0.25">
      <c r="B188" s="163"/>
      <c r="C188" s="164"/>
      <c r="D188" s="165"/>
      <c r="E188" s="165"/>
      <c r="F188" s="165"/>
      <c r="G188" s="165"/>
      <c r="H188" s="165"/>
      <c r="I188" s="165"/>
      <c r="J188" s="165"/>
      <c r="K188" s="165"/>
      <c r="L188" s="165"/>
      <c r="M188" s="165"/>
      <c r="N188" s="165"/>
      <c r="O188" s="165"/>
      <c r="P188" s="174"/>
    </row>
    <row r="189" spans="2:16" x14ac:dyDescent="0.25">
      <c r="B189" s="163"/>
      <c r="C189" s="164"/>
      <c r="D189" s="165"/>
      <c r="E189" s="165"/>
      <c r="F189" s="165"/>
      <c r="G189" s="165"/>
      <c r="H189" s="165"/>
      <c r="I189" s="165"/>
      <c r="J189" s="165"/>
      <c r="K189" s="165"/>
      <c r="L189" s="165"/>
      <c r="M189" s="165"/>
      <c r="N189" s="165"/>
      <c r="O189" s="165"/>
      <c r="P189" s="174"/>
    </row>
    <row r="190" spans="2:16" x14ac:dyDescent="0.25">
      <c r="B190" s="163"/>
      <c r="C190" s="164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74"/>
    </row>
    <row r="191" spans="2:16" x14ac:dyDescent="0.25">
      <c r="B191" s="163"/>
      <c r="C191" s="164"/>
      <c r="D191" s="165"/>
      <c r="E191" s="165"/>
      <c r="F191" s="165"/>
      <c r="G191" s="165"/>
      <c r="H191" s="165"/>
      <c r="I191" s="165"/>
      <c r="J191" s="165"/>
      <c r="K191" s="165"/>
      <c r="L191" s="165"/>
      <c r="M191" s="165"/>
      <c r="N191" s="165"/>
      <c r="O191" s="165"/>
      <c r="P191" s="174"/>
    </row>
    <row r="192" spans="2:16" x14ac:dyDescent="0.25">
      <c r="B192" s="163"/>
      <c r="C192" s="164"/>
      <c r="D192" s="165"/>
      <c r="E192" s="165"/>
      <c r="F192" s="165"/>
      <c r="G192" s="165"/>
      <c r="H192" s="165"/>
      <c r="I192" s="165"/>
      <c r="J192" s="165"/>
      <c r="K192" s="165"/>
      <c r="L192" s="165"/>
      <c r="M192" s="165"/>
      <c r="N192" s="165"/>
      <c r="O192" s="165"/>
      <c r="P192" s="174"/>
    </row>
    <row r="193" spans="2:16" x14ac:dyDescent="0.25">
      <c r="B193" s="163"/>
      <c r="C193" s="164"/>
      <c r="D193" s="165"/>
      <c r="E193" s="165"/>
      <c r="F193" s="165"/>
      <c r="G193" s="165"/>
      <c r="H193" s="165"/>
      <c r="I193" s="165"/>
      <c r="J193" s="165"/>
      <c r="K193" s="165"/>
      <c r="L193" s="165"/>
      <c r="M193" s="165"/>
      <c r="N193" s="165"/>
      <c r="O193" s="165"/>
      <c r="P193" s="174"/>
    </row>
    <row r="194" spans="2:16" x14ac:dyDescent="0.25">
      <c r="B194" s="163"/>
      <c r="C194" s="164"/>
      <c r="D194" s="165"/>
      <c r="E194" s="165"/>
      <c r="F194" s="165"/>
      <c r="G194" s="165"/>
      <c r="H194" s="165"/>
      <c r="I194" s="165"/>
      <c r="J194" s="165"/>
      <c r="K194" s="165"/>
      <c r="L194" s="165"/>
      <c r="M194" s="165"/>
      <c r="N194" s="165"/>
      <c r="O194" s="165"/>
      <c r="P194" s="174"/>
    </row>
    <row r="195" spans="2:16" x14ac:dyDescent="0.25">
      <c r="B195" s="163"/>
      <c r="C195" s="164"/>
      <c r="D195" s="165"/>
      <c r="E195" s="165"/>
      <c r="F195" s="165"/>
      <c r="G195" s="165"/>
      <c r="H195" s="165"/>
      <c r="I195" s="165"/>
      <c r="J195" s="165"/>
      <c r="K195" s="165"/>
      <c r="L195" s="165"/>
      <c r="M195" s="165"/>
      <c r="N195" s="165"/>
      <c r="O195" s="165"/>
      <c r="P195" s="174"/>
    </row>
    <row r="196" spans="2:16" x14ac:dyDescent="0.25">
      <c r="B196" s="163"/>
      <c r="C196" s="164"/>
      <c r="D196" s="165"/>
      <c r="E196" s="165"/>
      <c r="F196" s="165"/>
      <c r="G196" s="165"/>
      <c r="H196" s="165"/>
      <c r="I196" s="165"/>
      <c r="J196" s="165"/>
      <c r="K196" s="165"/>
      <c r="L196" s="165"/>
      <c r="M196" s="165"/>
      <c r="N196" s="165"/>
      <c r="O196" s="165"/>
      <c r="P196" s="174"/>
    </row>
    <row r="197" spans="2:16" x14ac:dyDescent="0.25">
      <c r="B197" s="163"/>
      <c r="C197" s="164"/>
      <c r="D197" s="165"/>
      <c r="E197" s="165"/>
      <c r="F197" s="165"/>
      <c r="G197" s="165"/>
      <c r="H197" s="165"/>
      <c r="I197" s="165"/>
      <c r="J197" s="165"/>
      <c r="K197" s="165"/>
      <c r="L197" s="165"/>
      <c r="M197" s="165"/>
      <c r="N197" s="165"/>
      <c r="O197" s="165"/>
      <c r="P197" s="174"/>
    </row>
    <row r="198" spans="2:16" x14ac:dyDescent="0.25">
      <c r="B198" s="163"/>
      <c r="C198" s="164"/>
      <c r="D198" s="165"/>
      <c r="E198" s="165"/>
      <c r="F198" s="165"/>
      <c r="G198" s="165"/>
      <c r="H198" s="165"/>
      <c r="I198" s="165"/>
      <c r="J198" s="165"/>
      <c r="K198" s="165"/>
      <c r="L198" s="165"/>
      <c r="M198" s="165"/>
      <c r="N198" s="165"/>
      <c r="O198" s="165"/>
      <c r="P198" s="174"/>
    </row>
    <row r="199" spans="2:16" x14ac:dyDescent="0.25">
      <c r="B199" s="163"/>
      <c r="C199" s="164"/>
      <c r="D199" s="165"/>
      <c r="E199" s="165"/>
      <c r="F199" s="165"/>
      <c r="G199" s="165"/>
      <c r="H199" s="165"/>
      <c r="I199" s="165"/>
      <c r="J199" s="165"/>
      <c r="K199" s="165"/>
      <c r="L199" s="165"/>
      <c r="M199" s="165"/>
      <c r="N199" s="165"/>
      <c r="O199" s="165"/>
      <c r="P199" s="174"/>
    </row>
    <row r="200" spans="2:16" x14ac:dyDescent="0.25">
      <c r="B200" s="163"/>
      <c r="C200" s="164"/>
      <c r="D200" s="165"/>
      <c r="E200" s="165"/>
      <c r="F200" s="165"/>
      <c r="G200" s="165"/>
      <c r="H200" s="165"/>
      <c r="I200" s="165"/>
      <c r="J200" s="165"/>
      <c r="K200" s="165"/>
      <c r="L200" s="165"/>
      <c r="M200" s="165"/>
      <c r="N200" s="165"/>
      <c r="O200" s="165"/>
      <c r="P200" s="174"/>
    </row>
    <row r="201" spans="2:16" x14ac:dyDescent="0.25">
      <c r="B201" s="163"/>
      <c r="C201" s="164"/>
      <c r="D201" s="165"/>
      <c r="E201" s="165"/>
      <c r="F201" s="165"/>
      <c r="G201" s="165"/>
      <c r="H201" s="165"/>
      <c r="I201" s="165"/>
      <c r="J201" s="165"/>
      <c r="K201" s="165"/>
      <c r="L201" s="165"/>
      <c r="M201" s="165"/>
      <c r="N201" s="165"/>
      <c r="O201" s="165"/>
      <c r="P201" s="174"/>
    </row>
    <row r="202" spans="2:16" x14ac:dyDescent="0.25">
      <c r="B202" s="163"/>
      <c r="C202" s="164"/>
      <c r="D202" s="165"/>
      <c r="E202" s="165"/>
      <c r="F202" s="165"/>
      <c r="G202" s="165"/>
      <c r="H202" s="165"/>
      <c r="I202" s="165"/>
      <c r="J202" s="165"/>
      <c r="K202" s="165"/>
      <c r="L202" s="165"/>
      <c r="M202" s="165"/>
      <c r="N202" s="165"/>
      <c r="O202" s="165"/>
      <c r="P202" s="174"/>
    </row>
    <row r="203" spans="2:16" x14ac:dyDescent="0.25">
      <c r="B203" s="163"/>
      <c r="C203" s="164"/>
      <c r="D203" s="165"/>
      <c r="E203" s="165"/>
      <c r="F203" s="165"/>
      <c r="G203" s="165"/>
      <c r="H203" s="165"/>
      <c r="I203" s="165"/>
      <c r="J203" s="165"/>
      <c r="K203" s="165"/>
      <c r="L203" s="165"/>
      <c r="M203" s="165"/>
      <c r="N203" s="165"/>
      <c r="O203" s="165"/>
      <c r="P203" s="174"/>
    </row>
    <row r="204" spans="2:16" x14ac:dyDescent="0.25">
      <c r="B204" s="163"/>
      <c r="C204" s="164"/>
      <c r="D204" s="165"/>
      <c r="E204" s="165"/>
      <c r="F204" s="165"/>
      <c r="G204" s="165"/>
      <c r="H204" s="165"/>
      <c r="I204" s="165"/>
      <c r="J204" s="165"/>
      <c r="K204" s="165"/>
      <c r="L204" s="165"/>
      <c r="M204" s="165"/>
      <c r="N204" s="165"/>
      <c r="O204" s="165"/>
      <c r="P204" s="174"/>
    </row>
    <row r="205" spans="2:16" x14ac:dyDescent="0.25">
      <c r="B205" s="163"/>
      <c r="C205" s="164"/>
      <c r="D205" s="165"/>
      <c r="E205" s="165"/>
      <c r="F205" s="165"/>
      <c r="G205" s="165"/>
      <c r="H205" s="165"/>
      <c r="I205" s="165"/>
      <c r="J205" s="165"/>
      <c r="K205" s="165"/>
      <c r="L205" s="165"/>
      <c r="M205" s="165"/>
      <c r="N205" s="165"/>
      <c r="O205" s="165"/>
      <c r="P205" s="174"/>
    </row>
    <row r="206" spans="2:16" x14ac:dyDescent="0.25">
      <c r="B206" s="163"/>
      <c r="C206" s="164"/>
      <c r="D206" s="165"/>
      <c r="E206" s="165"/>
      <c r="F206" s="165"/>
      <c r="G206" s="165"/>
      <c r="H206" s="165"/>
      <c r="I206" s="165"/>
      <c r="J206" s="165"/>
      <c r="K206" s="165"/>
      <c r="L206" s="165"/>
      <c r="M206" s="165"/>
      <c r="N206" s="165"/>
      <c r="O206" s="165"/>
      <c r="P206" s="174"/>
    </row>
    <row r="207" spans="2:16" x14ac:dyDescent="0.25">
      <c r="B207" s="163"/>
      <c r="C207" s="164"/>
      <c r="D207" s="165"/>
      <c r="E207" s="165"/>
      <c r="F207" s="165"/>
      <c r="G207" s="165"/>
      <c r="H207" s="165"/>
      <c r="I207" s="165"/>
      <c r="J207" s="165"/>
      <c r="K207" s="165"/>
      <c r="L207" s="165"/>
      <c r="M207" s="165"/>
      <c r="N207" s="165"/>
      <c r="O207" s="165"/>
      <c r="P207" s="174"/>
    </row>
    <row r="208" spans="2:16" x14ac:dyDescent="0.25">
      <c r="B208" s="163"/>
      <c r="C208" s="164"/>
      <c r="D208" s="165"/>
      <c r="E208" s="165"/>
      <c r="F208" s="165"/>
      <c r="G208" s="165"/>
      <c r="H208" s="165"/>
      <c r="I208" s="165"/>
      <c r="J208" s="165"/>
      <c r="K208" s="165"/>
      <c r="L208" s="165"/>
      <c r="M208" s="165"/>
      <c r="N208" s="165"/>
      <c r="O208" s="165"/>
      <c r="P208" s="174"/>
    </row>
    <row r="209" spans="2:16" x14ac:dyDescent="0.25">
      <c r="B209" s="163"/>
      <c r="C209" s="164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74"/>
    </row>
    <row r="210" spans="2:16" x14ac:dyDescent="0.25">
      <c r="B210" s="163"/>
      <c r="C210" s="164"/>
      <c r="D210" s="165"/>
      <c r="E210" s="165"/>
      <c r="F210" s="165"/>
      <c r="G210" s="165"/>
      <c r="H210" s="165"/>
      <c r="I210" s="165"/>
      <c r="J210" s="165"/>
      <c r="K210" s="165"/>
      <c r="L210" s="165"/>
      <c r="M210" s="165"/>
      <c r="N210" s="165"/>
      <c r="O210" s="165"/>
      <c r="P210" s="174"/>
    </row>
    <row r="211" spans="2:16" x14ac:dyDescent="0.25">
      <c r="B211" s="163"/>
      <c r="C211" s="164"/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74"/>
    </row>
    <row r="212" spans="2:16" x14ac:dyDescent="0.25">
      <c r="B212" s="163"/>
      <c r="C212" s="164"/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65"/>
      <c r="O212" s="165"/>
      <c r="P212" s="174"/>
    </row>
    <row r="213" spans="2:16" x14ac:dyDescent="0.25">
      <c r="B213" s="163"/>
      <c r="C213" s="164"/>
      <c r="D213" s="165"/>
      <c r="E213" s="165"/>
      <c r="F213" s="165"/>
      <c r="G213" s="165"/>
      <c r="H213" s="165"/>
      <c r="I213" s="165"/>
      <c r="J213" s="165"/>
      <c r="K213" s="165"/>
      <c r="L213" s="165"/>
      <c r="M213" s="165"/>
      <c r="N213" s="165"/>
      <c r="O213" s="165"/>
      <c r="P213" s="174"/>
    </row>
    <row r="214" spans="2:16" x14ac:dyDescent="0.25">
      <c r="B214" s="163"/>
      <c r="C214" s="164"/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65"/>
      <c r="O214" s="165"/>
      <c r="P214" s="174"/>
    </row>
    <row r="215" spans="2:16" x14ac:dyDescent="0.25">
      <c r="B215" s="163"/>
      <c r="C215" s="164"/>
      <c r="D215" s="165"/>
      <c r="E215" s="165"/>
      <c r="F215" s="165"/>
      <c r="G215" s="165"/>
      <c r="H215" s="165"/>
      <c r="I215" s="165"/>
      <c r="J215" s="165"/>
      <c r="K215" s="165"/>
      <c r="L215" s="165"/>
      <c r="M215" s="165"/>
      <c r="N215" s="165"/>
      <c r="O215" s="165"/>
      <c r="P215" s="174"/>
    </row>
    <row r="216" spans="2:16" x14ac:dyDescent="0.25">
      <c r="B216" s="163"/>
      <c r="C216" s="164"/>
      <c r="D216" s="165"/>
      <c r="E216" s="165"/>
      <c r="F216" s="165"/>
      <c r="G216" s="165"/>
      <c r="H216" s="165"/>
      <c r="I216" s="165"/>
      <c r="J216" s="165"/>
      <c r="K216" s="165"/>
      <c r="L216" s="165"/>
      <c r="M216" s="165"/>
      <c r="N216" s="165"/>
      <c r="O216" s="165"/>
      <c r="P216" s="174"/>
    </row>
    <row r="217" spans="2:16" x14ac:dyDescent="0.25">
      <c r="B217" s="163"/>
      <c r="C217" s="164"/>
      <c r="D217" s="165"/>
      <c r="E217" s="165"/>
      <c r="F217" s="165"/>
      <c r="G217" s="165"/>
      <c r="H217" s="165"/>
      <c r="I217" s="165"/>
      <c r="J217" s="165"/>
      <c r="K217" s="165"/>
      <c r="L217" s="165"/>
      <c r="M217" s="165"/>
      <c r="N217" s="165"/>
      <c r="O217" s="165"/>
      <c r="P217" s="174"/>
    </row>
    <row r="218" spans="2:16" x14ac:dyDescent="0.25">
      <c r="B218" s="163"/>
      <c r="C218" s="164"/>
      <c r="D218" s="165"/>
      <c r="E218" s="165"/>
      <c r="F218" s="165"/>
      <c r="G218" s="165"/>
      <c r="H218" s="165"/>
      <c r="I218" s="165"/>
      <c r="J218" s="165"/>
      <c r="K218" s="165"/>
      <c r="L218" s="165"/>
      <c r="M218" s="165"/>
      <c r="N218" s="165"/>
      <c r="O218" s="165"/>
      <c r="P218" s="174"/>
    </row>
    <row r="219" spans="2:16" x14ac:dyDescent="0.25">
      <c r="B219" s="163"/>
      <c r="C219" s="164"/>
      <c r="D219" s="165"/>
      <c r="E219" s="165"/>
      <c r="F219" s="165"/>
      <c r="G219" s="165"/>
      <c r="H219" s="165"/>
      <c r="I219" s="165"/>
      <c r="J219" s="165"/>
      <c r="K219" s="165"/>
      <c r="L219" s="165"/>
      <c r="M219" s="165"/>
      <c r="N219" s="165"/>
      <c r="O219" s="165"/>
      <c r="P219" s="174"/>
    </row>
    <row r="220" spans="2:16" x14ac:dyDescent="0.25">
      <c r="B220" s="163"/>
      <c r="C220" s="164"/>
      <c r="D220" s="165"/>
      <c r="E220" s="165"/>
      <c r="F220" s="165"/>
      <c r="G220" s="165"/>
      <c r="H220" s="165"/>
      <c r="I220" s="165"/>
      <c r="J220" s="165"/>
      <c r="K220" s="165"/>
      <c r="L220" s="165"/>
      <c r="M220" s="165"/>
      <c r="N220" s="165"/>
      <c r="O220" s="165"/>
      <c r="P220" s="174"/>
    </row>
    <row r="221" spans="2:16" x14ac:dyDescent="0.25">
      <c r="B221" s="163"/>
      <c r="C221" s="164"/>
      <c r="D221" s="165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P221" s="174"/>
    </row>
    <row r="222" spans="2:16" x14ac:dyDescent="0.25">
      <c r="B222" s="163"/>
      <c r="C222" s="164"/>
      <c r="D222" s="165"/>
      <c r="E222" s="165"/>
      <c r="F222" s="165"/>
      <c r="G222" s="165"/>
      <c r="H222" s="165"/>
      <c r="I222" s="165"/>
      <c r="J222" s="165"/>
      <c r="K222" s="165"/>
      <c r="L222" s="165"/>
      <c r="M222" s="165"/>
      <c r="N222" s="165"/>
      <c r="O222" s="165"/>
      <c r="P222" s="174"/>
    </row>
    <row r="223" spans="2:16" x14ac:dyDescent="0.25">
      <c r="B223" s="163"/>
      <c r="C223" s="164"/>
      <c r="D223" s="165"/>
      <c r="E223" s="165"/>
      <c r="F223" s="165"/>
      <c r="G223" s="165"/>
      <c r="H223" s="165"/>
      <c r="I223" s="165"/>
      <c r="J223" s="165"/>
      <c r="K223" s="165"/>
      <c r="L223" s="165"/>
      <c r="M223" s="165"/>
      <c r="N223" s="165"/>
      <c r="O223" s="165"/>
      <c r="P223" s="174"/>
    </row>
    <row r="224" spans="2:16" x14ac:dyDescent="0.25">
      <c r="B224" s="163"/>
      <c r="C224" s="164"/>
      <c r="D224" s="165"/>
      <c r="E224" s="165"/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74"/>
    </row>
    <row r="225" spans="2:16" x14ac:dyDescent="0.25">
      <c r="B225" s="163"/>
      <c r="C225" s="164"/>
      <c r="D225" s="165"/>
      <c r="E225" s="165"/>
      <c r="F225" s="165"/>
      <c r="G225" s="165"/>
      <c r="H225" s="165"/>
      <c r="I225" s="165"/>
      <c r="J225" s="165"/>
      <c r="K225" s="165"/>
      <c r="L225" s="165"/>
      <c r="M225" s="165"/>
      <c r="N225" s="165"/>
      <c r="O225" s="165"/>
      <c r="P225" s="174"/>
    </row>
    <row r="226" spans="2:16" x14ac:dyDescent="0.25">
      <c r="B226" s="163"/>
      <c r="C226" s="164"/>
      <c r="D226" s="165"/>
      <c r="E226" s="165"/>
      <c r="F226" s="165"/>
      <c r="G226" s="165"/>
      <c r="H226" s="165"/>
      <c r="I226" s="165"/>
      <c r="J226" s="165"/>
      <c r="K226" s="165"/>
      <c r="L226" s="165"/>
      <c r="M226" s="165"/>
      <c r="N226" s="165"/>
      <c r="O226" s="165"/>
      <c r="P226" s="174"/>
    </row>
    <row r="227" spans="2:16" x14ac:dyDescent="0.25">
      <c r="B227" s="163"/>
      <c r="C227" s="164"/>
      <c r="D227" s="165"/>
      <c r="E227" s="165"/>
      <c r="F227" s="165"/>
      <c r="G227" s="165"/>
      <c r="H227" s="165"/>
      <c r="I227" s="165"/>
      <c r="J227" s="165"/>
      <c r="K227" s="165"/>
      <c r="L227" s="165"/>
      <c r="M227" s="165"/>
      <c r="N227" s="165"/>
      <c r="O227" s="165"/>
      <c r="P227" s="174"/>
    </row>
    <row r="228" spans="2:16" x14ac:dyDescent="0.25">
      <c r="B228" s="163"/>
      <c r="C228" s="164"/>
      <c r="D228" s="165"/>
      <c r="E228" s="165"/>
      <c r="F228" s="165"/>
      <c r="G228" s="165"/>
      <c r="H228" s="165"/>
      <c r="I228" s="165"/>
      <c r="J228" s="165"/>
      <c r="K228" s="165"/>
      <c r="L228" s="165"/>
      <c r="M228" s="165"/>
      <c r="N228" s="165"/>
      <c r="O228" s="165"/>
      <c r="P228" s="174"/>
    </row>
    <row r="229" spans="2:16" x14ac:dyDescent="0.25">
      <c r="B229" s="163"/>
      <c r="C229" s="164"/>
      <c r="D229" s="165"/>
      <c r="E229" s="165"/>
      <c r="F229" s="165"/>
      <c r="G229" s="165"/>
      <c r="H229" s="165"/>
      <c r="I229" s="165"/>
      <c r="J229" s="165"/>
      <c r="K229" s="165"/>
      <c r="L229" s="165"/>
      <c r="M229" s="165"/>
      <c r="N229" s="165"/>
      <c r="O229" s="165"/>
      <c r="P229" s="174"/>
    </row>
    <row r="230" spans="2:16" x14ac:dyDescent="0.25">
      <c r="B230" s="163"/>
      <c r="C230" s="164"/>
      <c r="D230" s="165"/>
      <c r="E230" s="165"/>
      <c r="F230" s="165"/>
      <c r="G230" s="165"/>
      <c r="H230" s="165"/>
      <c r="I230" s="165"/>
      <c r="J230" s="165"/>
      <c r="K230" s="165"/>
      <c r="L230" s="165"/>
      <c r="M230" s="165"/>
      <c r="N230" s="165"/>
      <c r="O230" s="165"/>
      <c r="P230" s="174"/>
    </row>
    <row r="231" spans="2:16" x14ac:dyDescent="0.25">
      <c r="B231" s="163"/>
      <c r="C231" s="164"/>
      <c r="D231" s="165"/>
      <c r="E231" s="165"/>
      <c r="F231" s="165"/>
      <c r="G231" s="165"/>
      <c r="H231" s="165"/>
      <c r="I231" s="165"/>
      <c r="J231" s="165"/>
      <c r="K231" s="165"/>
      <c r="L231" s="165"/>
      <c r="M231" s="165"/>
      <c r="N231" s="165"/>
      <c r="O231" s="165"/>
      <c r="P231" s="174"/>
    </row>
    <row r="232" spans="2:16" x14ac:dyDescent="0.25">
      <c r="B232" s="163"/>
      <c r="C232" s="164"/>
      <c r="D232" s="165"/>
      <c r="E232" s="165"/>
      <c r="F232" s="165"/>
      <c r="G232" s="165"/>
      <c r="H232" s="165"/>
      <c r="I232" s="165"/>
      <c r="J232" s="165"/>
      <c r="K232" s="165"/>
      <c r="L232" s="165"/>
      <c r="M232" s="165"/>
      <c r="N232" s="165"/>
      <c r="O232" s="165"/>
      <c r="P232" s="174"/>
    </row>
    <row r="233" spans="2:16" x14ac:dyDescent="0.25">
      <c r="B233" s="163"/>
      <c r="C233" s="164"/>
      <c r="D233" s="165"/>
      <c r="E233" s="165"/>
      <c r="F233" s="165"/>
      <c r="G233" s="165"/>
      <c r="H233" s="165"/>
      <c r="I233" s="165"/>
      <c r="J233" s="165"/>
      <c r="K233" s="165"/>
      <c r="L233" s="165"/>
      <c r="M233" s="165"/>
      <c r="N233" s="165"/>
      <c r="O233" s="165"/>
      <c r="P233" s="174"/>
    </row>
    <row r="234" spans="2:16" x14ac:dyDescent="0.25">
      <c r="B234" s="163"/>
      <c r="C234" s="164"/>
      <c r="D234" s="165"/>
      <c r="E234" s="165"/>
      <c r="F234" s="165"/>
      <c r="G234" s="165"/>
      <c r="H234" s="165"/>
      <c r="I234" s="165"/>
      <c r="J234" s="165"/>
      <c r="K234" s="165"/>
      <c r="L234" s="165"/>
      <c r="M234" s="165"/>
      <c r="N234" s="165"/>
      <c r="O234" s="165"/>
      <c r="P234" s="174"/>
    </row>
    <row r="235" spans="2:16" x14ac:dyDescent="0.25">
      <c r="B235" s="163"/>
      <c r="C235" s="164"/>
      <c r="D235" s="165"/>
      <c r="E235" s="165"/>
      <c r="F235" s="165"/>
      <c r="G235" s="165"/>
      <c r="H235" s="165"/>
      <c r="I235" s="165"/>
      <c r="J235" s="165"/>
      <c r="K235" s="165"/>
      <c r="L235" s="165"/>
      <c r="M235" s="165"/>
      <c r="N235" s="165"/>
      <c r="O235" s="165"/>
      <c r="P235" s="174"/>
    </row>
    <row r="236" spans="2:16" x14ac:dyDescent="0.25">
      <c r="B236" s="163"/>
      <c r="C236" s="164"/>
      <c r="D236" s="165"/>
      <c r="E236" s="165"/>
      <c r="F236" s="165"/>
      <c r="G236" s="165"/>
      <c r="H236" s="165"/>
      <c r="I236" s="165"/>
      <c r="J236" s="165"/>
      <c r="K236" s="165"/>
      <c r="L236" s="165"/>
      <c r="M236" s="165"/>
      <c r="N236" s="165"/>
      <c r="O236" s="165"/>
      <c r="P236" s="174"/>
    </row>
    <row r="237" spans="2:16" x14ac:dyDescent="0.25">
      <c r="B237" s="163"/>
      <c r="C237" s="164"/>
      <c r="D237" s="165"/>
      <c r="E237" s="165"/>
      <c r="F237" s="165"/>
      <c r="G237" s="165"/>
      <c r="H237" s="165"/>
      <c r="I237" s="165"/>
      <c r="J237" s="165"/>
      <c r="K237" s="165"/>
      <c r="L237" s="165"/>
      <c r="M237" s="165"/>
      <c r="N237" s="165"/>
      <c r="O237" s="165"/>
      <c r="P237" s="174"/>
    </row>
    <row r="238" spans="2:16" x14ac:dyDescent="0.25">
      <c r="B238" s="163"/>
      <c r="C238" s="164"/>
      <c r="D238" s="165"/>
      <c r="E238" s="165"/>
      <c r="F238" s="165"/>
      <c r="G238" s="165"/>
      <c r="H238" s="165"/>
      <c r="I238" s="165"/>
      <c r="J238" s="165"/>
      <c r="K238" s="165"/>
      <c r="L238" s="165"/>
      <c r="M238" s="165"/>
      <c r="N238" s="165"/>
      <c r="O238" s="165"/>
      <c r="P238" s="174"/>
    </row>
    <row r="239" spans="2:16" x14ac:dyDescent="0.25">
      <c r="B239" s="163"/>
      <c r="C239" s="164"/>
      <c r="D239" s="165"/>
      <c r="E239" s="165"/>
      <c r="F239" s="165"/>
      <c r="G239" s="165"/>
      <c r="H239" s="165"/>
      <c r="I239" s="165"/>
      <c r="J239" s="165"/>
      <c r="K239" s="165"/>
      <c r="L239" s="165"/>
      <c r="M239" s="165"/>
      <c r="N239" s="165"/>
      <c r="O239" s="165"/>
      <c r="P239" s="174"/>
    </row>
    <row r="240" spans="2:16" x14ac:dyDescent="0.25">
      <c r="B240" s="163"/>
      <c r="C240" s="164"/>
      <c r="D240" s="165"/>
      <c r="E240" s="165"/>
      <c r="F240" s="165"/>
      <c r="G240" s="165"/>
      <c r="H240" s="165"/>
      <c r="I240" s="165"/>
      <c r="J240" s="165"/>
      <c r="K240" s="165"/>
      <c r="L240" s="165"/>
      <c r="M240" s="165"/>
      <c r="N240" s="165"/>
      <c r="O240" s="165"/>
      <c r="P240" s="174"/>
    </row>
    <row r="241" spans="2:16" x14ac:dyDescent="0.25">
      <c r="B241" s="163"/>
      <c r="C241" s="164"/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74"/>
    </row>
    <row r="242" spans="2:16" x14ac:dyDescent="0.25">
      <c r="B242" s="163"/>
      <c r="C242" s="164"/>
      <c r="D242" s="165"/>
      <c r="E242" s="165"/>
      <c r="F242" s="165"/>
      <c r="G242" s="165"/>
      <c r="H242" s="165"/>
      <c r="I242" s="165"/>
      <c r="J242" s="165"/>
      <c r="K242" s="165"/>
      <c r="L242" s="165"/>
      <c r="M242" s="165"/>
      <c r="N242" s="165"/>
      <c r="O242" s="165"/>
      <c r="P242" s="174"/>
    </row>
    <row r="243" spans="2:16" x14ac:dyDescent="0.25">
      <c r="B243" s="163"/>
      <c r="C243" s="164"/>
      <c r="D243" s="165"/>
      <c r="E243" s="165"/>
      <c r="F243" s="165"/>
      <c r="G243" s="165"/>
      <c r="H243" s="165"/>
      <c r="I243" s="165"/>
      <c r="J243" s="165"/>
      <c r="K243" s="165"/>
      <c r="L243" s="165"/>
      <c r="M243" s="165"/>
      <c r="N243" s="165"/>
      <c r="O243" s="165"/>
      <c r="P243" s="174"/>
    </row>
    <row r="244" spans="2:16" x14ac:dyDescent="0.25">
      <c r="B244" s="163"/>
      <c r="C244" s="164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165"/>
      <c r="O244" s="165"/>
      <c r="P244" s="174"/>
    </row>
    <row r="245" spans="2:16" x14ac:dyDescent="0.25">
      <c r="B245" s="163"/>
      <c r="C245" s="164"/>
      <c r="D245" s="165"/>
      <c r="E245" s="165"/>
      <c r="F245" s="165"/>
      <c r="G245" s="165"/>
      <c r="H245" s="165"/>
      <c r="I245" s="165"/>
      <c r="J245" s="165"/>
      <c r="K245" s="165"/>
      <c r="L245" s="165"/>
      <c r="M245" s="165"/>
      <c r="N245" s="165"/>
      <c r="O245" s="165"/>
      <c r="P245" s="174"/>
    </row>
    <row r="246" spans="2:16" x14ac:dyDescent="0.25">
      <c r="B246" s="163"/>
      <c r="C246" s="164"/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165"/>
      <c r="O246" s="165"/>
      <c r="P246" s="174"/>
    </row>
    <row r="247" spans="2:16" x14ac:dyDescent="0.25">
      <c r="B247" s="163"/>
      <c r="C247" s="164"/>
      <c r="D247" s="165"/>
      <c r="E247" s="165"/>
      <c r="F247" s="165"/>
      <c r="G247" s="165"/>
      <c r="H247" s="165"/>
      <c r="I247" s="165"/>
      <c r="J247" s="165"/>
      <c r="K247" s="165"/>
      <c r="L247" s="165"/>
      <c r="M247" s="165"/>
      <c r="N247" s="165"/>
      <c r="O247" s="165"/>
      <c r="P247" s="174"/>
    </row>
    <row r="248" spans="2:16" x14ac:dyDescent="0.25">
      <c r="B248" s="163"/>
      <c r="C248" s="164"/>
      <c r="D248" s="165"/>
      <c r="E248" s="165"/>
      <c r="F248" s="165"/>
      <c r="G248" s="165"/>
      <c r="H248" s="165"/>
      <c r="I248" s="165"/>
      <c r="J248" s="165"/>
      <c r="K248" s="165"/>
      <c r="L248" s="165"/>
      <c r="M248" s="165"/>
      <c r="N248" s="165"/>
      <c r="O248" s="165"/>
      <c r="P248" s="174"/>
    </row>
    <row r="249" spans="2:16" x14ac:dyDescent="0.25">
      <c r="B249" s="163"/>
      <c r="C249" s="164"/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165"/>
      <c r="O249" s="165"/>
      <c r="P249" s="174"/>
    </row>
    <row r="250" spans="2:16" x14ac:dyDescent="0.25">
      <c r="B250" s="163"/>
      <c r="C250" s="164"/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165"/>
      <c r="O250" s="165"/>
      <c r="P250" s="174"/>
    </row>
    <row r="251" spans="2:16" x14ac:dyDescent="0.25">
      <c r="B251" s="163"/>
      <c r="C251" s="164"/>
      <c r="D251" s="165"/>
      <c r="E251" s="165"/>
      <c r="F251" s="165"/>
      <c r="G251" s="165"/>
      <c r="H251" s="165"/>
      <c r="I251" s="165"/>
      <c r="J251" s="165"/>
      <c r="K251" s="165"/>
      <c r="L251" s="165"/>
      <c r="M251" s="165"/>
      <c r="N251" s="165"/>
      <c r="O251" s="165"/>
      <c r="P251" s="174"/>
    </row>
    <row r="252" spans="2:16" x14ac:dyDescent="0.25">
      <c r="B252" s="163"/>
      <c r="C252" s="164"/>
      <c r="D252" s="165"/>
      <c r="E252" s="165"/>
      <c r="F252" s="165"/>
      <c r="G252" s="165"/>
      <c r="H252" s="165"/>
      <c r="I252" s="165"/>
      <c r="J252" s="165"/>
      <c r="K252" s="165"/>
      <c r="L252" s="165"/>
      <c r="M252" s="165"/>
      <c r="N252" s="165"/>
      <c r="O252" s="165"/>
      <c r="P252" s="174"/>
    </row>
    <row r="253" spans="2:16" x14ac:dyDescent="0.25">
      <c r="B253" s="163"/>
      <c r="C253" s="164"/>
      <c r="D253" s="165"/>
      <c r="E253" s="165"/>
      <c r="F253" s="165"/>
      <c r="G253" s="165"/>
      <c r="H253" s="165"/>
      <c r="I253" s="165"/>
      <c r="J253" s="165"/>
      <c r="K253" s="165"/>
      <c r="L253" s="165"/>
      <c r="M253" s="165"/>
      <c r="N253" s="165"/>
      <c r="O253" s="165"/>
      <c r="P253" s="174"/>
    </row>
    <row r="254" spans="2:16" x14ac:dyDescent="0.25">
      <c r="B254" s="163"/>
      <c r="C254" s="164"/>
      <c r="D254" s="165"/>
      <c r="E254" s="165"/>
      <c r="F254" s="165"/>
      <c r="G254" s="165"/>
      <c r="H254" s="165"/>
      <c r="I254" s="165"/>
      <c r="J254" s="165"/>
      <c r="K254" s="165"/>
      <c r="L254" s="165"/>
      <c r="M254" s="165"/>
      <c r="N254" s="165"/>
      <c r="O254" s="165"/>
      <c r="P254" s="174"/>
    </row>
    <row r="255" spans="2:16" x14ac:dyDescent="0.25">
      <c r="B255" s="163"/>
      <c r="C255" s="164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165"/>
      <c r="O255" s="165"/>
      <c r="P255" s="174"/>
    </row>
    <row r="256" spans="2:16" x14ac:dyDescent="0.25">
      <c r="B256" s="163"/>
      <c r="C256" s="164"/>
      <c r="D256" s="165"/>
      <c r="E256" s="165"/>
      <c r="F256" s="165"/>
      <c r="G256" s="165"/>
      <c r="H256" s="165"/>
      <c r="I256" s="165"/>
      <c r="J256" s="165"/>
      <c r="K256" s="165"/>
      <c r="L256" s="165"/>
      <c r="M256" s="165"/>
      <c r="N256" s="165"/>
      <c r="O256" s="165"/>
      <c r="P256" s="174"/>
    </row>
    <row r="257" spans="2:16" x14ac:dyDescent="0.25">
      <c r="B257" s="163"/>
      <c r="C257" s="164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165"/>
      <c r="O257" s="165"/>
      <c r="P257" s="174"/>
    </row>
    <row r="258" spans="2:16" x14ac:dyDescent="0.25">
      <c r="B258" s="163"/>
      <c r="C258" s="164"/>
      <c r="D258" s="165"/>
      <c r="E258" s="165"/>
      <c r="F258" s="165"/>
      <c r="G258" s="165"/>
      <c r="H258" s="165"/>
      <c r="I258" s="165"/>
      <c r="J258" s="165"/>
      <c r="K258" s="165"/>
      <c r="L258" s="165"/>
      <c r="M258" s="165"/>
      <c r="N258" s="165"/>
      <c r="O258" s="165"/>
      <c r="P258" s="174"/>
    </row>
    <row r="259" spans="2:16" x14ac:dyDescent="0.25">
      <c r="B259" s="163"/>
      <c r="C259" s="164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74"/>
    </row>
    <row r="260" spans="2:16" x14ac:dyDescent="0.25">
      <c r="B260" s="163"/>
      <c r="C260" s="164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165"/>
      <c r="O260" s="165"/>
      <c r="P260" s="174"/>
    </row>
    <row r="261" spans="2:16" x14ac:dyDescent="0.25">
      <c r="B261" s="163"/>
      <c r="C261" s="164"/>
      <c r="D261" s="165"/>
      <c r="E261" s="165"/>
      <c r="F261" s="165"/>
      <c r="G261" s="165"/>
      <c r="H261" s="165"/>
      <c r="I261" s="165"/>
      <c r="J261" s="165"/>
      <c r="K261" s="165"/>
      <c r="L261" s="165"/>
      <c r="M261" s="165"/>
      <c r="N261" s="165"/>
      <c r="O261" s="165"/>
      <c r="P261" s="174"/>
    </row>
    <row r="262" spans="2:16" x14ac:dyDescent="0.25">
      <c r="B262" s="163"/>
      <c r="C262" s="164"/>
      <c r="D262" s="165"/>
      <c r="E262" s="165"/>
      <c r="F262" s="165"/>
      <c r="G262" s="165"/>
      <c r="H262" s="165"/>
      <c r="I262" s="165"/>
      <c r="J262" s="165"/>
      <c r="K262" s="165"/>
      <c r="L262" s="165"/>
      <c r="M262" s="165"/>
      <c r="N262" s="165"/>
      <c r="O262" s="165"/>
      <c r="P262" s="174"/>
    </row>
    <row r="263" spans="2:16" x14ac:dyDescent="0.25">
      <c r="B263" s="163"/>
      <c r="C263" s="164"/>
      <c r="D263" s="165"/>
      <c r="E263" s="165"/>
      <c r="F263" s="165"/>
      <c r="G263" s="165"/>
      <c r="H263" s="165"/>
      <c r="I263" s="165"/>
      <c r="J263" s="165"/>
      <c r="K263" s="165"/>
      <c r="L263" s="165"/>
      <c r="M263" s="165"/>
      <c r="N263" s="165"/>
      <c r="O263" s="165"/>
      <c r="P263" s="174"/>
    </row>
    <row r="264" spans="2:16" x14ac:dyDescent="0.25">
      <c r="B264" s="163"/>
      <c r="C264" s="164"/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165"/>
      <c r="O264" s="165"/>
      <c r="P264" s="174"/>
    </row>
    <row r="265" spans="2:16" x14ac:dyDescent="0.25">
      <c r="B265" s="163"/>
      <c r="C265" s="164"/>
      <c r="D265" s="165"/>
      <c r="E265" s="165"/>
      <c r="F265" s="165"/>
      <c r="G265" s="165"/>
      <c r="H265" s="165"/>
      <c r="I265" s="165"/>
      <c r="J265" s="165"/>
      <c r="K265" s="165"/>
      <c r="L265" s="165"/>
      <c r="M265" s="165"/>
      <c r="N265" s="165"/>
      <c r="O265" s="165"/>
      <c r="P265" s="174"/>
    </row>
    <row r="266" spans="2:16" x14ac:dyDescent="0.25">
      <c r="B266" s="163"/>
      <c r="C266" s="164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74"/>
    </row>
    <row r="267" spans="2:16" x14ac:dyDescent="0.25">
      <c r="B267" s="163"/>
      <c r="C267" s="164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  <c r="N267" s="165"/>
      <c r="O267" s="165"/>
      <c r="P267" s="174"/>
    </row>
    <row r="268" spans="2:16" x14ac:dyDescent="0.25">
      <c r="B268" s="163"/>
      <c r="C268" s="164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  <c r="N268" s="165"/>
      <c r="O268" s="165"/>
      <c r="P268" s="174"/>
    </row>
    <row r="269" spans="2:16" x14ac:dyDescent="0.25">
      <c r="B269" s="163"/>
      <c r="C269" s="164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  <c r="N269" s="165"/>
      <c r="O269" s="165"/>
      <c r="P269" s="174"/>
    </row>
    <row r="270" spans="2:16" x14ac:dyDescent="0.25">
      <c r="B270" s="163"/>
      <c r="C270" s="164"/>
      <c r="D270" s="165"/>
      <c r="E270" s="165"/>
      <c r="F270" s="165"/>
      <c r="G270" s="165"/>
      <c r="H270" s="165"/>
      <c r="I270" s="165"/>
      <c r="J270" s="165"/>
      <c r="K270" s="165"/>
      <c r="L270" s="165"/>
      <c r="M270" s="165"/>
      <c r="N270" s="165"/>
      <c r="O270" s="165"/>
      <c r="P270" s="174"/>
    </row>
    <row r="271" spans="2:16" x14ac:dyDescent="0.25">
      <c r="B271" s="163"/>
      <c r="C271" s="164"/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165"/>
      <c r="O271" s="165"/>
      <c r="P271" s="174"/>
    </row>
    <row r="272" spans="2:16" x14ac:dyDescent="0.25">
      <c r="B272" s="163"/>
      <c r="C272" s="164"/>
      <c r="D272" s="165"/>
      <c r="E272" s="165"/>
      <c r="F272" s="165"/>
      <c r="G272" s="165"/>
      <c r="H272" s="165"/>
      <c r="I272" s="165"/>
      <c r="J272" s="165"/>
      <c r="K272" s="165"/>
      <c r="L272" s="165"/>
      <c r="M272" s="165"/>
      <c r="N272" s="165"/>
      <c r="O272" s="165"/>
      <c r="P272" s="174"/>
    </row>
    <row r="273" spans="2:16" x14ac:dyDescent="0.25">
      <c r="B273" s="163"/>
      <c r="C273" s="164"/>
      <c r="D273" s="165"/>
      <c r="E273" s="165"/>
      <c r="F273" s="165"/>
      <c r="G273" s="165"/>
      <c r="H273" s="165"/>
      <c r="I273" s="165"/>
      <c r="J273" s="165"/>
      <c r="K273" s="165"/>
      <c r="L273" s="165"/>
      <c r="M273" s="165"/>
      <c r="N273" s="165"/>
      <c r="O273" s="165"/>
      <c r="P273" s="174"/>
    </row>
    <row r="274" spans="2:16" x14ac:dyDescent="0.25">
      <c r="B274" s="163"/>
      <c r="C274" s="164"/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165"/>
      <c r="O274" s="165"/>
      <c r="P274" s="174"/>
    </row>
    <row r="275" spans="2:16" x14ac:dyDescent="0.25">
      <c r="B275" s="163"/>
      <c r="C275" s="164"/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165"/>
      <c r="O275" s="165"/>
      <c r="P275" s="174"/>
    </row>
    <row r="276" spans="2:16" x14ac:dyDescent="0.25">
      <c r="B276" s="163"/>
      <c r="C276" s="164"/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165"/>
      <c r="O276" s="165"/>
      <c r="P276" s="174"/>
    </row>
    <row r="277" spans="2:16" x14ac:dyDescent="0.25">
      <c r="B277" s="163"/>
      <c r="C277" s="164"/>
      <c r="D277" s="165"/>
      <c r="E277" s="165"/>
      <c r="F277" s="165"/>
      <c r="G277" s="165"/>
      <c r="H277" s="165"/>
      <c r="I277" s="165"/>
      <c r="J277" s="165"/>
      <c r="K277" s="165"/>
      <c r="L277" s="165"/>
      <c r="M277" s="165"/>
      <c r="N277" s="165"/>
      <c r="O277" s="165"/>
      <c r="P277" s="174"/>
    </row>
    <row r="278" spans="2:16" x14ac:dyDescent="0.25">
      <c r="B278" s="163"/>
      <c r="C278" s="164"/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165"/>
      <c r="O278" s="165"/>
      <c r="P278" s="174"/>
    </row>
    <row r="279" spans="2:16" x14ac:dyDescent="0.25">
      <c r="B279" s="163"/>
      <c r="C279" s="164"/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165"/>
      <c r="O279" s="165"/>
      <c r="P279" s="174"/>
    </row>
    <row r="280" spans="2:16" x14ac:dyDescent="0.25">
      <c r="B280" s="163"/>
      <c r="C280" s="164"/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165"/>
      <c r="O280" s="165"/>
      <c r="P280" s="174"/>
    </row>
    <row r="281" spans="2:16" x14ac:dyDescent="0.25">
      <c r="B281" s="163"/>
      <c r="C281" s="164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165"/>
      <c r="O281" s="165"/>
      <c r="P281" s="174"/>
    </row>
    <row r="282" spans="2:16" x14ac:dyDescent="0.25">
      <c r="B282" s="163"/>
      <c r="C282" s="164"/>
      <c r="D282" s="165"/>
      <c r="E282" s="165"/>
      <c r="F282" s="165"/>
      <c r="G282" s="165"/>
      <c r="H282" s="165"/>
      <c r="I282" s="165"/>
      <c r="J282" s="165"/>
      <c r="K282" s="165"/>
      <c r="L282" s="165"/>
      <c r="M282" s="165"/>
      <c r="N282" s="165"/>
      <c r="O282" s="165"/>
      <c r="P282" s="174"/>
    </row>
    <row r="283" spans="2:16" x14ac:dyDescent="0.25">
      <c r="B283" s="163"/>
      <c r="C283" s="164"/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165"/>
      <c r="O283" s="165"/>
      <c r="P283" s="174"/>
    </row>
    <row r="284" spans="2:16" x14ac:dyDescent="0.25">
      <c r="B284" s="163"/>
      <c r="C284" s="164"/>
      <c r="D284" s="165"/>
      <c r="E284" s="165"/>
      <c r="F284" s="165"/>
      <c r="G284" s="165"/>
      <c r="H284" s="165"/>
      <c r="I284" s="165"/>
      <c r="J284" s="165"/>
      <c r="K284" s="165"/>
      <c r="L284" s="165"/>
      <c r="M284" s="165"/>
      <c r="N284" s="165"/>
      <c r="O284" s="165"/>
      <c r="P284" s="174"/>
    </row>
    <row r="285" spans="2:16" x14ac:dyDescent="0.25">
      <c r="B285" s="163"/>
      <c r="C285" s="164"/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165"/>
      <c r="O285" s="165"/>
      <c r="P285" s="174"/>
    </row>
    <row r="286" spans="2:16" x14ac:dyDescent="0.25">
      <c r="B286" s="163"/>
      <c r="C286" s="164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165"/>
      <c r="O286" s="165"/>
      <c r="P286" s="174"/>
    </row>
    <row r="287" spans="2:16" x14ac:dyDescent="0.25">
      <c r="B287" s="163"/>
      <c r="C287" s="164"/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165"/>
      <c r="O287" s="165"/>
      <c r="P287" s="174"/>
    </row>
    <row r="288" spans="2:16" x14ac:dyDescent="0.25">
      <c r="B288" s="163"/>
      <c r="C288" s="164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74"/>
    </row>
    <row r="289" spans="2:16" x14ac:dyDescent="0.25">
      <c r="B289" s="163"/>
      <c r="C289" s="164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165"/>
      <c r="O289" s="165"/>
      <c r="P289" s="174"/>
    </row>
    <row r="290" spans="2:16" x14ac:dyDescent="0.25">
      <c r="B290" s="163"/>
      <c r="C290" s="164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165"/>
      <c r="O290" s="165"/>
      <c r="P290" s="174"/>
    </row>
    <row r="291" spans="2:16" x14ac:dyDescent="0.25">
      <c r="B291" s="163"/>
      <c r="C291" s="164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74"/>
    </row>
    <row r="292" spans="2:16" x14ac:dyDescent="0.25">
      <c r="B292" s="163"/>
      <c r="C292" s="164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74"/>
    </row>
    <row r="293" spans="2:16" x14ac:dyDescent="0.25">
      <c r="B293" s="163"/>
      <c r="C293" s="164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74"/>
    </row>
    <row r="294" spans="2:16" x14ac:dyDescent="0.25">
      <c r="B294" s="163"/>
      <c r="C294" s="164"/>
      <c r="D294" s="165"/>
      <c r="E294" s="165"/>
      <c r="F294" s="165"/>
      <c r="G294" s="165"/>
      <c r="H294" s="165"/>
      <c r="I294" s="165"/>
      <c r="J294" s="165"/>
      <c r="K294" s="165"/>
      <c r="L294" s="165"/>
      <c r="M294" s="165"/>
      <c r="N294" s="165"/>
      <c r="O294" s="165"/>
      <c r="P294" s="174"/>
    </row>
    <row r="295" spans="2:16" x14ac:dyDescent="0.25">
      <c r="B295" s="163"/>
      <c r="C295" s="164"/>
      <c r="D295" s="165"/>
      <c r="E295" s="165"/>
      <c r="F295" s="165"/>
      <c r="G295" s="165"/>
      <c r="H295" s="165"/>
      <c r="I295" s="165"/>
      <c r="J295" s="165"/>
      <c r="K295" s="165"/>
      <c r="L295" s="165"/>
      <c r="M295" s="165"/>
      <c r="N295" s="165"/>
      <c r="O295" s="165"/>
      <c r="P295" s="174"/>
    </row>
    <row r="296" spans="2:16" x14ac:dyDescent="0.25">
      <c r="B296" s="163"/>
      <c r="C296" s="164"/>
      <c r="D296" s="165"/>
      <c r="E296" s="165"/>
      <c r="F296" s="165"/>
      <c r="G296" s="165"/>
      <c r="H296" s="165"/>
      <c r="I296" s="165"/>
      <c r="J296" s="165"/>
      <c r="K296" s="165"/>
      <c r="L296" s="165"/>
      <c r="M296" s="165"/>
      <c r="N296" s="165"/>
      <c r="O296" s="165"/>
      <c r="P296" s="174"/>
    </row>
    <row r="297" spans="2:16" x14ac:dyDescent="0.25">
      <c r="B297" s="163"/>
      <c r="C297" s="164"/>
      <c r="D297" s="165"/>
      <c r="E297" s="165"/>
      <c r="F297" s="165"/>
      <c r="G297" s="165"/>
      <c r="H297" s="165"/>
      <c r="I297" s="165"/>
      <c r="J297" s="165"/>
      <c r="K297" s="165"/>
      <c r="L297" s="165"/>
      <c r="M297" s="165"/>
      <c r="N297" s="165"/>
      <c r="O297" s="165"/>
      <c r="P297" s="174"/>
    </row>
    <row r="298" spans="2:16" x14ac:dyDescent="0.25">
      <c r="B298" s="163"/>
      <c r="C298" s="164"/>
      <c r="D298" s="165"/>
      <c r="E298" s="165"/>
      <c r="F298" s="165"/>
      <c r="G298" s="165"/>
      <c r="H298" s="165"/>
      <c r="I298" s="165"/>
      <c r="J298" s="165"/>
      <c r="K298" s="165"/>
      <c r="L298" s="165"/>
      <c r="M298" s="165"/>
      <c r="N298" s="165"/>
      <c r="O298" s="165"/>
      <c r="P298" s="174"/>
    </row>
    <row r="299" spans="2:16" x14ac:dyDescent="0.25">
      <c r="B299" s="163"/>
      <c r="C299" s="164"/>
      <c r="D299" s="165"/>
      <c r="E299" s="165"/>
      <c r="F299" s="165"/>
      <c r="G299" s="165"/>
      <c r="H299" s="165"/>
      <c r="I299" s="165"/>
      <c r="J299" s="165"/>
      <c r="K299" s="165"/>
      <c r="L299" s="165"/>
      <c r="M299" s="165"/>
      <c r="N299" s="165"/>
      <c r="O299" s="165"/>
      <c r="P299" s="174"/>
    </row>
    <row r="300" spans="2:16" x14ac:dyDescent="0.25">
      <c r="B300" s="163"/>
      <c r="C300" s="164"/>
      <c r="D300" s="165"/>
      <c r="E300" s="165"/>
      <c r="F300" s="165"/>
      <c r="G300" s="165"/>
      <c r="H300" s="165"/>
      <c r="I300" s="165"/>
      <c r="J300" s="165"/>
      <c r="K300" s="165"/>
      <c r="L300" s="165"/>
      <c r="M300" s="165"/>
      <c r="N300" s="165"/>
      <c r="O300" s="165"/>
      <c r="P300" s="174"/>
    </row>
    <row r="301" spans="2:16" x14ac:dyDescent="0.25">
      <c r="B301" s="163"/>
      <c r="C301" s="164"/>
      <c r="D301" s="165"/>
      <c r="E301" s="165"/>
      <c r="F301" s="165"/>
      <c r="G301" s="165"/>
      <c r="H301" s="165"/>
      <c r="I301" s="165"/>
      <c r="J301" s="165"/>
      <c r="K301" s="165"/>
      <c r="L301" s="165"/>
      <c r="M301" s="165"/>
      <c r="N301" s="165"/>
      <c r="O301" s="165"/>
      <c r="P301" s="174"/>
    </row>
    <row r="302" spans="2:16" x14ac:dyDescent="0.25">
      <c r="B302" s="163"/>
      <c r="C302" s="164"/>
      <c r="D302" s="165"/>
      <c r="E302" s="165"/>
      <c r="F302" s="165"/>
      <c r="G302" s="165"/>
      <c r="H302" s="165"/>
      <c r="I302" s="165"/>
      <c r="J302" s="165"/>
      <c r="K302" s="165"/>
      <c r="L302" s="165"/>
      <c r="M302" s="165"/>
      <c r="N302" s="165"/>
      <c r="O302" s="165"/>
      <c r="P302" s="174"/>
    </row>
    <row r="303" spans="2:16" x14ac:dyDescent="0.25">
      <c r="B303" s="163"/>
      <c r="C303" s="164"/>
      <c r="D303" s="165"/>
      <c r="E303" s="165"/>
      <c r="F303" s="165"/>
      <c r="G303" s="165"/>
      <c r="H303" s="165"/>
      <c r="I303" s="165"/>
      <c r="J303" s="165"/>
      <c r="K303" s="165"/>
      <c r="L303" s="165"/>
      <c r="M303" s="165"/>
      <c r="N303" s="165"/>
      <c r="O303" s="165"/>
      <c r="P303" s="174"/>
    </row>
    <row r="304" spans="2:16" x14ac:dyDescent="0.25">
      <c r="B304" s="163"/>
      <c r="C304" s="164"/>
      <c r="D304" s="165"/>
      <c r="E304" s="165"/>
      <c r="F304" s="165"/>
      <c r="G304" s="165"/>
      <c r="H304" s="165"/>
      <c r="I304" s="165"/>
      <c r="J304" s="165"/>
      <c r="K304" s="165"/>
      <c r="L304" s="165"/>
      <c r="M304" s="165"/>
      <c r="N304" s="165"/>
      <c r="O304" s="165"/>
      <c r="P304" s="174"/>
    </row>
    <row r="305" spans="2:16" x14ac:dyDescent="0.25">
      <c r="B305" s="163"/>
      <c r="C305" s="164"/>
      <c r="D305" s="165"/>
      <c r="E305" s="165"/>
      <c r="F305" s="165"/>
      <c r="G305" s="165"/>
      <c r="H305" s="165"/>
      <c r="I305" s="165"/>
      <c r="J305" s="165"/>
      <c r="K305" s="165"/>
      <c r="L305" s="165"/>
      <c r="M305" s="165"/>
      <c r="N305" s="165"/>
      <c r="O305" s="165"/>
      <c r="P305" s="174"/>
    </row>
    <row r="306" spans="2:16" x14ac:dyDescent="0.25">
      <c r="B306" s="163"/>
      <c r="C306" s="164"/>
      <c r="D306" s="165"/>
      <c r="E306" s="165"/>
      <c r="F306" s="165"/>
      <c r="G306" s="165"/>
      <c r="H306" s="165"/>
      <c r="I306" s="165"/>
      <c r="J306" s="165"/>
      <c r="K306" s="165"/>
      <c r="L306" s="165"/>
      <c r="M306" s="165"/>
      <c r="N306" s="165"/>
      <c r="O306" s="165"/>
      <c r="P306" s="174"/>
    </row>
    <row r="307" spans="2:16" x14ac:dyDescent="0.25">
      <c r="B307" s="163"/>
      <c r="C307" s="164"/>
      <c r="D307" s="165"/>
      <c r="E307" s="165"/>
      <c r="F307" s="165"/>
      <c r="G307" s="165"/>
      <c r="H307" s="165"/>
      <c r="I307" s="165"/>
      <c r="J307" s="165"/>
      <c r="K307" s="165"/>
      <c r="L307" s="165"/>
      <c r="M307" s="165"/>
      <c r="N307" s="165"/>
      <c r="O307" s="165"/>
      <c r="P307" s="174"/>
    </row>
    <row r="308" spans="2:16" x14ac:dyDescent="0.25">
      <c r="B308" s="163"/>
      <c r="C308" s="164"/>
      <c r="D308" s="165"/>
      <c r="E308" s="165"/>
      <c r="F308" s="165"/>
      <c r="G308" s="165"/>
      <c r="H308" s="165"/>
      <c r="I308" s="165"/>
      <c r="J308" s="165"/>
      <c r="K308" s="165"/>
      <c r="L308" s="165"/>
      <c r="M308" s="165"/>
      <c r="N308" s="165"/>
      <c r="O308" s="165"/>
      <c r="P308" s="174"/>
    </row>
    <row r="309" spans="2:16" x14ac:dyDescent="0.25">
      <c r="B309" s="163"/>
      <c r="C309" s="164"/>
      <c r="D309" s="165"/>
      <c r="E309" s="165"/>
      <c r="F309" s="165"/>
      <c r="G309" s="165"/>
      <c r="H309" s="165"/>
      <c r="I309" s="165"/>
      <c r="J309" s="165"/>
      <c r="K309" s="165"/>
      <c r="L309" s="165"/>
      <c r="M309" s="165"/>
      <c r="N309" s="165"/>
      <c r="O309" s="165"/>
      <c r="P309" s="174"/>
    </row>
    <row r="310" spans="2:16" x14ac:dyDescent="0.25">
      <c r="B310" s="163"/>
      <c r="C310" s="164"/>
      <c r="D310" s="165"/>
      <c r="E310" s="165"/>
      <c r="F310" s="165"/>
      <c r="G310" s="165"/>
      <c r="H310" s="165"/>
      <c r="I310" s="165"/>
      <c r="J310" s="165"/>
      <c r="K310" s="165"/>
      <c r="L310" s="165"/>
      <c r="M310" s="165"/>
      <c r="N310" s="165"/>
      <c r="O310" s="165"/>
      <c r="P310" s="174"/>
    </row>
    <row r="311" spans="2:16" x14ac:dyDescent="0.25">
      <c r="B311" s="163"/>
      <c r="C311" s="164"/>
      <c r="D311" s="165"/>
      <c r="E311" s="165"/>
      <c r="F311" s="165"/>
      <c r="G311" s="165"/>
      <c r="H311" s="165"/>
      <c r="I311" s="165"/>
      <c r="J311" s="165"/>
      <c r="K311" s="165"/>
      <c r="L311" s="165"/>
      <c r="M311" s="165"/>
      <c r="N311" s="165"/>
      <c r="O311" s="165"/>
      <c r="P311" s="174"/>
    </row>
    <row r="312" spans="2:16" x14ac:dyDescent="0.25">
      <c r="B312" s="163"/>
      <c r="C312" s="164"/>
      <c r="D312" s="165"/>
      <c r="E312" s="165"/>
      <c r="F312" s="165"/>
      <c r="G312" s="165"/>
      <c r="H312" s="165"/>
      <c r="I312" s="165"/>
      <c r="J312" s="165"/>
      <c r="K312" s="165"/>
      <c r="L312" s="165"/>
      <c r="M312" s="165"/>
      <c r="N312" s="165"/>
      <c r="O312" s="165"/>
      <c r="P312" s="174"/>
    </row>
    <row r="313" spans="2:16" x14ac:dyDescent="0.25">
      <c r="B313" s="163"/>
      <c r="C313" s="164"/>
      <c r="D313" s="165"/>
      <c r="E313" s="165"/>
      <c r="F313" s="165"/>
      <c r="G313" s="165"/>
      <c r="H313" s="165"/>
      <c r="I313" s="165"/>
      <c r="J313" s="165"/>
      <c r="K313" s="165"/>
      <c r="L313" s="165"/>
      <c r="M313" s="165"/>
      <c r="N313" s="165"/>
      <c r="O313" s="165"/>
      <c r="P313" s="174"/>
    </row>
    <row r="314" spans="2:16" x14ac:dyDescent="0.25">
      <c r="B314" s="163"/>
      <c r="C314" s="164"/>
      <c r="D314" s="165"/>
      <c r="E314" s="165"/>
      <c r="F314" s="165"/>
      <c r="G314" s="165"/>
      <c r="H314" s="165"/>
      <c r="I314" s="165"/>
      <c r="J314" s="165"/>
      <c r="K314" s="165"/>
      <c r="L314" s="165"/>
      <c r="M314" s="165"/>
      <c r="N314" s="165"/>
      <c r="O314" s="165"/>
      <c r="P314" s="174"/>
    </row>
    <row r="315" spans="2:16" x14ac:dyDescent="0.25">
      <c r="B315" s="163"/>
      <c r="C315" s="164"/>
      <c r="D315" s="165"/>
      <c r="E315" s="165"/>
      <c r="F315" s="165"/>
      <c r="G315" s="165"/>
      <c r="H315" s="165"/>
      <c r="I315" s="165"/>
      <c r="J315" s="165"/>
      <c r="K315" s="165"/>
      <c r="L315" s="165"/>
      <c r="M315" s="165"/>
      <c r="N315" s="165"/>
      <c r="O315" s="165"/>
      <c r="P315" s="174"/>
    </row>
    <row r="316" spans="2:16" x14ac:dyDescent="0.25">
      <c r="B316" s="163"/>
      <c r="C316" s="164"/>
      <c r="D316" s="165"/>
      <c r="E316" s="165"/>
      <c r="F316" s="165"/>
      <c r="G316" s="165"/>
      <c r="H316" s="165"/>
      <c r="I316" s="165"/>
      <c r="J316" s="165"/>
      <c r="K316" s="165"/>
      <c r="L316" s="165"/>
      <c r="M316" s="165"/>
      <c r="N316" s="165"/>
      <c r="O316" s="165"/>
      <c r="P316" s="174"/>
    </row>
    <row r="317" spans="2:16" x14ac:dyDescent="0.25">
      <c r="B317" s="163"/>
      <c r="C317" s="164"/>
      <c r="D317" s="165"/>
      <c r="E317" s="165"/>
      <c r="F317" s="165"/>
      <c r="G317" s="165"/>
      <c r="H317" s="165"/>
      <c r="I317" s="165"/>
      <c r="J317" s="165"/>
      <c r="K317" s="165"/>
      <c r="L317" s="165"/>
      <c r="M317" s="165"/>
      <c r="N317" s="165"/>
      <c r="O317" s="165"/>
      <c r="P317" s="174"/>
    </row>
    <row r="318" spans="2:16" x14ac:dyDescent="0.25">
      <c r="B318" s="163"/>
      <c r="C318" s="164"/>
      <c r="D318" s="165"/>
      <c r="E318" s="165"/>
      <c r="F318" s="165"/>
      <c r="G318" s="165"/>
      <c r="H318" s="165"/>
      <c r="I318" s="165"/>
      <c r="J318" s="165"/>
      <c r="K318" s="165"/>
      <c r="L318" s="165"/>
      <c r="M318" s="165"/>
      <c r="N318" s="165"/>
      <c r="O318" s="165"/>
      <c r="P318" s="174"/>
    </row>
    <row r="319" spans="2:16" x14ac:dyDescent="0.25">
      <c r="B319" s="163"/>
      <c r="C319" s="164"/>
      <c r="D319" s="165"/>
      <c r="E319" s="165"/>
      <c r="F319" s="165"/>
      <c r="G319" s="165"/>
      <c r="H319" s="165"/>
      <c r="I319" s="165"/>
      <c r="J319" s="165"/>
      <c r="K319" s="165"/>
      <c r="L319" s="165"/>
      <c r="M319" s="165"/>
      <c r="N319" s="165"/>
      <c r="O319" s="165"/>
      <c r="P319" s="174"/>
    </row>
    <row r="320" spans="2:16" x14ac:dyDescent="0.25">
      <c r="B320" s="163"/>
      <c r="C320" s="164"/>
      <c r="D320" s="165"/>
      <c r="E320" s="165"/>
      <c r="F320" s="165"/>
      <c r="G320" s="165"/>
      <c r="H320" s="165"/>
      <c r="I320" s="165"/>
      <c r="J320" s="165"/>
      <c r="K320" s="165"/>
      <c r="L320" s="165"/>
      <c r="M320" s="165"/>
      <c r="N320" s="165"/>
      <c r="O320" s="165"/>
      <c r="P320" s="174"/>
    </row>
    <row r="321" spans="2:16" x14ac:dyDescent="0.25">
      <c r="B321" s="163"/>
      <c r="C321" s="164"/>
      <c r="D321" s="165"/>
      <c r="E321" s="165"/>
      <c r="F321" s="165"/>
      <c r="G321" s="165"/>
      <c r="H321" s="165"/>
      <c r="I321" s="165"/>
      <c r="J321" s="165"/>
      <c r="K321" s="165"/>
      <c r="L321" s="165"/>
      <c r="M321" s="165"/>
      <c r="N321" s="165"/>
      <c r="O321" s="165"/>
      <c r="P321" s="174"/>
    </row>
    <row r="322" spans="2:16" x14ac:dyDescent="0.25">
      <c r="B322" s="163"/>
      <c r="C322" s="164"/>
      <c r="D322" s="165"/>
      <c r="E322" s="165"/>
      <c r="F322" s="165"/>
      <c r="G322" s="165"/>
      <c r="H322" s="165"/>
      <c r="I322" s="165"/>
      <c r="J322" s="165"/>
      <c r="K322" s="165"/>
      <c r="L322" s="165"/>
      <c r="M322" s="165"/>
      <c r="N322" s="165"/>
      <c r="O322" s="165"/>
      <c r="P322" s="174"/>
    </row>
    <row r="323" spans="2:16" x14ac:dyDescent="0.25">
      <c r="B323" s="163"/>
      <c r="C323" s="164"/>
      <c r="D323" s="165"/>
      <c r="E323" s="165"/>
      <c r="F323" s="165"/>
      <c r="G323" s="165"/>
      <c r="H323" s="165"/>
      <c r="I323" s="165"/>
      <c r="J323" s="165"/>
      <c r="K323" s="165"/>
      <c r="L323" s="165"/>
      <c r="M323" s="165"/>
      <c r="N323" s="165"/>
      <c r="O323" s="165"/>
      <c r="P323" s="174"/>
    </row>
    <row r="324" spans="2:16" x14ac:dyDescent="0.25">
      <c r="B324" s="163"/>
      <c r="C324" s="164"/>
      <c r="D324" s="165"/>
      <c r="E324" s="165"/>
      <c r="F324" s="165"/>
      <c r="G324" s="165"/>
      <c r="H324" s="165"/>
      <c r="I324" s="165"/>
      <c r="J324" s="165"/>
      <c r="K324" s="165"/>
      <c r="L324" s="165"/>
      <c r="M324" s="165"/>
      <c r="N324" s="165"/>
      <c r="O324" s="165"/>
      <c r="P324" s="174"/>
    </row>
    <row r="325" spans="2:16" x14ac:dyDescent="0.25">
      <c r="B325" s="163"/>
      <c r="C325" s="164"/>
      <c r="D325" s="165"/>
      <c r="E325" s="165"/>
      <c r="F325" s="165"/>
      <c r="G325" s="165"/>
      <c r="H325" s="165"/>
      <c r="I325" s="165"/>
      <c r="J325" s="165"/>
      <c r="K325" s="165"/>
      <c r="L325" s="165"/>
      <c r="M325" s="165"/>
      <c r="N325" s="165"/>
      <c r="O325" s="165"/>
      <c r="P325" s="174"/>
    </row>
    <row r="326" spans="2:16" x14ac:dyDescent="0.25">
      <c r="B326" s="163"/>
      <c r="C326" s="164"/>
      <c r="D326" s="165"/>
      <c r="E326" s="165"/>
      <c r="F326" s="165"/>
      <c r="G326" s="165"/>
      <c r="H326" s="165"/>
      <c r="I326" s="165"/>
      <c r="J326" s="165"/>
      <c r="K326" s="165"/>
      <c r="L326" s="165"/>
      <c r="M326" s="165"/>
      <c r="N326" s="165"/>
      <c r="O326" s="165"/>
      <c r="P326" s="174"/>
    </row>
    <row r="327" spans="2:16" x14ac:dyDescent="0.25">
      <c r="B327" s="163"/>
      <c r="C327" s="164"/>
      <c r="D327" s="165"/>
      <c r="E327" s="165"/>
      <c r="F327" s="165"/>
      <c r="G327" s="165"/>
      <c r="H327" s="165"/>
      <c r="I327" s="165"/>
      <c r="J327" s="165"/>
      <c r="K327" s="165"/>
      <c r="L327" s="165"/>
      <c r="M327" s="165"/>
      <c r="N327" s="165"/>
      <c r="O327" s="165"/>
      <c r="P327" s="174"/>
    </row>
    <row r="328" spans="2:16" x14ac:dyDescent="0.25">
      <c r="B328" s="163"/>
      <c r="C328" s="164"/>
      <c r="D328" s="165"/>
      <c r="E328" s="165"/>
      <c r="F328" s="165"/>
      <c r="G328" s="165"/>
      <c r="H328" s="165"/>
      <c r="I328" s="165"/>
      <c r="J328" s="165"/>
      <c r="K328" s="165"/>
      <c r="L328" s="165"/>
      <c r="M328" s="165"/>
      <c r="N328" s="165"/>
      <c r="O328" s="165"/>
      <c r="P328" s="174"/>
    </row>
    <row r="329" spans="2:16" x14ac:dyDescent="0.25">
      <c r="B329" s="163"/>
      <c r="C329" s="164"/>
      <c r="D329" s="165"/>
      <c r="E329" s="165"/>
      <c r="F329" s="165"/>
      <c r="G329" s="165"/>
      <c r="H329" s="165"/>
      <c r="I329" s="165"/>
      <c r="J329" s="165"/>
      <c r="K329" s="165"/>
      <c r="L329" s="165"/>
      <c r="M329" s="165"/>
      <c r="N329" s="165"/>
      <c r="O329" s="165"/>
      <c r="P329" s="174"/>
    </row>
    <row r="330" spans="2:16" x14ac:dyDescent="0.25">
      <c r="B330" s="163"/>
      <c r="C330" s="164"/>
      <c r="D330" s="165"/>
      <c r="E330" s="165"/>
      <c r="F330" s="165"/>
      <c r="G330" s="165"/>
      <c r="H330" s="165"/>
      <c r="I330" s="165"/>
      <c r="J330" s="165"/>
      <c r="K330" s="165"/>
      <c r="L330" s="165"/>
      <c r="M330" s="165"/>
      <c r="N330" s="165"/>
      <c r="O330" s="165"/>
      <c r="P330" s="174"/>
    </row>
    <row r="331" spans="2:16" x14ac:dyDescent="0.25">
      <c r="B331" s="163"/>
      <c r="C331" s="164"/>
      <c r="D331" s="165"/>
      <c r="E331" s="165"/>
      <c r="F331" s="165"/>
      <c r="G331" s="165"/>
      <c r="H331" s="165"/>
      <c r="I331" s="165"/>
      <c r="J331" s="165"/>
      <c r="K331" s="165"/>
      <c r="L331" s="165"/>
      <c r="M331" s="165"/>
      <c r="N331" s="165"/>
      <c r="O331" s="165"/>
      <c r="P331" s="174"/>
    </row>
    <row r="332" spans="2:16" x14ac:dyDescent="0.25">
      <c r="B332" s="163"/>
      <c r="C332" s="164"/>
      <c r="D332" s="165"/>
      <c r="E332" s="165"/>
      <c r="F332" s="165"/>
      <c r="G332" s="165"/>
      <c r="H332" s="165"/>
      <c r="I332" s="165"/>
      <c r="J332" s="165"/>
      <c r="K332" s="165"/>
      <c r="L332" s="165"/>
      <c r="M332" s="165"/>
      <c r="N332" s="165"/>
      <c r="O332" s="165"/>
      <c r="P332" s="174"/>
    </row>
    <row r="333" spans="2:16" x14ac:dyDescent="0.25">
      <c r="B333" s="163"/>
      <c r="C333" s="164"/>
      <c r="D333" s="165"/>
      <c r="E333" s="165"/>
      <c r="F333" s="165"/>
      <c r="G333" s="165"/>
      <c r="H333" s="165"/>
      <c r="I333" s="165"/>
      <c r="J333" s="165"/>
      <c r="K333" s="165"/>
      <c r="L333" s="165"/>
      <c r="M333" s="165"/>
      <c r="N333" s="165"/>
      <c r="O333" s="165"/>
      <c r="P333" s="174"/>
    </row>
    <row r="334" spans="2:16" x14ac:dyDescent="0.25">
      <c r="B334" s="163"/>
      <c r="C334" s="164"/>
      <c r="D334" s="165"/>
      <c r="E334" s="165"/>
      <c r="F334" s="165"/>
      <c r="G334" s="165"/>
      <c r="H334" s="165"/>
      <c r="I334" s="165"/>
      <c r="J334" s="165"/>
      <c r="K334" s="165"/>
      <c r="L334" s="165"/>
      <c r="M334" s="165"/>
      <c r="N334" s="165"/>
      <c r="O334" s="165"/>
      <c r="P334" s="174"/>
    </row>
    <row r="335" spans="2:16" x14ac:dyDescent="0.25">
      <c r="B335" s="163"/>
      <c r="C335" s="164"/>
      <c r="D335" s="165"/>
      <c r="E335" s="165"/>
      <c r="F335" s="165"/>
      <c r="G335" s="165"/>
      <c r="H335" s="165"/>
      <c r="I335" s="165"/>
      <c r="J335" s="165"/>
      <c r="K335" s="165"/>
      <c r="L335" s="165"/>
      <c r="M335" s="165"/>
      <c r="N335" s="165"/>
      <c r="O335" s="165"/>
      <c r="P335" s="174"/>
    </row>
    <row r="336" spans="2:16" x14ac:dyDescent="0.25">
      <c r="B336" s="163"/>
      <c r="C336" s="164"/>
      <c r="D336" s="165"/>
      <c r="E336" s="165"/>
      <c r="F336" s="165"/>
      <c r="G336" s="165"/>
      <c r="H336" s="165"/>
      <c r="I336" s="165"/>
      <c r="J336" s="165"/>
      <c r="K336" s="165"/>
      <c r="L336" s="165"/>
      <c r="M336" s="165"/>
      <c r="N336" s="165"/>
      <c r="O336" s="165"/>
      <c r="P336" s="174"/>
    </row>
    <row r="337" spans="2:16" x14ac:dyDescent="0.25">
      <c r="B337" s="163"/>
      <c r="C337" s="164"/>
      <c r="D337" s="165"/>
      <c r="E337" s="165"/>
      <c r="F337" s="165"/>
      <c r="G337" s="165"/>
      <c r="H337" s="165"/>
      <c r="I337" s="165"/>
      <c r="J337" s="165"/>
      <c r="K337" s="165"/>
      <c r="L337" s="165"/>
      <c r="M337" s="165"/>
      <c r="N337" s="165"/>
      <c r="O337" s="165"/>
      <c r="P337" s="174"/>
    </row>
    <row r="338" spans="2:16" x14ac:dyDescent="0.25">
      <c r="B338" s="163"/>
      <c r="C338" s="164"/>
      <c r="D338" s="165"/>
      <c r="E338" s="165"/>
      <c r="F338" s="165"/>
      <c r="G338" s="165"/>
      <c r="H338" s="165"/>
      <c r="I338" s="165"/>
      <c r="J338" s="165"/>
      <c r="K338" s="165"/>
      <c r="L338" s="165"/>
      <c r="M338" s="165"/>
      <c r="N338" s="165"/>
      <c r="O338" s="165"/>
      <c r="P338" s="174"/>
    </row>
    <row r="339" spans="2:16" x14ac:dyDescent="0.25">
      <c r="B339" s="163"/>
      <c r="C339" s="164"/>
      <c r="D339" s="165"/>
      <c r="E339" s="165"/>
      <c r="F339" s="165"/>
      <c r="G339" s="165"/>
      <c r="H339" s="165"/>
      <c r="I339" s="165"/>
      <c r="J339" s="165"/>
      <c r="K339" s="165"/>
      <c r="L339" s="165"/>
      <c r="M339" s="165"/>
      <c r="N339" s="165"/>
      <c r="O339" s="165"/>
      <c r="P339" s="174"/>
    </row>
    <row r="340" spans="2:16" x14ac:dyDescent="0.25">
      <c r="B340" s="163"/>
      <c r="C340" s="164"/>
      <c r="D340" s="165"/>
      <c r="E340" s="165"/>
      <c r="F340" s="165"/>
      <c r="G340" s="165"/>
      <c r="H340" s="165"/>
      <c r="I340" s="165"/>
      <c r="J340" s="165"/>
      <c r="K340" s="165"/>
      <c r="L340" s="165"/>
      <c r="M340" s="165"/>
      <c r="N340" s="165"/>
      <c r="O340" s="165"/>
      <c r="P340" s="174"/>
    </row>
    <row r="341" spans="2:16" x14ac:dyDescent="0.25">
      <c r="B341" s="163"/>
      <c r="C341" s="164"/>
      <c r="D341" s="165"/>
      <c r="E341" s="165"/>
      <c r="F341" s="165"/>
      <c r="G341" s="165"/>
      <c r="H341" s="165"/>
      <c r="I341" s="165"/>
      <c r="J341" s="165"/>
      <c r="K341" s="165"/>
      <c r="L341" s="165"/>
      <c r="M341" s="165"/>
      <c r="N341" s="165"/>
      <c r="O341" s="165"/>
      <c r="P341" s="174"/>
    </row>
    <row r="342" spans="2:16" x14ac:dyDescent="0.25">
      <c r="B342" s="163"/>
      <c r="C342" s="164"/>
      <c r="D342" s="165"/>
      <c r="E342" s="165"/>
      <c r="F342" s="165"/>
      <c r="G342" s="165"/>
      <c r="H342" s="165"/>
      <c r="I342" s="165"/>
      <c r="J342" s="165"/>
      <c r="K342" s="165"/>
      <c r="L342" s="165"/>
      <c r="M342" s="165"/>
      <c r="N342" s="165"/>
      <c r="O342" s="165"/>
      <c r="P342" s="174"/>
    </row>
    <row r="343" spans="2:16" x14ac:dyDescent="0.25">
      <c r="B343" s="163"/>
      <c r="C343" s="164"/>
      <c r="D343" s="165"/>
      <c r="E343" s="165"/>
      <c r="F343" s="165"/>
      <c r="G343" s="165"/>
      <c r="H343" s="165"/>
      <c r="I343" s="165"/>
      <c r="J343" s="165"/>
      <c r="K343" s="165"/>
      <c r="L343" s="165"/>
      <c r="M343" s="165"/>
      <c r="N343" s="165"/>
      <c r="O343" s="165"/>
      <c r="P343" s="174"/>
    </row>
    <row r="344" spans="2:16" x14ac:dyDescent="0.25">
      <c r="B344" s="163"/>
      <c r="C344" s="164"/>
      <c r="D344" s="165"/>
      <c r="E344" s="165"/>
      <c r="F344" s="165"/>
      <c r="G344" s="165"/>
      <c r="H344" s="165"/>
      <c r="I344" s="165"/>
      <c r="J344" s="165"/>
      <c r="K344" s="165"/>
      <c r="L344" s="165"/>
      <c r="M344" s="165"/>
      <c r="N344" s="165"/>
      <c r="O344" s="165"/>
      <c r="P344" s="174"/>
    </row>
    <row r="345" spans="2:16" x14ac:dyDescent="0.25">
      <c r="B345" s="163"/>
      <c r="C345" s="164"/>
      <c r="D345" s="165"/>
      <c r="E345" s="165"/>
      <c r="F345" s="165"/>
      <c r="G345" s="165"/>
      <c r="H345" s="165"/>
      <c r="I345" s="165"/>
      <c r="J345" s="165"/>
      <c r="K345" s="165"/>
      <c r="L345" s="165"/>
      <c r="M345" s="165"/>
      <c r="N345" s="165"/>
      <c r="O345" s="165"/>
      <c r="P345" s="174"/>
    </row>
    <row r="346" spans="2:16" x14ac:dyDescent="0.25">
      <c r="B346" s="163"/>
      <c r="C346" s="164"/>
      <c r="D346" s="165"/>
      <c r="E346" s="165"/>
      <c r="F346" s="165"/>
      <c r="G346" s="165"/>
      <c r="H346" s="165"/>
      <c r="I346" s="165"/>
      <c r="J346" s="165"/>
      <c r="K346" s="165"/>
      <c r="L346" s="165"/>
      <c r="M346" s="165"/>
      <c r="N346" s="165"/>
      <c r="O346" s="165"/>
      <c r="P346" s="174"/>
    </row>
    <row r="347" spans="2:16" x14ac:dyDescent="0.25">
      <c r="B347" s="163"/>
      <c r="C347" s="164"/>
      <c r="D347" s="165"/>
      <c r="E347" s="165"/>
      <c r="F347" s="165"/>
      <c r="G347" s="165"/>
      <c r="H347" s="165"/>
      <c r="I347" s="165"/>
      <c r="J347" s="165"/>
      <c r="K347" s="165"/>
      <c r="L347" s="165"/>
      <c r="M347" s="165"/>
      <c r="N347" s="165"/>
      <c r="O347" s="165"/>
      <c r="P347" s="174"/>
    </row>
    <row r="348" spans="2:16" x14ac:dyDescent="0.25">
      <c r="B348" s="163"/>
      <c r="C348" s="164"/>
      <c r="D348" s="165"/>
      <c r="E348" s="165"/>
      <c r="F348" s="165"/>
      <c r="G348" s="165"/>
      <c r="H348" s="165"/>
      <c r="I348" s="165"/>
      <c r="J348" s="165"/>
      <c r="K348" s="165"/>
      <c r="L348" s="165"/>
      <c r="M348" s="165"/>
      <c r="N348" s="165"/>
      <c r="O348" s="165"/>
      <c r="P348" s="174"/>
    </row>
    <row r="349" spans="2:16" x14ac:dyDescent="0.25">
      <c r="B349" s="163"/>
      <c r="C349" s="164"/>
      <c r="D349" s="165"/>
      <c r="E349" s="165"/>
      <c r="F349" s="165"/>
      <c r="G349" s="165"/>
      <c r="H349" s="165"/>
      <c r="I349" s="165"/>
      <c r="J349" s="165"/>
      <c r="K349" s="165"/>
      <c r="L349" s="165"/>
      <c r="M349" s="165"/>
      <c r="N349" s="165"/>
      <c r="O349" s="165"/>
      <c r="P349" s="174"/>
    </row>
    <row r="350" spans="2:16" x14ac:dyDescent="0.25">
      <c r="B350" s="163"/>
      <c r="C350" s="164"/>
      <c r="D350" s="165"/>
      <c r="E350" s="165"/>
      <c r="F350" s="165"/>
      <c r="G350" s="165"/>
      <c r="H350" s="165"/>
      <c r="I350" s="165"/>
      <c r="J350" s="165"/>
      <c r="K350" s="165"/>
      <c r="L350" s="165"/>
      <c r="M350" s="165"/>
      <c r="N350" s="165"/>
      <c r="O350" s="165"/>
      <c r="P350" s="174"/>
    </row>
    <row r="351" spans="2:16" x14ac:dyDescent="0.25">
      <c r="B351" s="163"/>
      <c r="C351" s="164"/>
      <c r="D351" s="165"/>
      <c r="E351" s="165"/>
      <c r="F351" s="165"/>
      <c r="G351" s="165"/>
      <c r="H351" s="165"/>
      <c r="I351" s="165"/>
      <c r="J351" s="165"/>
      <c r="K351" s="165"/>
      <c r="L351" s="165"/>
      <c r="M351" s="165"/>
      <c r="N351" s="165"/>
      <c r="O351" s="165"/>
      <c r="P351" s="174"/>
    </row>
    <row r="352" spans="2:16" x14ac:dyDescent="0.25">
      <c r="B352" s="163"/>
      <c r="C352" s="164"/>
      <c r="D352" s="165"/>
      <c r="E352" s="165"/>
      <c r="F352" s="165"/>
      <c r="G352" s="165"/>
      <c r="H352" s="165"/>
      <c r="I352" s="165"/>
      <c r="J352" s="165"/>
      <c r="K352" s="165"/>
      <c r="L352" s="165"/>
      <c r="M352" s="165"/>
      <c r="N352" s="165"/>
      <c r="O352" s="165"/>
      <c r="P352" s="174"/>
    </row>
    <row r="353" spans="2:16" x14ac:dyDescent="0.25">
      <c r="B353" s="163"/>
      <c r="C353" s="164"/>
      <c r="D353" s="165"/>
      <c r="E353" s="165"/>
      <c r="F353" s="165"/>
      <c r="G353" s="165"/>
      <c r="H353" s="165"/>
      <c r="I353" s="165"/>
      <c r="J353" s="165"/>
      <c r="K353" s="165"/>
      <c r="L353" s="165"/>
      <c r="M353" s="165"/>
      <c r="N353" s="165"/>
      <c r="O353" s="165"/>
      <c r="P353" s="174"/>
    </row>
    <row r="354" spans="2:16" x14ac:dyDescent="0.25">
      <c r="B354" s="163"/>
      <c r="C354" s="164"/>
      <c r="D354" s="165"/>
      <c r="E354" s="165"/>
      <c r="F354" s="165"/>
      <c r="G354" s="165"/>
      <c r="H354" s="165"/>
      <c r="I354" s="165"/>
      <c r="J354" s="165"/>
      <c r="K354" s="165"/>
      <c r="L354" s="165"/>
      <c r="M354" s="165"/>
      <c r="N354" s="165"/>
      <c r="O354" s="165"/>
      <c r="P354" s="174"/>
    </row>
    <row r="355" spans="2:16" x14ac:dyDescent="0.25">
      <c r="B355" s="163"/>
      <c r="C355" s="164"/>
      <c r="D355" s="165"/>
      <c r="E355" s="165"/>
      <c r="F355" s="165"/>
      <c r="G355" s="165"/>
      <c r="H355" s="165"/>
      <c r="I355" s="165"/>
      <c r="J355" s="165"/>
      <c r="K355" s="165"/>
      <c r="L355" s="165"/>
      <c r="M355" s="165"/>
      <c r="N355" s="165"/>
      <c r="O355" s="165"/>
      <c r="P355" s="174"/>
    </row>
    <row r="356" spans="2:16" x14ac:dyDescent="0.25">
      <c r="B356" s="163"/>
      <c r="C356" s="164"/>
      <c r="D356" s="165"/>
      <c r="E356" s="165"/>
      <c r="F356" s="165"/>
      <c r="G356" s="165"/>
      <c r="H356" s="165"/>
      <c r="I356" s="165"/>
      <c r="J356" s="165"/>
      <c r="K356" s="165"/>
      <c r="L356" s="165"/>
      <c r="M356" s="165"/>
      <c r="N356" s="165"/>
      <c r="O356" s="165"/>
      <c r="P356" s="174"/>
    </row>
    <row r="357" spans="2:16" x14ac:dyDescent="0.25">
      <c r="B357" s="163"/>
      <c r="C357" s="164"/>
      <c r="D357" s="165"/>
      <c r="E357" s="165"/>
      <c r="F357" s="165"/>
      <c r="G357" s="165"/>
      <c r="H357" s="165"/>
      <c r="I357" s="165"/>
      <c r="J357" s="165"/>
      <c r="K357" s="165"/>
      <c r="L357" s="165"/>
      <c r="M357" s="165"/>
      <c r="N357" s="165"/>
      <c r="O357" s="165"/>
      <c r="P357" s="174"/>
    </row>
    <row r="358" spans="2:16" x14ac:dyDescent="0.25">
      <c r="B358" s="163"/>
      <c r="C358" s="164"/>
      <c r="D358" s="165"/>
      <c r="E358" s="165"/>
      <c r="F358" s="165"/>
      <c r="G358" s="165"/>
      <c r="H358" s="165"/>
      <c r="I358" s="165"/>
      <c r="J358" s="165"/>
      <c r="K358" s="165"/>
      <c r="L358" s="165"/>
      <c r="M358" s="165"/>
      <c r="N358" s="165"/>
      <c r="O358" s="165"/>
      <c r="P358" s="174"/>
    </row>
    <row r="359" spans="2:16" x14ac:dyDescent="0.25">
      <c r="B359" s="163"/>
      <c r="C359" s="164"/>
      <c r="D359" s="165"/>
      <c r="E359" s="165"/>
      <c r="F359" s="165"/>
      <c r="G359" s="165"/>
      <c r="H359" s="165"/>
      <c r="I359" s="165"/>
      <c r="J359" s="165"/>
      <c r="K359" s="165"/>
      <c r="L359" s="165"/>
      <c r="M359" s="165"/>
      <c r="N359" s="165"/>
      <c r="O359" s="165"/>
      <c r="P359" s="174"/>
    </row>
    <row r="360" spans="2:16" x14ac:dyDescent="0.25">
      <c r="B360" s="163"/>
      <c r="C360" s="164"/>
      <c r="D360" s="165"/>
      <c r="E360" s="165"/>
      <c r="F360" s="165"/>
      <c r="G360" s="165"/>
      <c r="H360" s="165"/>
      <c r="I360" s="165"/>
      <c r="J360" s="165"/>
      <c r="K360" s="165"/>
      <c r="L360" s="165"/>
      <c r="M360" s="165"/>
      <c r="N360" s="165"/>
      <c r="O360" s="165"/>
      <c r="P360" s="174"/>
    </row>
    <row r="361" spans="2:16" x14ac:dyDescent="0.25">
      <c r="B361" s="163"/>
      <c r="C361" s="164"/>
      <c r="D361" s="165"/>
      <c r="E361" s="165"/>
      <c r="F361" s="165"/>
      <c r="G361" s="165"/>
      <c r="H361" s="165"/>
      <c r="I361" s="165"/>
      <c r="J361" s="165"/>
      <c r="K361" s="165"/>
      <c r="L361" s="165"/>
      <c r="M361" s="165"/>
      <c r="N361" s="165"/>
      <c r="O361" s="165"/>
      <c r="P361" s="174"/>
    </row>
    <row r="362" spans="2:16" x14ac:dyDescent="0.25">
      <c r="B362" s="163"/>
      <c r="C362" s="164"/>
      <c r="D362" s="165"/>
      <c r="E362" s="165"/>
      <c r="F362" s="165"/>
      <c r="G362" s="165"/>
      <c r="H362" s="165"/>
      <c r="I362" s="165"/>
      <c r="J362" s="165"/>
      <c r="K362" s="165"/>
      <c r="L362" s="165"/>
      <c r="M362" s="165"/>
      <c r="N362" s="165"/>
      <c r="O362" s="165"/>
      <c r="P362" s="174"/>
    </row>
    <row r="363" spans="2:16" x14ac:dyDescent="0.25">
      <c r="B363" s="163"/>
      <c r="C363" s="164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74"/>
    </row>
    <row r="364" spans="2:16" x14ac:dyDescent="0.25">
      <c r="B364" s="163"/>
      <c r="C364" s="164"/>
      <c r="D364" s="165"/>
      <c r="E364" s="165"/>
      <c r="F364" s="165"/>
      <c r="G364" s="165"/>
      <c r="H364" s="165"/>
      <c r="I364" s="165"/>
      <c r="J364" s="165"/>
      <c r="K364" s="165"/>
      <c r="L364" s="165"/>
      <c r="M364" s="165"/>
      <c r="N364" s="165"/>
      <c r="O364" s="165"/>
      <c r="P364" s="174"/>
    </row>
    <row r="365" spans="2:16" x14ac:dyDescent="0.25">
      <c r="B365" s="163"/>
      <c r="C365" s="164"/>
      <c r="D365" s="165"/>
      <c r="E365" s="165"/>
      <c r="F365" s="165"/>
      <c r="G365" s="165"/>
      <c r="H365" s="165"/>
      <c r="I365" s="165"/>
      <c r="J365" s="165"/>
      <c r="K365" s="165"/>
      <c r="L365" s="165"/>
      <c r="M365" s="165"/>
      <c r="N365" s="165"/>
      <c r="O365" s="165"/>
      <c r="P365" s="174"/>
    </row>
    <row r="366" spans="2:16" x14ac:dyDescent="0.25">
      <c r="B366" s="163"/>
      <c r="C366" s="164"/>
      <c r="D366" s="165"/>
      <c r="E366" s="165"/>
      <c r="F366" s="165"/>
      <c r="G366" s="165"/>
      <c r="H366" s="165"/>
      <c r="I366" s="165"/>
      <c r="J366" s="165"/>
      <c r="K366" s="165"/>
      <c r="L366" s="165"/>
      <c r="M366" s="165"/>
      <c r="N366" s="165"/>
      <c r="O366" s="165"/>
      <c r="P366" s="174"/>
    </row>
    <row r="367" spans="2:16" x14ac:dyDescent="0.25">
      <c r="B367" s="163"/>
      <c r="C367" s="164"/>
      <c r="D367" s="165"/>
      <c r="E367" s="165"/>
      <c r="F367" s="165"/>
      <c r="G367" s="165"/>
      <c r="H367" s="165"/>
      <c r="I367" s="165"/>
      <c r="J367" s="165"/>
      <c r="K367" s="165"/>
      <c r="L367" s="165"/>
      <c r="M367" s="165"/>
      <c r="N367" s="165"/>
      <c r="O367" s="165"/>
      <c r="P367" s="174"/>
    </row>
    <row r="368" spans="2:16" x14ac:dyDescent="0.25">
      <c r="B368" s="163"/>
      <c r="C368" s="164"/>
      <c r="D368" s="165"/>
      <c r="E368" s="165"/>
      <c r="F368" s="165"/>
      <c r="G368" s="165"/>
      <c r="H368" s="165"/>
      <c r="I368" s="165"/>
      <c r="J368" s="165"/>
      <c r="K368" s="165"/>
      <c r="L368" s="165"/>
      <c r="M368" s="165"/>
      <c r="N368" s="165"/>
      <c r="O368" s="165"/>
      <c r="P368" s="174"/>
    </row>
    <row r="369" spans="2:16" x14ac:dyDescent="0.25">
      <c r="B369" s="163"/>
      <c r="C369" s="164"/>
      <c r="D369" s="165"/>
      <c r="E369" s="165"/>
      <c r="F369" s="165"/>
      <c r="G369" s="165"/>
      <c r="H369" s="165"/>
      <c r="I369" s="165"/>
      <c r="J369" s="165"/>
      <c r="K369" s="165"/>
      <c r="L369" s="165"/>
      <c r="M369" s="165"/>
      <c r="N369" s="165"/>
      <c r="O369" s="165"/>
      <c r="P369" s="174"/>
    </row>
    <row r="370" spans="2:16" x14ac:dyDescent="0.25">
      <c r="B370" s="163"/>
      <c r="C370" s="164"/>
      <c r="D370" s="165"/>
      <c r="E370" s="165"/>
      <c r="F370" s="165"/>
      <c r="G370" s="165"/>
      <c r="H370" s="165"/>
      <c r="I370" s="165"/>
      <c r="J370" s="165"/>
      <c r="K370" s="165"/>
      <c r="L370" s="165"/>
      <c r="M370" s="165"/>
      <c r="N370" s="165"/>
      <c r="O370" s="165"/>
      <c r="P370" s="174"/>
    </row>
    <row r="371" spans="2:16" x14ac:dyDescent="0.25">
      <c r="B371" s="163"/>
      <c r="C371" s="164"/>
      <c r="D371" s="165"/>
      <c r="E371" s="165"/>
      <c r="F371" s="165"/>
      <c r="G371" s="165"/>
      <c r="H371" s="165"/>
      <c r="I371" s="165"/>
      <c r="J371" s="165"/>
      <c r="K371" s="165"/>
      <c r="L371" s="165"/>
      <c r="M371" s="165"/>
      <c r="N371" s="165"/>
      <c r="O371" s="165"/>
      <c r="P371" s="174"/>
    </row>
    <row r="372" spans="2:16" x14ac:dyDescent="0.25">
      <c r="B372" s="163"/>
      <c r="C372" s="164"/>
      <c r="D372" s="165"/>
      <c r="E372" s="165"/>
      <c r="F372" s="165"/>
      <c r="G372" s="165"/>
      <c r="H372" s="165"/>
      <c r="I372" s="165"/>
      <c r="J372" s="165"/>
      <c r="K372" s="165"/>
      <c r="L372" s="165"/>
      <c r="M372" s="165"/>
      <c r="N372" s="165"/>
      <c r="O372" s="165"/>
      <c r="P372" s="174"/>
    </row>
    <row r="373" spans="2:16" x14ac:dyDescent="0.25">
      <c r="B373" s="163"/>
      <c r="C373" s="164"/>
      <c r="D373" s="165"/>
      <c r="E373" s="165"/>
      <c r="F373" s="165"/>
      <c r="G373" s="165"/>
      <c r="H373" s="165"/>
      <c r="I373" s="165"/>
      <c r="J373" s="165"/>
      <c r="K373" s="165"/>
      <c r="L373" s="165"/>
      <c r="M373" s="165"/>
      <c r="N373" s="165"/>
      <c r="O373" s="165"/>
      <c r="P373" s="174"/>
    </row>
    <row r="374" spans="2:16" x14ac:dyDescent="0.25">
      <c r="B374" s="163"/>
      <c r="C374" s="164"/>
      <c r="D374" s="165"/>
      <c r="E374" s="165"/>
      <c r="F374" s="165"/>
      <c r="G374" s="165"/>
      <c r="H374" s="165"/>
      <c r="I374" s="165"/>
      <c r="J374" s="165"/>
      <c r="K374" s="165"/>
      <c r="L374" s="165"/>
      <c r="M374" s="165"/>
      <c r="N374" s="165"/>
      <c r="O374" s="165"/>
      <c r="P374" s="174"/>
    </row>
    <row r="375" spans="2:16" x14ac:dyDescent="0.25">
      <c r="B375" s="163"/>
      <c r="C375" s="164"/>
      <c r="D375" s="165"/>
      <c r="E375" s="165"/>
      <c r="F375" s="165"/>
      <c r="G375" s="165"/>
      <c r="H375" s="165"/>
      <c r="I375" s="165"/>
      <c r="J375" s="165"/>
      <c r="K375" s="165"/>
      <c r="L375" s="165"/>
      <c r="M375" s="165"/>
      <c r="N375" s="165"/>
      <c r="O375" s="165"/>
      <c r="P375" s="174"/>
    </row>
    <row r="376" spans="2:16" x14ac:dyDescent="0.25">
      <c r="B376" s="163"/>
      <c r="C376" s="164"/>
      <c r="D376" s="165"/>
      <c r="E376" s="165"/>
      <c r="F376" s="165"/>
      <c r="G376" s="165"/>
      <c r="H376" s="165"/>
      <c r="I376" s="165"/>
      <c r="J376" s="165"/>
      <c r="K376" s="165"/>
      <c r="L376" s="165"/>
      <c r="M376" s="165"/>
      <c r="N376" s="165"/>
      <c r="O376" s="165"/>
      <c r="P376" s="174"/>
    </row>
    <row r="377" spans="2:16" x14ac:dyDescent="0.25">
      <c r="B377" s="163"/>
      <c r="C377" s="164"/>
      <c r="D377" s="165"/>
      <c r="E377" s="165"/>
      <c r="F377" s="165"/>
      <c r="G377" s="165"/>
      <c r="H377" s="165"/>
      <c r="I377" s="165"/>
      <c r="J377" s="165"/>
      <c r="K377" s="165"/>
      <c r="L377" s="165"/>
      <c r="M377" s="165"/>
      <c r="N377" s="165"/>
      <c r="O377" s="165"/>
      <c r="P377" s="174"/>
    </row>
    <row r="378" spans="2:16" x14ac:dyDescent="0.25">
      <c r="B378" s="163"/>
      <c r="C378" s="164"/>
      <c r="D378" s="165"/>
      <c r="E378" s="165"/>
      <c r="F378" s="165"/>
      <c r="G378" s="165"/>
      <c r="H378" s="165"/>
      <c r="I378" s="165"/>
      <c r="J378" s="165"/>
      <c r="K378" s="165"/>
      <c r="L378" s="165"/>
      <c r="M378" s="165"/>
      <c r="N378" s="165"/>
      <c r="O378" s="165"/>
      <c r="P378" s="174"/>
    </row>
    <row r="379" spans="2:16" x14ac:dyDescent="0.25">
      <c r="B379" s="163"/>
      <c r="C379" s="164"/>
      <c r="D379" s="165"/>
      <c r="E379" s="165"/>
      <c r="F379" s="165"/>
      <c r="G379" s="165"/>
      <c r="H379" s="165"/>
      <c r="I379" s="165"/>
      <c r="J379" s="165"/>
      <c r="K379" s="165"/>
      <c r="L379" s="165"/>
      <c r="M379" s="165"/>
      <c r="N379" s="165"/>
      <c r="O379" s="165"/>
      <c r="P379" s="174"/>
    </row>
    <row r="380" spans="2:16" x14ac:dyDescent="0.25">
      <c r="B380" s="163"/>
      <c r="C380" s="164"/>
      <c r="D380" s="165"/>
      <c r="E380" s="165"/>
      <c r="F380" s="165"/>
      <c r="G380" s="165"/>
      <c r="H380" s="165"/>
      <c r="I380" s="165"/>
      <c r="J380" s="165"/>
      <c r="K380" s="165"/>
      <c r="L380" s="165"/>
      <c r="M380" s="165"/>
      <c r="N380" s="165"/>
      <c r="O380" s="165"/>
      <c r="P380" s="174"/>
    </row>
    <row r="381" spans="2:16" x14ac:dyDescent="0.25">
      <c r="B381" s="163"/>
      <c r="C381" s="164"/>
      <c r="D381" s="165"/>
      <c r="E381" s="165"/>
      <c r="F381" s="165"/>
      <c r="G381" s="165"/>
      <c r="H381" s="165"/>
      <c r="I381" s="165"/>
      <c r="J381" s="165"/>
      <c r="K381" s="165"/>
      <c r="L381" s="165"/>
      <c r="M381" s="165"/>
      <c r="N381" s="165"/>
      <c r="O381" s="165"/>
      <c r="P381" s="174"/>
    </row>
    <row r="382" spans="2:16" x14ac:dyDescent="0.25">
      <c r="B382" s="163"/>
      <c r="C382" s="164"/>
      <c r="D382" s="165"/>
      <c r="E382" s="165"/>
      <c r="F382" s="165"/>
      <c r="G382" s="165"/>
      <c r="H382" s="165"/>
      <c r="I382" s="165"/>
      <c r="J382" s="165"/>
      <c r="K382" s="165"/>
      <c r="L382" s="165"/>
      <c r="M382" s="165"/>
      <c r="N382" s="165"/>
      <c r="O382" s="165"/>
      <c r="P382" s="174"/>
    </row>
    <row r="383" spans="2:16" x14ac:dyDescent="0.25">
      <c r="B383" s="163"/>
      <c r="C383" s="164"/>
      <c r="D383" s="165"/>
      <c r="E383" s="165"/>
      <c r="F383" s="165"/>
      <c r="G383" s="165"/>
      <c r="H383" s="165"/>
      <c r="I383" s="165"/>
      <c r="J383" s="165"/>
      <c r="K383" s="165"/>
      <c r="L383" s="165"/>
      <c r="M383" s="165"/>
      <c r="N383" s="165"/>
      <c r="O383" s="165"/>
      <c r="P383" s="174"/>
    </row>
    <row r="384" spans="2:16" x14ac:dyDescent="0.25">
      <c r="B384" s="163"/>
      <c r="C384" s="164"/>
      <c r="D384" s="165"/>
      <c r="E384" s="165"/>
      <c r="F384" s="165"/>
      <c r="G384" s="165"/>
      <c r="H384" s="165"/>
      <c r="I384" s="165"/>
      <c r="J384" s="165"/>
      <c r="K384" s="165"/>
      <c r="L384" s="165"/>
      <c r="M384" s="165"/>
      <c r="N384" s="165"/>
      <c r="O384" s="165"/>
      <c r="P384" s="174"/>
    </row>
    <row r="385" spans="2:16" x14ac:dyDescent="0.25">
      <c r="B385" s="163"/>
      <c r="C385" s="164"/>
      <c r="D385" s="165"/>
      <c r="E385" s="165"/>
      <c r="F385" s="165"/>
      <c r="G385" s="165"/>
      <c r="H385" s="165"/>
      <c r="I385" s="165"/>
      <c r="J385" s="165"/>
      <c r="K385" s="165"/>
      <c r="L385" s="165"/>
      <c r="M385" s="165"/>
      <c r="N385" s="165"/>
      <c r="O385" s="165"/>
      <c r="P385" s="174"/>
    </row>
    <row r="386" spans="2:16" x14ac:dyDescent="0.25">
      <c r="B386" s="163"/>
      <c r="C386" s="164"/>
      <c r="D386" s="165"/>
      <c r="E386" s="165"/>
      <c r="F386" s="165"/>
      <c r="G386" s="165"/>
      <c r="H386" s="165"/>
      <c r="I386" s="165"/>
      <c r="J386" s="165"/>
      <c r="K386" s="165"/>
      <c r="L386" s="165"/>
      <c r="M386" s="165"/>
      <c r="N386" s="165"/>
      <c r="O386" s="165"/>
      <c r="P386" s="174"/>
    </row>
    <row r="387" spans="2:16" x14ac:dyDescent="0.25">
      <c r="B387" s="163"/>
      <c r="C387" s="164"/>
      <c r="D387" s="165"/>
      <c r="E387" s="165"/>
      <c r="F387" s="165"/>
      <c r="G387" s="165"/>
      <c r="H387" s="165"/>
      <c r="I387" s="165"/>
      <c r="J387" s="165"/>
      <c r="K387" s="165"/>
      <c r="L387" s="165"/>
      <c r="M387" s="165"/>
      <c r="N387" s="165"/>
      <c r="O387" s="165"/>
      <c r="P387" s="174"/>
    </row>
    <row r="388" spans="2:16" x14ac:dyDescent="0.25">
      <c r="B388" s="163"/>
      <c r="C388" s="164"/>
      <c r="D388" s="165"/>
      <c r="E388" s="165"/>
      <c r="F388" s="165"/>
      <c r="G388" s="165"/>
      <c r="H388" s="165"/>
      <c r="I388" s="165"/>
      <c r="J388" s="165"/>
      <c r="K388" s="165"/>
      <c r="L388" s="165"/>
      <c r="M388" s="165"/>
      <c r="N388" s="165"/>
      <c r="O388" s="165"/>
      <c r="P388" s="174"/>
    </row>
    <row r="389" spans="2:16" x14ac:dyDescent="0.25">
      <c r="B389" s="163"/>
      <c r="C389" s="164"/>
      <c r="D389" s="165"/>
      <c r="E389" s="165"/>
      <c r="F389" s="165"/>
      <c r="G389" s="165"/>
      <c r="H389" s="165"/>
      <c r="I389" s="165"/>
      <c r="J389" s="165"/>
      <c r="K389" s="165"/>
      <c r="L389" s="165"/>
      <c r="M389" s="165"/>
      <c r="N389" s="165"/>
      <c r="O389" s="165"/>
      <c r="P389" s="174"/>
    </row>
    <row r="390" spans="2:16" x14ac:dyDescent="0.25">
      <c r="B390" s="163"/>
      <c r="C390" s="164"/>
      <c r="D390" s="165"/>
      <c r="E390" s="165"/>
      <c r="F390" s="165"/>
      <c r="G390" s="165"/>
      <c r="H390" s="165"/>
      <c r="I390" s="165"/>
      <c r="J390" s="165"/>
      <c r="K390" s="165"/>
      <c r="L390" s="165"/>
      <c r="M390" s="165"/>
      <c r="N390" s="165"/>
      <c r="O390" s="165"/>
      <c r="P390" s="174"/>
    </row>
    <row r="391" spans="2:16" x14ac:dyDescent="0.25">
      <c r="B391" s="163"/>
      <c r="C391" s="164"/>
      <c r="D391" s="165"/>
      <c r="E391" s="165"/>
      <c r="F391" s="165"/>
      <c r="G391" s="165"/>
      <c r="H391" s="165"/>
      <c r="I391" s="165"/>
      <c r="J391" s="165"/>
      <c r="K391" s="165"/>
      <c r="L391" s="165"/>
      <c r="M391" s="165"/>
      <c r="N391" s="165"/>
      <c r="O391" s="165"/>
      <c r="P391" s="174"/>
    </row>
    <row r="392" spans="2:16" x14ac:dyDescent="0.25">
      <c r="B392" s="163"/>
      <c r="C392" s="164"/>
      <c r="D392" s="165"/>
      <c r="E392" s="165"/>
      <c r="F392" s="165"/>
      <c r="G392" s="165"/>
      <c r="H392" s="165"/>
      <c r="I392" s="165"/>
      <c r="J392" s="165"/>
      <c r="K392" s="165"/>
      <c r="L392" s="165"/>
      <c r="M392" s="165"/>
      <c r="N392" s="165"/>
      <c r="O392" s="165"/>
      <c r="P392" s="174"/>
    </row>
    <row r="393" spans="2:16" x14ac:dyDescent="0.25">
      <c r="B393" s="163"/>
      <c r="C393" s="164"/>
      <c r="D393" s="165"/>
      <c r="E393" s="165"/>
      <c r="F393" s="165"/>
      <c r="G393" s="165"/>
      <c r="H393" s="165"/>
      <c r="I393" s="165"/>
      <c r="J393" s="165"/>
      <c r="K393" s="165"/>
      <c r="L393" s="165"/>
      <c r="M393" s="165"/>
      <c r="N393" s="165"/>
      <c r="O393" s="165"/>
      <c r="P393" s="174"/>
    </row>
    <row r="394" spans="2:16" x14ac:dyDescent="0.25">
      <c r="B394" s="163"/>
      <c r="C394" s="164"/>
      <c r="D394" s="165"/>
      <c r="E394" s="165"/>
      <c r="F394" s="165"/>
      <c r="G394" s="165"/>
      <c r="H394" s="165"/>
      <c r="I394" s="165"/>
      <c r="J394" s="165"/>
      <c r="K394" s="165"/>
      <c r="L394" s="165"/>
      <c r="M394" s="165"/>
      <c r="N394" s="165"/>
      <c r="O394" s="165"/>
      <c r="P394" s="174"/>
    </row>
    <row r="395" spans="2:16" x14ac:dyDescent="0.25">
      <c r="B395" s="163"/>
      <c r="C395" s="164"/>
      <c r="D395" s="165"/>
      <c r="E395" s="165"/>
      <c r="F395" s="165"/>
      <c r="G395" s="165"/>
      <c r="H395" s="165"/>
      <c r="I395" s="165"/>
      <c r="J395" s="165"/>
      <c r="K395" s="165"/>
      <c r="L395" s="165"/>
      <c r="M395" s="165"/>
      <c r="N395" s="165"/>
      <c r="O395" s="165"/>
      <c r="P395" s="174"/>
    </row>
    <row r="396" spans="2:16" x14ac:dyDescent="0.25">
      <c r="B396" s="163"/>
      <c r="C396" s="164"/>
      <c r="D396" s="165"/>
      <c r="E396" s="165"/>
      <c r="F396" s="165"/>
      <c r="G396" s="165"/>
      <c r="H396" s="165"/>
      <c r="I396" s="165"/>
      <c r="J396" s="165"/>
      <c r="K396" s="165"/>
      <c r="L396" s="165"/>
      <c r="M396" s="165"/>
      <c r="N396" s="165"/>
      <c r="O396" s="165"/>
      <c r="P396" s="174"/>
    </row>
    <row r="397" spans="2:16" x14ac:dyDescent="0.25">
      <c r="B397" s="163"/>
      <c r="C397" s="164"/>
      <c r="D397" s="165"/>
      <c r="E397" s="165"/>
      <c r="F397" s="165"/>
      <c r="G397" s="165"/>
      <c r="H397" s="165"/>
      <c r="I397" s="165"/>
      <c r="J397" s="165"/>
      <c r="K397" s="165"/>
      <c r="L397" s="165"/>
      <c r="M397" s="165"/>
      <c r="N397" s="165"/>
      <c r="O397" s="165"/>
      <c r="P397" s="174"/>
    </row>
    <row r="398" spans="2:16" x14ac:dyDescent="0.25">
      <c r="B398" s="163"/>
      <c r="C398" s="164"/>
      <c r="D398" s="165"/>
      <c r="E398" s="165"/>
      <c r="F398" s="165"/>
      <c r="G398" s="165"/>
      <c r="H398" s="165"/>
      <c r="I398" s="165"/>
      <c r="J398" s="165"/>
      <c r="K398" s="165"/>
      <c r="L398" s="165"/>
      <c r="M398" s="165"/>
      <c r="N398" s="165"/>
      <c r="O398" s="165"/>
      <c r="P398" s="174"/>
    </row>
    <row r="399" spans="2:16" x14ac:dyDescent="0.25">
      <c r="B399" s="163"/>
      <c r="C399" s="164"/>
      <c r="D399" s="165"/>
      <c r="E399" s="165"/>
      <c r="F399" s="165"/>
      <c r="G399" s="165"/>
      <c r="H399" s="165"/>
      <c r="I399" s="165"/>
      <c r="J399" s="165"/>
      <c r="K399" s="165"/>
      <c r="L399" s="165"/>
      <c r="M399" s="165"/>
      <c r="N399" s="165"/>
      <c r="O399" s="165"/>
      <c r="P399" s="174"/>
    </row>
    <row r="400" spans="2:16" x14ac:dyDescent="0.25">
      <c r="B400" s="163"/>
      <c r="C400" s="164"/>
      <c r="D400" s="165"/>
      <c r="E400" s="165"/>
      <c r="F400" s="165"/>
      <c r="G400" s="165"/>
      <c r="H400" s="165"/>
      <c r="I400" s="165"/>
      <c r="J400" s="165"/>
      <c r="K400" s="165"/>
      <c r="L400" s="165"/>
      <c r="M400" s="165"/>
      <c r="N400" s="165"/>
      <c r="O400" s="165"/>
      <c r="P400" s="174"/>
    </row>
    <row r="401" spans="2:16" x14ac:dyDescent="0.25">
      <c r="B401" s="163"/>
      <c r="C401" s="164"/>
      <c r="D401" s="165"/>
      <c r="E401" s="165"/>
      <c r="F401" s="165"/>
      <c r="G401" s="165"/>
      <c r="H401" s="165"/>
      <c r="I401" s="165"/>
      <c r="J401" s="165"/>
      <c r="K401" s="165"/>
      <c r="L401" s="165"/>
      <c r="M401" s="165"/>
      <c r="N401" s="165"/>
      <c r="O401" s="165"/>
      <c r="P401" s="174"/>
    </row>
    <row r="402" spans="2:16" x14ac:dyDescent="0.25">
      <c r="B402" s="163"/>
      <c r="C402" s="164"/>
      <c r="D402" s="165"/>
      <c r="E402" s="165"/>
      <c r="F402" s="165"/>
      <c r="G402" s="165"/>
      <c r="H402" s="165"/>
      <c r="I402" s="165"/>
      <c r="J402" s="165"/>
      <c r="K402" s="165"/>
      <c r="L402" s="165"/>
      <c r="M402" s="165"/>
      <c r="N402" s="165"/>
      <c r="O402" s="165"/>
      <c r="P402" s="174"/>
    </row>
    <row r="403" spans="2:16" x14ac:dyDescent="0.25">
      <c r="B403" s="163"/>
      <c r="C403" s="164"/>
      <c r="D403" s="165"/>
      <c r="E403" s="165"/>
      <c r="F403" s="165"/>
      <c r="G403" s="165"/>
      <c r="H403" s="165"/>
      <c r="I403" s="165"/>
      <c r="J403" s="165"/>
      <c r="K403" s="165"/>
      <c r="L403" s="165"/>
      <c r="M403" s="165"/>
      <c r="N403" s="165"/>
      <c r="O403" s="165"/>
      <c r="P403" s="174"/>
    </row>
    <row r="404" spans="2:16" x14ac:dyDescent="0.25">
      <c r="B404" s="163"/>
      <c r="C404" s="164"/>
      <c r="D404" s="165"/>
      <c r="E404" s="165"/>
      <c r="F404" s="165"/>
      <c r="G404" s="165"/>
      <c r="H404" s="165"/>
      <c r="I404" s="165"/>
      <c r="J404" s="165"/>
      <c r="K404" s="165"/>
      <c r="L404" s="165"/>
      <c r="M404" s="165"/>
      <c r="N404" s="165"/>
      <c r="O404" s="165"/>
      <c r="P404" s="174"/>
    </row>
    <row r="405" spans="2:16" x14ac:dyDescent="0.25">
      <c r="B405" s="163"/>
      <c r="C405" s="164"/>
      <c r="D405" s="165"/>
      <c r="E405" s="165"/>
      <c r="F405" s="165"/>
      <c r="G405" s="165"/>
      <c r="H405" s="165"/>
      <c r="I405" s="165"/>
      <c r="J405" s="165"/>
      <c r="K405" s="165"/>
      <c r="L405" s="165"/>
      <c r="M405" s="165"/>
      <c r="N405" s="165"/>
      <c r="O405" s="165"/>
      <c r="P405" s="174"/>
    </row>
    <row r="406" spans="2:16" x14ac:dyDescent="0.25">
      <c r="B406" s="163"/>
      <c r="C406" s="164"/>
      <c r="D406" s="165"/>
      <c r="E406" s="165"/>
      <c r="F406" s="165"/>
      <c r="G406" s="165"/>
      <c r="H406" s="165"/>
      <c r="I406" s="165"/>
      <c r="J406" s="165"/>
      <c r="K406" s="165"/>
      <c r="L406" s="165"/>
      <c r="M406" s="165"/>
      <c r="N406" s="165"/>
      <c r="O406" s="165"/>
      <c r="P406" s="174"/>
    </row>
    <row r="407" spans="2:16" x14ac:dyDescent="0.25">
      <c r="B407" s="163"/>
      <c r="C407" s="164"/>
      <c r="D407" s="165"/>
      <c r="E407" s="165"/>
      <c r="F407" s="165"/>
      <c r="G407" s="165"/>
      <c r="H407" s="165"/>
      <c r="I407" s="165"/>
      <c r="J407" s="165"/>
      <c r="K407" s="165"/>
      <c r="L407" s="165"/>
      <c r="M407" s="165"/>
      <c r="N407" s="165"/>
      <c r="O407" s="165"/>
      <c r="P407" s="174"/>
    </row>
    <row r="408" spans="2:16" x14ac:dyDescent="0.25">
      <c r="B408" s="163"/>
      <c r="C408" s="164"/>
      <c r="D408" s="165"/>
      <c r="E408" s="165"/>
      <c r="F408" s="165"/>
      <c r="G408" s="165"/>
      <c r="H408" s="165"/>
      <c r="I408" s="165"/>
      <c r="J408" s="165"/>
      <c r="K408" s="165"/>
      <c r="L408" s="165"/>
      <c r="M408" s="165"/>
      <c r="N408" s="165"/>
      <c r="O408" s="165"/>
      <c r="P408" s="174"/>
    </row>
    <row r="409" spans="2:16" x14ac:dyDescent="0.25">
      <c r="B409" s="163"/>
      <c r="C409" s="164"/>
      <c r="D409" s="165"/>
      <c r="E409" s="165"/>
      <c r="F409" s="165"/>
      <c r="G409" s="165"/>
      <c r="H409" s="165"/>
      <c r="I409" s="165"/>
      <c r="J409" s="165"/>
      <c r="K409" s="165"/>
      <c r="L409" s="165"/>
      <c r="M409" s="165"/>
      <c r="N409" s="165"/>
      <c r="O409" s="165"/>
      <c r="P409" s="174"/>
    </row>
    <row r="410" spans="2:16" x14ac:dyDescent="0.25">
      <c r="B410" s="163"/>
      <c r="C410" s="164"/>
      <c r="D410" s="165"/>
      <c r="E410" s="165"/>
      <c r="F410" s="165"/>
      <c r="G410" s="165"/>
      <c r="H410" s="165"/>
      <c r="I410" s="165"/>
      <c r="J410" s="165"/>
      <c r="K410" s="165"/>
      <c r="L410" s="165"/>
      <c r="M410" s="165"/>
      <c r="N410" s="165"/>
      <c r="O410" s="165"/>
      <c r="P410" s="174"/>
    </row>
    <row r="411" spans="2:16" x14ac:dyDescent="0.25">
      <c r="B411" s="163"/>
      <c r="C411" s="164"/>
      <c r="D411" s="165"/>
      <c r="E411" s="165"/>
      <c r="F411" s="165"/>
      <c r="G411" s="165"/>
      <c r="H411" s="165"/>
      <c r="I411" s="165"/>
      <c r="J411" s="165"/>
      <c r="K411" s="165"/>
      <c r="L411" s="165"/>
      <c r="M411" s="165"/>
      <c r="N411" s="165"/>
      <c r="O411" s="165"/>
      <c r="P411" s="174"/>
    </row>
    <row r="412" spans="2:16" x14ac:dyDescent="0.25">
      <c r="B412" s="163"/>
      <c r="C412" s="164"/>
      <c r="D412" s="165"/>
      <c r="E412" s="165"/>
      <c r="F412" s="165"/>
      <c r="G412" s="165"/>
      <c r="H412" s="165"/>
      <c r="I412" s="165"/>
      <c r="J412" s="165"/>
      <c r="K412" s="165"/>
      <c r="L412" s="165"/>
      <c r="M412" s="165"/>
      <c r="N412" s="165"/>
      <c r="O412" s="165"/>
      <c r="P412" s="174"/>
    </row>
    <row r="413" spans="2:16" x14ac:dyDescent="0.25">
      <c r="B413" s="163"/>
      <c r="C413" s="164"/>
      <c r="D413" s="165"/>
      <c r="E413" s="165"/>
      <c r="F413" s="165"/>
      <c r="G413" s="165"/>
      <c r="H413" s="165"/>
      <c r="I413" s="165"/>
      <c r="J413" s="165"/>
      <c r="K413" s="165"/>
      <c r="L413" s="165"/>
      <c r="M413" s="165"/>
      <c r="N413" s="165"/>
      <c r="O413" s="165"/>
      <c r="P413" s="174"/>
    </row>
    <row r="414" spans="2:16" x14ac:dyDescent="0.25">
      <c r="B414" s="163"/>
      <c r="C414" s="164"/>
      <c r="D414" s="165"/>
      <c r="E414" s="165"/>
      <c r="F414" s="165"/>
      <c r="G414" s="165"/>
      <c r="H414" s="165"/>
      <c r="I414" s="165"/>
      <c r="J414" s="165"/>
      <c r="K414" s="165"/>
      <c r="L414" s="165"/>
      <c r="M414" s="165"/>
      <c r="N414" s="165"/>
      <c r="O414" s="165"/>
      <c r="P414" s="174"/>
    </row>
    <row r="415" spans="2:16" x14ac:dyDescent="0.25">
      <c r="B415" s="163"/>
      <c r="C415" s="164"/>
      <c r="D415" s="165"/>
      <c r="E415" s="165"/>
      <c r="F415" s="165"/>
      <c r="G415" s="165"/>
      <c r="H415" s="165"/>
      <c r="I415" s="165"/>
      <c r="J415" s="165"/>
      <c r="K415" s="165"/>
      <c r="L415" s="165"/>
      <c r="M415" s="165"/>
      <c r="N415" s="165"/>
      <c r="O415" s="165"/>
      <c r="P415" s="174"/>
    </row>
    <row r="416" spans="2:16" x14ac:dyDescent="0.25">
      <c r="B416" s="163"/>
      <c r="C416" s="164"/>
      <c r="D416" s="165"/>
      <c r="E416" s="165"/>
      <c r="F416" s="165"/>
      <c r="G416" s="165"/>
      <c r="H416" s="165"/>
      <c r="I416" s="165"/>
      <c r="J416" s="165"/>
      <c r="K416" s="165"/>
      <c r="L416" s="165"/>
      <c r="M416" s="165"/>
      <c r="N416" s="165"/>
      <c r="O416" s="165"/>
      <c r="P416" s="174"/>
    </row>
    <row r="417" spans="2:16" x14ac:dyDescent="0.25">
      <c r="B417" s="163"/>
      <c r="C417" s="164"/>
      <c r="D417" s="165"/>
      <c r="E417" s="165"/>
      <c r="F417" s="165"/>
      <c r="G417" s="165"/>
      <c r="H417" s="165"/>
      <c r="I417" s="165"/>
      <c r="J417" s="165"/>
      <c r="K417" s="165"/>
      <c r="L417" s="165"/>
      <c r="M417" s="165"/>
      <c r="N417" s="165"/>
      <c r="O417" s="165"/>
      <c r="P417" s="174"/>
    </row>
    <row r="418" spans="2:16" x14ac:dyDescent="0.25">
      <c r="B418" s="163"/>
      <c r="C418" s="164"/>
      <c r="D418" s="165"/>
      <c r="E418" s="165"/>
      <c r="F418" s="165"/>
      <c r="G418" s="165"/>
      <c r="H418" s="165"/>
      <c r="I418" s="165"/>
      <c r="J418" s="165"/>
      <c r="K418" s="165"/>
      <c r="L418" s="165"/>
      <c r="M418" s="165"/>
      <c r="N418" s="165"/>
      <c r="O418" s="165"/>
      <c r="P418" s="174"/>
    </row>
    <row r="419" spans="2:16" x14ac:dyDescent="0.25">
      <c r="B419" s="163"/>
      <c r="C419" s="164"/>
      <c r="D419" s="165"/>
      <c r="E419" s="165"/>
      <c r="F419" s="165"/>
      <c r="G419" s="165"/>
      <c r="H419" s="165"/>
      <c r="I419" s="165"/>
      <c r="J419" s="165"/>
      <c r="K419" s="165"/>
      <c r="L419" s="165"/>
      <c r="M419" s="165"/>
      <c r="N419" s="165"/>
      <c r="O419" s="165"/>
      <c r="P419" s="174"/>
    </row>
    <row r="420" spans="2:16" x14ac:dyDescent="0.25">
      <c r="B420" s="163"/>
      <c r="C420" s="164"/>
      <c r="D420" s="165"/>
      <c r="E420" s="165"/>
      <c r="F420" s="165"/>
      <c r="G420" s="165"/>
      <c r="H420" s="165"/>
      <c r="I420" s="165"/>
      <c r="J420" s="165"/>
      <c r="K420" s="165"/>
      <c r="L420" s="165"/>
      <c r="M420" s="165"/>
      <c r="N420" s="165"/>
      <c r="O420" s="165"/>
      <c r="P420" s="174"/>
    </row>
    <row r="421" spans="2:16" x14ac:dyDescent="0.25">
      <c r="B421" s="163"/>
      <c r="C421" s="164"/>
      <c r="D421" s="165"/>
      <c r="E421" s="165"/>
      <c r="F421" s="165"/>
      <c r="G421" s="165"/>
      <c r="H421" s="165"/>
      <c r="I421" s="165"/>
      <c r="J421" s="165"/>
      <c r="K421" s="165"/>
      <c r="L421" s="165"/>
      <c r="M421" s="165"/>
      <c r="N421" s="165"/>
      <c r="O421" s="165"/>
      <c r="P421" s="174"/>
    </row>
    <row r="422" spans="2:16" x14ac:dyDescent="0.25">
      <c r="B422" s="163"/>
      <c r="C422" s="164"/>
      <c r="D422" s="165"/>
      <c r="E422" s="165"/>
      <c r="F422" s="165"/>
      <c r="G422" s="165"/>
      <c r="H422" s="165"/>
      <c r="I422" s="165"/>
      <c r="J422" s="165"/>
      <c r="K422" s="165"/>
      <c r="L422" s="165"/>
      <c r="M422" s="165"/>
      <c r="N422" s="165"/>
      <c r="O422" s="165"/>
      <c r="P422" s="174"/>
    </row>
    <row r="423" spans="2:16" x14ac:dyDescent="0.25">
      <c r="B423" s="163"/>
      <c r="C423" s="164"/>
      <c r="D423" s="165"/>
      <c r="E423" s="165"/>
      <c r="F423" s="165"/>
      <c r="G423" s="165"/>
      <c r="H423" s="165"/>
      <c r="I423" s="165"/>
      <c r="J423" s="165"/>
      <c r="K423" s="165"/>
      <c r="L423" s="165"/>
      <c r="M423" s="165"/>
      <c r="N423" s="165"/>
      <c r="O423" s="165"/>
      <c r="P423" s="174"/>
    </row>
    <row r="424" spans="2:16" x14ac:dyDescent="0.25">
      <c r="B424" s="163"/>
      <c r="C424" s="164"/>
      <c r="D424" s="165"/>
      <c r="E424" s="165"/>
      <c r="F424" s="165"/>
      <c r="G424" s="165"/>
      <c r="H424" s="165"/>
      <c r="I424" s="165"/>
      <c r="J424" s="165"/>
      <c r="K424" s="165"/>
      <c r="L424" s="165"/>
      <c r="M424" s="165"/>
      <c r="N424" s="165"/>
      <c r="O424" s="165"/>
      <c r="P424" s="174"/>
    </row>
    <row r="425" spans="2:16" x14ac:dyDescent="0.25">
      <c r="B425" s="163"/>
      <c r="C425" s="164"/>
      <c r="D425" s="165"/>
      <c r="E425" s="165"/>
      <c r="F425" s="165"/>
      <c r="G425" s="165"/>
      <c r="H425" s="165"/>
      <c r="I425" s="165"/>
      <c r="J425" s="165"/>
      <c r="K425" s="165"/>
      <c r="L425" s="165"/>
      <c r="M425" s="165"/>
      <c r="N425" s="165"/>
      <c r="O425" s="165"/>
      <c r="P425" s="174"/>
    </row>
    <row r="426" spans="2:16" x14ac:dyDescent="0.25">
      <c r="B426" s="163"/>
      <c r="C426" s="164"/>
      <c r="D426" s="165"/>
      <c r="E426" s="165"/>
      <c r="F426" s="165"/>
      <c r="G426" s="165"/>
      <c r="H426" s="165"/>
      <c r="I426" s="165"/>
      <c r="J426" s="165"/>
      <c r="K426" s="165"/>
      <c r="L426" s="165"/>
      <c r="M426" s="165"/>
      <c r="N426" s="165"/>
      <c r="O426" s="165"/>
      <c r="P426" s="174"/>
    </row>
    <row r="427" spans="2:16" x14ac:dyDescent="0.25">
      <c r="B427" s="163"/>
      <c r="C427" s="164"/>
      <c r="D427" s="165"/>
      <c r="E427" s="165"/>
      <c r="F427" s="165"/>
      <c r="G427" s="165"/>
      <c r="H427" s="165"/>
      <c r="I427" s="165"/>
      <c r="J427" s="165"/>
      <c r="K427" s="165"/>
      <c r="L427" s="165"/>
      <c r="M427" s="165"/>
      <c r="N427" s="165"/>
      <c r="O427" s="165"/>
      <c r="P427" s="174"/>
    </row>
    <row r="428" spans="2:16" x14ac:dyDescent="0.25">
      <c r="B428" s="163"/>
      <c r="C428" s="164"/>
      <c r="D428" s="165"/>
      <c r="E428" s="165"/>
      <c r="F428" s="165"/>
      <c r="G428" s="165"/>
      <c r="H428" s="165"/>
      <c r="I428" s="165"/>
      <c r="J428" s="165"/>
      <c r="K428" s="165"/>
      <c r="L428" s="165"/>
      <c r="M428" s="165"/>
      <c r="N428" s="165"/>
      <c r="O428" s="165"/>
      <c r="P428" s="174"/>
    </row>
    <row r="429" spans="2:16" x14ac:dyDescent="0.25">
      <c r="B429" s="163"/>
      <c r="C429" s="164"/>
      <c r="D429" s="165"/>
      <c r="E429" s="165"/>
      <c r="F429" s="165"/>
      <c r="G429" s="165"/>
      <c r="H429" s="165"/>
      <c r="I429" s="165"/>
      <c r="J429" s="165"/>
      <c r="K429" s="165"/>
      <c r="L429" s="165"/>
      <c r="M429" s="165"/>
      <c r="N429" s="165"/>
      <c r="O429" s="165"/>
      <c r="P429" s="174"/>
    </row>
    <row r="430" spans="2:16" x14ac:dyDescent="0.25">
      <c r="B430" s="163"/>
      <c r="C430" s="164"/>
      <c r="D430" s="165"/>
      <c r="E430" s="165"/>
      <c r="F430" s="165"/>
      <c r="G430" s="165"/>
      <c r="H430" s="165"/>
      <c r="I430" s="165"/>
      <c r="J430" s="165"/>
      <c r="K430" s="165"/>
      <c r="L430" s="165"/>
      <c r="M430" s="165"/>
      <c r="N430" s="165"/>
      <c r="O430" s="165"/>
      <c r="P430" s="174"/>
    </row>
    <row r="431" spans="2:16" x14ac:dyDescent="0.25">
      <c r="B431" s="163"/>
      <c r="C431" s="164"/>
      <c r="D431" s="165"/>
      <c r="E431" s="165"/>
      <c r="F431" s="165"/>
      <c r="G431" s="165"/>
      <c r="H431" s="165"/>
      <c r="I431" s="165"/>
      <c r="J431" s="165"/>
      <c r="K431" s="165"/>
      <c r="L431" s="165"/>
      <c r="M431" s="165"/>
      <c r="N431" s="165"/>
      <c r="O431" s="165"/>
      <c r="P431" s="174"/>
    </row>
    <row r="432" spans="2:16" x14ac:dyDescent="0.25">
      <c r="B432" s="163"/>
      <c r="C432" s="164"/>
      <c r="D432" s="165"/>
      <c r="E432" s="165"/>
      <c r="F432" s="165"/>
      <c r="G432" s="165"/>
      <c r="H432" s="165"/>
      <c r="I432" s="165"/>
      <c r="J432" s="165"/>
      <c r="K432" s="165"/>
      <c r="L432" s="165"/>
      <c r="M432" s="165"/>
      <c r="N432" s="165"/>
      <c r="O432" s="165"/>
      <c r="P432" s="174"/>
    </row>
    <row r="433" spans="2:16" x14ac:dyDescent="0.25">
      <c r="B433" s="163"/>
      <c r="C433" s="164"/>
      <c r="D433" s="165"/>
      <c r="E433" s="165"/>
      <c r="F433" s="165"/>
      <c r="G433" s="165"/>
      <c r="H433" s="165"/>
      <c r="I433" s="165"/>
      <c r="J433" s="165"/>
      <c r="K433" s="165"/>
      <c r="L433" s="165"/>
      <c r="M433" s="165"/>
      <c r="N433" s="165"/>
      <c r="O433" s="165"/>
      <c r="P433" s="174"/>
    </row>
    <row r="434" spans="2:16" x14ac:dyDescent="0.25">
      <c r="B434" s="163"/>
      <c r="C434" s="164"/>
      <c r="D434" s="165"/>
      <c r="E434" s="165"/>
      <c r="F434" s="165"/>
      <c r="G434" s="165"/>
      <c r="H434" s="165"/>
      <c r="I434" s="165"/>
      <c r="J434" s="165"/>
      <c r="K434" s="165"/>
      <c r="L434" s="165"/>
      <c r="M434" s="165"/>
      <c r="N434" s="165"/>
      <c r="O434" s="165"/>
      <c r="P434" s="174"/>
    </row>
    <row r="435" spans="2:16" x14ac:dyDescent="0.25">
      <c r="B435" s="163"/>
      <c r="C435" s="164"/>
      <c r="D435" s="165"/>
      <c r="E435" s="165"/>
      <c r="F435" s="165"/>
      <c r="G435" s="165"/>
      <c r="H435" s="165"/>
      <c r="I435" s="165"/>
      <c r="J435" s="165"/>
      <c r="K435" s="165"/>
      <c r="L435" s="165"/>
      <c r="M435" s="165"/>
      <c r="N435" s="165"/>
      <c r="O435" s="165"/>
      <c r="P435" s="174"/>
    </row>
    <row r="436" spans="2:16" x14ac:dyDescent="0.25">
      <c r="B436" s="163"/>
      <c r="C436" s="164"/>
      <c r="D436" s="165"/>
      <c r="E436" s="165"/>
      <c r="F436" s="165"/>
      <c r="G436" s="165"/>
      <c r="H436" s="165"/>
      <c r="I436" s="165"/>
      <c r="J436" s="165"/>
      <c r="K436" s="165"/>
      <c r="L436" s="165"/>
      <c r="M436" s="165"/>
      <c r="N436" s="165"/>
      <c r="O436" s="165"/>
      <c r="P436" s="174"/>
    </row>
    <row r="437" spans="2:16" x14ac:dyDescent="0.25">
      <c r="B437" s="163"/>
      <c r="C437" s="164"/>
      <c r="D437" s="165"/>
      <c r="E437" s="165"/>
      <c r="F437" s="165"/>
      <c r="G437" s="165"/>
      <c r="H437" s="165"/>
      <c r="I437" s="165"/>
      <c r="J437" s="165"/>
      <c r="K437" s="165"/>
      <c r="L437" s="165"/>
      <c r="M437" s="165"/>
      <c r="N437" s="165"/>
      <c r="O437" s="165"/>
      <c r="P437" s="174"/>
    </row>
    <row r="438" spans="2:16" x14ac:dyDescent="0.25">
      <c r="B438" s="163"/>
      <c r="C438" s="164"/>
      <c r="D438" s="165"/>
      <c r="E438" s="165"/>
      <c r="F438" s="165"/>
      <c r="G438" s="165"/>
      <c r="H438" s="165"/>
      <c r="I438" s="165"/>
      <c r="J438" s="165"/>
      <c r="K438" s="165"/>
      <c r="L438" s="165"/>
      <c r="M438" s="165"/>
      <c r="N438" s="165"/>
      <c r="O438" s="165"/>
      <c r="P438" s="174"/>
    </row>
    <row r="439" spans="2:16" x14ac:dyDescent="0.25">
      <c r="B439" s="163"/>
      <c r="C439" s="164"/>
      <c r="D439" s="165"/>
      <c r="E439" s="165"/>
      <c r="F439" s="165"/>
      <c r="G439" s="165"/>
      <c r="H439" s="165"/>
      <c r="I439" s="165"/>
      <c r="J439" s="165"/>
      <c r="K439" s="165"/>
      <c r="L439" s="165"/>
      <c r="M439" s="165"/>
      <c r="N439" s="165"/>
      <c r="O439" s="165"/>
      <c r="P439" s="174"/>
    </row>
    <row r="440" spans="2:16" x14ac:dyDescent="0.25">
      <c r="B440" s="163"/>
      <c r="C440" s="164"/>
      <c r="D440" s="165"/>
      <c r="E440" s="165"/>
      <c r="F440" s="165"/>
      <c r="G440" s="165"/>
      <c r="H440" s="165"/>
      <c r="I440" s="165"/>
      <c r="J440" s="165"/>
      <c r="K440" s="165"/>
      <c r="L440" s="165"/>
      <c r="M440" s="165"/>
      <c r="N440" s="165"/>
      <c r="O440" s="165"/>
      <c r="P440" s="174"/>
    </row>
    <row r="441" spans="2:16" x14ac:dyDescent="0.25">
      <c r="B441" s="163"/>
      <c r="C441" s="164"/>
      <c r="D441" s="165"/>
      <c r="E441" s="165"/>
      <c r="F441" s="165"/>
      <c r="G441" s="165"/>
      <c r="H441" s="165"/>
      <c r="I441" s="165"/>
      <c r="J441" s="165"/>
      <c r="K441" s="165"/>
      <c r="L441" s="165"/>
      <c r="M441" s="165"/>
      <c r="N441" s="165"/>
      <c r="O441" s="165"/>
      <c r="P441" s="174"/>
    </row>
    <row r="442" spans="2:16" x14ac:dyDescent="0.25">
      <c r="B442" s="163"/>
      <c r="C442" s="164"/>
      <c r="D442" s="165"/>
      <c r="E442" s="165"/>
      <c r="F442" s="165"/>
      <c r="G442" s="165"/>
      <c r="H442" s="165"/>
      <c r="I442" s="165"/>
      <c r="J442" s="165"/>
      <c r="K442" s="165"/>
      <c r="L442" s="165"/>
      <c r="M442" s="165"/>
      <c r="N442" s="165"/>
      <c r="O442" s="165"/>
      <c r="P442" s="174"/>
    </row>
    <row r="443" spans="2:16" x14ac:dyDescent="0.25">
      <c r="B443" s="163"/>
      <c r="C443" s="164"/>
      <c r="D443" s="165"/>
      <c r="E443" s="165"/>
      <c r="F443" s="165"/>
      <c r="G443" s="165"/>
      <c r="H443" s="165"/>
      <c r="I443" s="165"/>
      <c r="J443" s="165"/>
      <c r="K443" s="165"/>
      <c r="L443" s="165"/>
      <c r="M443" s="165"/>
      <c r="N443" s="165"/>
      <c r="O443" s="165"/>
      <c r="P443" s="174"/>
    </row>
    <row r="444" spans="2:16" x14ac:dyDescent="0.25">
      <c r="B444" s="163"/>
      <c r="C444" s="164"/>
      <c r="D444" s="165"/>
      <c r="E444" s="165"/>
      <c r="F444" s="165"/>
      <c r="G444" s="165"/>
      <c r="H444" s="165"/>
      <c r="I444" s="165"/>
      <c r="J444" s="165"/>
      <c r="K444" s="165"/>
      <c r="L444" s="165"/>
      <c r="M444" s="165"/>
      <c r="N444" s="165"/>
      <c r="O444" s="165"/>
      <c r="P444" s="174"/>
    </row>
    <row r="445" spans="2:16" x14ac:dyDescent="0.25">
      <c r="B445" s="163"/>
      <c r="C445" s="164"/>
      <c r="D445" s="165"/>
      <c r="E445" s="165"/>
      <c r="F445" s="165"/>
      <c r="G445" s="165"/>
      <c r="H445" s="165"/>
      <c r="I445" s="165"/>
      <c r="J445" s="165"/>
      <c r="K445" s="165"/>
      <c r="L445" s="165"/>
      <c r="M445" s="165"/>
      <c r="N445" s="165"/>
      <c r="O445" s="165"/>
      <c r="P445" s="174"/>
    </row>
    <row r="446" spans="2:16" x14ac:dyDescent="0.25">
      <c r="B446" s="163"/>
      <c r="C446" s="164"/>
      <c r="D446" s="165"/>
      <c r="E446" s="165"/>
      <c r="F446" s="165"/>
      <c r="G446" s="165"/>
      <c r="H446" s="165"/>
      <c r="I446" s="165"/>
      <c r="J446" s="165"/>
      <c r="K446" s="165"/>
      <c r="L446" s="165"/>
      <c r="M446" s="165"/>
      <c r="N446" s="165"/>
      <c r="O446" s="165"/>
      <c r="P446" s="174"/>
    </row>
    <row r="447" spans="2:16" x14ac:dyDescent="0.25">
      <c r="B447" s="163"/>
      <c r="C447" s="164"/>
      <c r="D447" s="165"/>
      <c r="E447" s="165"/>
      <c r="F447" s="165"/>
      <c r="G447" s="165"/>
      <c r="H447" s="165"/>
      <c r="I447" s="165"/>
      <c r="J447" s="165"/>
      <c r="K447" s="165"/>
      <c r="L447" s="165"/>
      <c r="M447" s="165"/>
      <c r="N447" s="165"/>
      <c r="O447" s="165"/>
      <c r="P447" s="174"/>
    </row>
    <row r="448" spans="2:16" x14ac:dyDescent="0.25">
      <c r="B448" s="163"/>
      <c r="C448" s="164"/>
      <c r="D448" s="165"/>
      <c r="E448" s="165"/>
      <c r="F448" s="165"/>
      <c r="G448" s="165"/>
      <c r="H448" s="165"/>
      <c r="I448" s="165"/>
      <c r="J448" s="165"/>
      <c r="K448" s="165"/>
      <c r="L448" s="165"/>
      <c r="M448" s="165"/>
      <c r="N448" s="165"/>
      <c r="O448" s="165"/>
      <c r="P448" s="174"/>
    </row>
    <row r="449" spans="2:16" x14ac:dyDescent="0.25">
      <c r="B449" s="163"/>
      <c r="C449" s="164"/>
      <c r="D449" s="165"/>
      <c r="E449" s="165"/>
      <c r="F449" s="165"/>
      <c r="G449" s="165"/>
      <c r="H449" s="165"/>
      <c r="I449" s="165"/>
      <c r="J449" s="165"/>
      <c r="K449" s="165"/>
      <c r="L449" s="165"/>
      <c r="M449" s="165"/>
      <c r="N449" s="165"/>
      <c r="O449" s="165"/>
      <c r="P449" s="174"/>
    </row>
    <row r="450" spans="2:16" x14ac:dyDescent="0.25">
      <c r="B450" s="163"/>
      <c r="C450" s="164"/>
      <c r="D450" s="165"/>
      <c r="E450" s="165"/>
      <c r="F450" s="165"/>
      <c r="G450" s="165"/>
      <c r="H450" s="165"/>
      <c r="I450" s="165"/>
      <c r="J450" s="165"/>
      <c r="K450" s="165"/>
      <c r="L450" s="165"/>
      <c r="M450" s="165"/>
      <c r="N450" s="165"/>
      <c r="O450" s="165"/>
      <c r="P450" s="174"/>
    </row>
    <row r="451" spans="2:16" x14ac:dyDescent="0.25">
      <c r="B451" s="163"/>
      <c r="C451" s="164"/>
      <c r="D451" s="165"/>
      <c r="E451" s="165"/>
      <c r="F451" s="165"/>
      <c r="G451" s="165"/>
      <c r="H451" s="165"/>
      <c r="I451" s="165"/>
      <c r="J451" s="165"/>
      <c r="K451" s="165"/>
      <c r="L451" s="165"/>
      <c r="M451" s="165"/>
      <c r="N451" s="165"/>
      <c r="O451" s="165"/>
      <c r="P451" s="174"/>
    </row>
    <row r="452" spans="2:16" x14ac:dyDescent="0.25">
      <c r="B452" s="163"/>
      <c r="C452" s="164"/>
      <c r="D452" s="165"/>
      <c r="E452" s="165"/>
      <c r="F452" s="165"/>
      <c r="G452" s="165"/>
      <c r="H452" s="165"/>
      <c r="I452" s="165"/>
      <c r="J452" s="165"/>
      <c r="K452" s="165"/>
      <c r="L452" s="165"/>
      <c r="M452" s="165"/>
      <c r="N452" s="165"/>
      <c r="O452" s="165"/>
      <c r="P452" s="174"/>
    </row>
    <row r="453" spans="2:16" x14ac:dyDescent="0.25">
      <c r="B453" s="163"/>
      <c r="C453" s="164"/>
      <c r="D453" s="165"/>
      <c r="E453" s="165"/>
      <c r="F453" s="165"/>
      <c r="G453" s="165"/>
      <c r="H453" s="165"/>
      <c r="I453" s="165"/>
      <c r="J453" s="165"/>
      <c r="K453" s="165"/>
      <c r="L453" s="165"/>
      <c r="M453" s="165"/>
      <c r="N453" s="165"/>
      <c r="O453" s="165"/>
      <c r="P453" s="174"/>
    </row>
    <row r="454" spans="2:16" x14ac:dyDescent="0.25">
      <c r="B454" s="163"/>
      <c r="C454" s="164"/>
      <c r="D454" s="165"/>
      <c r="E454" s="165"/>
      <c r="F454" s="165"/>
      <c r="G454" s="165"/>
      <c r="H454" s="165"/>
      <c r="I454" s="165"/>
      <c r="J454" s="165"/>
      <c r="K454" s="165"/>
      <c r="L454" s="165"/>
      <c r="M454" s="165"/>
      <c r="N454" s="165"/>
      <c r="O454" s="165"/>
      <c r="P454" s="174"/>
    </row>
    <row r="455" spans="2:16" x14ac:dyDescent="0.25">
      <c r="B455" s="163"/>
      <c r="C455" s="164"/>
      <c r="D455" s="165"/>
      <c r="E455" s="165"/>
      <c r="F455" s="165"/>
      <c r="G455" s="165"/>
      <c r="H455" s="165"/>
      <c r="I455" s="165"/>
      <c r="J455" s="165"/>
      <c r="K455" s="165"/>
      <c r="L455" s="165"/>
      <c r="M455" s="165"/>
      <c r="N455" s="165"/>
      <c r="O455" s="165"/>
      <c r="P455" s="174"/>
    </row>
    <row r="456" spans="2:16" x14ac:dyDescent="0.25">
      <c r="B456" s="163"/>
      <c r="C456" s="164"/>
      <c r="D456" s="165"/>
      <c r="E456" s="165"/>
      <c r="F456" s="165"/>
      <c r="G456" s="165"/>
      <c r="H456" s="165"/>
      <c r="I456" s="165"/>
      <c r="J456" s="165"/>
      <c r="K456" s="165"/>
      <c r="L456" s="165"/>
      <c r="M456" s="165"/>
      <c r="N456" s="165"/>
      <c r="O456" s="165"/>
      <c r="P456" s="174"/>
    </row>
    <row r="457" spans="2:16" x14ac:dyDescent="0.25">
      <c r="B457" s="163"/>
      <c r="C457" s="164"/>
      <c r="D457" s="165"/>
      <c r="E457" s="165"/>
      <c r="F457" s="165"/>
      <c r="G457" s="165"/>
      <c r="H457" s="165"/>
      <c r="I457" s="165"/>
      <c r="J457" s="165"/>
      <c r="K457" s="165"/>
      <c r="L457" s="165"/>
      <c r="M457" s="165"/>
      <c r="N457" s="165"/>
      <c r="O457" s="165"/>
      <c r="P457" s="174"/>
    </row>
    <row r="458" spans="2:16" x14ac:dyDescent="0.25">
      <c r="B458" s="163"/>
      <c r="C458" s="164"/>
      <c r="D458" s="165"/>
      <c r="E458" s="165"/>
      <c r="F458" s="165"/>
      <c r="G458" s="165"/>
      <c r="H458" s="165"/>
      <c r="I458" s="165"/>
      <c r="J458" s="165"/>
      <c r="K458" s="165"/>
      <c r="L458" s="165"/>
      <c r="M458" s="165"/>
      <c r="N458" s="165"/>
      <c r="O458" s="165"/>
      <c r="P458" s="174"/>
    </row>
    <row r="459" spans="2:16" x14ac:dyDescent="0.25">
      <c r="B459" s="163"/>
      <c r="C459" s="164"/>
      <c r="D459" s="165"/>
      <c r="E459" s="165"/>
      <c r="F459" s="165"/>
      <c r="G459" s="165"/>
      <c r="H459" s="165"/>
      <c r="I459" s="165"/>
      <c r="J459" s="165"/>
      <c r="K459" s="165"/>
      <c r="L459" s="165"/>
      <c r="M459" s="165"/>
      <c r="N459" s="165"/>
      <c r="O459" s="165"/>
      <c r="P459" s="174"/>
    </row>
    <row r="460" spans="2:16" x14ac:dyDescent="0.25">
      <c r="B460" s="163"/>
      <c r="C460" s="164"/>
      <c r="D460" s="165"/>
      <c r="E460" s="165"/>
      <c r="F460" s="165"/>
      <c r="G460" s="165"/>
      <c r="H460" s="165"/>
      <c r="I460" s="165"/>
      <c r="J460" s="165"/>
      <c r="K460" s="165"/>
      <c r="L460" s="165"/>
      <c r="M460" s="165"/>
      <c r="N460" s="165"/>
      <c r="O460" s="165"/>
      <c r="P460" s="174"/>
    </row>
    <row r="461" spans="2:16" x14ac:dyDescent="0.25">
      <c r="B461" s="163"/>
      <c r="C461" s="164"/>
      <c r="D461" s="165"/>
      <c r="E461" s="165"/>
      <c r="F461" s="165"/>
      <c r="G461" s="165"/>
      <c r="H461" s="165"/>
      <c r="I461" s="165"/>
      <c r="J461" s="165"/>
      <c r="K461" s="165"/>
      <c r="L461" s="165"/>
      <c r="M461" s="165"/>
      <c r="N461" s="165"/>
      <c r="O461" s="165"/>
      <c r="P461" s="174"/>
    </row>
    <row r="462" spans="2:16" x14ac:dyDescent="0.25">
      <c r="B462" s="163"/>
      <c r="C462" s="164"/>
      <c r="D462" s="165"/>
      <c r="E462" s="165"/>
      <c r="F462" s="165"/>
      <c r="G462" s="165"/>
      <c r="H462" s="165"/>
      <c r="I462" s="165"/>
      <c r="J462" s="165"/>
      <c r="K462" s="165"/>
      <c r="L462" s="165"/>
      <c r="M462" s="165"/>
      <c r="N462" s="165"/>
      <c r="O462" s="165"/>
      <c r="P462" s="174"/>
    </row>
    <row r="463" spans="2:16" x14ac:dyDescent="0.25">
      <c r="B463" s="163"/>
      <c r="C463" s="164"/>
      <c r="D463" s="165"/>
      <c r="E463" s="165"/>
      <c r="F463" s="165"/>
      <c r="G463" s="165"/>
      <c r="H463" s="165"/>
      <c r="I463" s="165"/>
      <c r="J463" s="165"/>
      <c r="K463" s="165"/>
      <c r="L463" s="165"/>
      <c r="M463" s="165"/>
      <c r="N463" s="165"/>
      <c r="O463" s="165"/>
      <c r="P463" s="174"/>
    </row>
    <row r="464" spans="2:16" x14ac:dyDescent="0.25">
      <c r="B464" s="163"/>
      <c r="C464" s="164"/>
      <c r="D464" s="165"/>
      <c r="E464" s="165"/>
      <c r="F464" s="165"/>
      <c r="G464" s="165"/>
      <c r="H464" s="165"/>
      <c r="I464" s="165"/>
      <c r="J464" s="165"/>
      <c r="K464" s="165"/>
      <c r="L464" s="165"/>
      <c r="M464" s="165"/>
      <c r="N464" s="165"/>
      <c r="O464" s="165"/>
      <c r="P464" s="174"/>
    </row>
    <row r="465" spans="2:16" x14ac:dyDescent="0.25">
      <c r="B465" s="163"/>
      <c r="C465" s="164"/>
      <c r="D465" s="165"/>
      <c r="E465" s="165"/>
      <c r="F465" s="165"/>
      <c r="G465" s="165"/>
      <c r="H465" s="165"/>
      <c r="I465" s="165"/>
      <c r="J465" s="165"/>
      <c r="K465" s="165"/>
      <c r="L465" s="165"/>
      <c r="M465" s="165"/>
      <c r="N465" s="165"/>
      <c r="O465" s="165"/>
      <c r="P465" s="174"/>
    </row>
    <row r="466" spans="2:16" x14ac:dyDescent="0.25">
      <c r="B466" s="163"/>
      <c r="C466" s="164"/>
      <c r="D466" s="165"/>
      <c r="E466" s="165"/>
      <c r="F466" s="165"/>
      <c r="G466" s="165"/>
      <c r="H466" s="165"/>
      <c r="I466" s="165"/>
      <c r="J466" s="165"/>
      <c r="K466" s="165"/>
      <c r="L466" s="165"/>
      <c r="M466" s="165"/>
      <c r="N466" s="165"/>
      <c r="O466" s="165"/>
      <c r="P466" s="174"/>
    </row>
    <row r="467" spans="2:16" x14ac:dyDescent="0.25">
      <c r="B467" s="163"/>
      <c r="C467" s="164"/>
      <c r="D467" s="165"/>
      <c r="E467" s="165"/>
      <c r="F467" s="165"/>
      <c r="G467" s="165"/>
      <c r="H467" s="165"/>
      <c r="I467" s="165"/>
      <c r="J467" s="165"/>
      <c r="K467" s="165"/>
      <c r="L467" s="165"/>
      <c r="M467" s="165"/>
      <c r="N467" s="165"/>
      <c r="O467" s="165"/>
      <c r="P467" s="174"/>
    </row>
    <row r="468" spans="2:16" x14ac:dyDescent="0.25">
      <c r="B468" s="163"/>
      <c r="C468" s="164"/>
      <c r="D468" s="165"/>
      <c r="E468" s="165"/>
      <c r="F468" s="165"/>
      <c r="G468" s="165"/>
      <c r="H468" s="165"/>
      <c r="I468" s="165"/>
      <c r="J468" s="165"/>
      <c r="K468" s="165"/>
      <c r="L468" s="165"/>
      <c r="M468" s="165"/>
      <c r="N468" s="165"/>
      <c r="O468" s="165"/>
      <c r="P468" s="174"/>
    </row>
    <row r="469" spans="2:16" x14ac:dyDescent="0.25">
      <c r="B469" s="163"/>
      <c r="C469" s="164"/>
      <c r="D469" s="165"/>
      <c r="E469" s="165"/>
      <c r="F469" s="165"/>
      <c r="G469" s="165"/>
      <c r="H469" s="165"/>
      <c r="I469" s="165"/>
      <c r="J469" s="165"/>
      <c r="K469" s="165"/>
      <c r="L469" s="165"/>
      <c r="M469" s="165"/>
      <c r="N469" s="165"/>
      <c r="O469" s="165"/>
      <c r="P469" s="174"/>
    </row>
    <row r="470" spans="2:16" x14ac:dyDescent="0.25">
      <c r="B470" s="163"/>
      <c r="C470" s="164"/>
      <c r="D470" s="165"/>
      <c r="E470" s="165"/>
      <c r="F470" s="165"/>
      <c r="G470" s="165"/>
      <c r="H470" s="165"/>
      <c r="I470" s="165"/>
      <c r="J470" s="165"/>
      <c r="K470" s="165"/>
      <c r="L470" s="165"/>
      <c r="M470" s="165"/>
      <c r="N470" s="165"/>
      <c r="O470" s="165"/>
      <c r="P470" s="174"/>
    </row>
    <row r="471" spans="2:16" x14ac:dyDescent="0.25">
      <c r="B471" s="163"/>
      <c r="C471" s="164"/>
      <c r="D471" s="165"/>
      <c r="E471" s="165"/>
      <c r="F471" s="165"/>
      <c r="G471" s="165"/>
      <c r="H471" s="165"/>
      <c r="I471" s="165"/>
      <c r="J471" s="165"/>
      <c r="K471" s="165"/>
      <c r="L471" s="165"/>
      <c r="M471" s="165"/>
      <c r="N471" s="165"/>
      <c r="O471" s="165"/>
      <c r="P471" s="174"/>
    </row>
    <row r="472" spans="2:16" x14ac:dyDescent="0.25">
      <c r="B472" s="163"/>
      <c r="C472" s="164"/>
      <c r="D472" s="165"/>
      <c r="E472" s="165"/>
      <c r="F472" s="165"/>
      <c r="G472" s="165"/>
      <c r="H472" s="165"/>
      <c r="I472" s="165"/>
      <c r="J472" s="165"/>
      <c r="K472" s="165"/>
      <c r="L472" s="165"/>
      <c r="M472" s="165"/>
      <c r="N472" s="165"/>
      <c r="O472" s="165"/>
      <c r="P472" s="174"/>
    </row>
    <row r="473" spans="2:16" x14ac:dyDescent="0.25">
      <c r="B473" s="163"/>
      <c r="C473" s="164"/>
      <c r="D473" s="165"/>
      <c r="E473" s="165"/>
      <c r="F473" s="165"/>
      <c r="G473" s="165"/>
      <c r="H473" s="165"/>
      <c r="I473" s="165"/>
      <c r="J473" s="165"/>
      <c r="K473" s="165"/>
      <c r="L473" s="165"/>
      <c r="M473" s="165"/>
      <c r="N473" s="165"/>
      <c r="O473" s="165"/>
      <c r="P473" s="174"/>
    </row>
    <row r="474" spans="2:16" x14ac:dyDescent="0.25">
      <c r="B474" s="163"/>
      <c r="C474" s="164"/>
      <c r="D474" s="165"/>
      <c r="E474" s="165"/>
      <c r="F474" s="165"/>
      <c r="G474" s="165"/>
      <c r="H474" s="165"/>
      <c r="I474" s="165"/>
      <c r="J474" s="165"/>
      <c r="K474" s="165"/>
      <c r="L474" s="165"/>
      <c r="M474" s="165"/>
      <c r="N474" s="165"/>
      <c r="O474" s="165"/>
      <c r="P474" s="174"/>
    </row>
    <row r="475" spans="2:16" x14ac:dyDescent="0.25">
      <c r="B475" s="163"/>
      <c r="C475" s="164"/>
      <c r="D475" s="165"/>
      <c r="E475" s="165"/>
      <c r="F475" s="165"/>
      <c r="G475" s="165"/>
      <c r="H475" s="165"/>
      <c r="I475" s="165"/>
      <c r="J475" s="165"/>
      <c r="K475" s="165"/>
      <c r="L475" s="165"/>
      <c r="M475" s="165"/>
      <c r="N475" s="165"/>
      <c r="O475" s="165"/>
      <c r="P475" s="174"/>
    </row>
    <row r="476" spans="2:16" x14ac:dyDescent="0.25">
      <c r="B476" s="163"/>
      <c r="C476" s="164"/>
      <c r="D476" s="165"/>
      <c r="E476" s="165"/>
      <c r="F476" s="165"/>
      <c r="G476" s="165"/>
      <c r="H476" s="165"/>
      <c r="I476" s="165"/>
      <c r="J476" s="165"/>
      <c r="K476" s="165"/>
      <c r="L476" s="165"/>
      <c r="M476" s="165"/>
      <c r="N476" s="165"/>
      <c r="O476" s="165"/>
      <c r="P476" s="174"/>
    </row>
    <row r="477" spans="2:16" x14ac:dyDescent="0.25">
      <c r="B477" s="163"/>
      <c r="C477" s="164"/>
      <c r="D477" s="165"/>
      <c r="E477" s="165"/>
      <c r="F477" s="165"/>
      <c r="G477" s="165"/>
      <c r="H477" s="165"/>
      <c r="I477" s="165"/>
      <c r="J477" s="165"/>
      <c r="K477" s="165"/>
      <c r="L477" s="165"/>
      <c r="M477" s="165"/>
      <c r="N477" s="165"/>
      <c r="O477" s="165"/>
      <c r="P477" s="174"/>
    </row>
    <row r="478" spans="2:16" x14ac:dyDescent="0.25">
      <c r="B478" s="163"/>
      <c r="C478" s="164"/>
      <c r="D478" s="165"/>
      <c r="E478" s="165"/>
      <c r="F478" s="165"/>
      <c r="G478" s="165"/>
      <c r="H478" s="165"/>
      <c r="I478" s="165"/>
      <c r="J478" s="165"/>
      <c r="K478" s="165"/>
      <c r="L478" s="165"/>
      <c r="M478" s="165"/>
      <c r="N478" s="165"/>
      <c r="O478" s="165"/>
      <c r="P478" s="174"/>
    </row>
    <row r="479" spans="2:16" x14ac:dyDescent="0.25">
      <c r="B479" s="163"/>
      <c r="C479" s="164"/>
      <c r="D479" s="165"/>
      <c r="E479" s="165"/>
      <c r="F479" s="165"/>
      <c r="G479" s="165"/>
      <c r="H479" s="165"/>
      <c r="I479" s="165"/>
      <c r="J479" s="165"/>
      <c r="K479" s="165"/>
      <c r="L479" s="165"/>
      <c r="M479" s="165"/>
      <c r="N479" s="165"/>
      <c r="O479" s="165"/>
      <c r="P479" s="174"/>
    </row>
    <row r="480" spans="2:16" x14ac:dyDescent="0.25">
      <c r="B480" s="163"/>
      <c r="C480" s="164"/>
      <c r="D480" s="165"/>
      <c r="E480" s="165"/>
      <c r="F480" s="165"/>
      <c r="G480" s="165"/>
      <c r="H480" s="165"/>
      <c r="I480" s="165"/>
      <c r="J480" s="165"/>
      <c r="K480" s="165"/>
      <c r="L480" s="165"/>
      <c r="M480" s="165"/>
      <c r="N480" s="165"/>
      <c r="O480" s="165"/>
      <c r="P480" s="174"/>
    </row>
    <row r="481" spans="2:16" x14ac:dyDescent="0.25">
      <c r="B481" s="163"/>
      <c r="C481" s="164"/>
      <c r="D481" s="165"/>
      <c r="E481" s="165"/>
      <c r="F481" s="165"/>
      <c r="G481" s="165"/>
      <c r="H481" s="165"/>
      <c r="I481" s="165"/>
      <c r="J481" s="165"/>
      <c r="K481" s="165"/>
      <c r="L481" s="165"/>
      <c r="M481" s="165"/>
      <c r="N481" s="165"/>
      <c r="O481" s="165"/>
      <c r="P481" s="174"/>
    </row>
    <row r="482" spans="2:16" x14ac:dyDescent="0.25">
      <c r="B482" s="163"/>
      <c r="C482" s="164"/>
      <c r="D482" s="165"/>
      <c r="E482" s="165"/>
      <c r="F482" s="165"/>
      <c r="G482" s="165"/>
      <c r="H482" s="165"/>
      <c r="I482" s="165"/>
      <c r="J482" s="165"/>
      <c r="K482" s="165"/>
      <c r="L482" s="165"/>
      <c r="M482" s="165"/>
      <c r="N482" s="165"/>
      <c r="O482" s="165"/>
      <c r="P482" s="174"/>
    </row>
    <row r="483" spans="2:16" x14ac:dyDescent="0.25">
      <c r="B483" s="163"/>
      <c r="C483" s="164"/>
      <c r="D483" s="165"/>
      <c r="E483" s="165"/>
      <c r="F483" s="165"/>
      <c r="G483" s="165"/>
      <c r="H483" s="165"/>
      <c r="I483" s="165"/>
      <c r="J483" s="165"/>
      <c r="K483" s="165"/>
      <c r="L483" s="165"/>
      <c r="M483" s="165"/>
      <c r="N483" s="165"/>
      <c r="O483" s="165"/>
      <c r="P483" s="174"/>
    </row>
    <row r="484" spans="2:16" x14ac:dyDescent="0.25">
      <c r="B484" s="163"/>
      <c r="C484" s="164"/>
      <c r="D484" s="165"/>
      <c r="E484" s="165"/>
      <c r="F484" s="165"/>
      <c r="G484" s="165"/>
      <c r="H484" s="165"/>
      <c r="I484" s="165"/>
      <c r="J484" s="165"/>
      <c r="K484" s="165"/>
      <c r="L484" s="165"/>
      <c r="M484" s="165"/>
      <c r="N484" s="165"/>
      <c r="O484" s="165"/>
      <c r="P484" s="174"/>
    </row>
    <row r="485" spans="2:16" x14ac:dyDescent="0.25">
      <c r="B485" s="163"/>
      <c r="C485" s="164"/>
      <c r="D485" s="165"/>
      <c r="E485" s="165"/>
      <c r="F485" s="165"/>
      <c r="G485" s="165"/>
      <c r="H485" s="165"/>
      <c r="I485" s="165"/>
      <c r="J485" s="165"/>
      <c r="K485" s="165"/>
      <c r="L485" s="165"/>
      <c r="M485" s="165"/>
      <c r="N485" s="165"/>
      <c r="O485" s="165"/>
      <c r="P485" s="174"/>
    </row>
    <row r="486" spans="2:16" x14ac:dyDescent="0.25">
      <c r="B486" s="163"/>
      <c r="C486" s="164"/>
      <c r="D486" s="165"/>
      <c r="E486" s="165"/>
      <c r="F486" s="165"/>
      <c r="G486" s="165"/>
      <c r="H486" s="165"/>
      <c r="I486" s="165"/>
      <c r="J486" s="165"/>
      <c r="K486" s="165"/>
      <c r="L486" s="165"/>
      <c r="M486" s="165"/>
      <c r="N486" s="165"/>
      <c r="O486" s="165"/>
      <c r="P486" s="174"/>
    </row>
    <row r="487" spans="2:16" x14ac:dyDescent="0.25">
      <c r="B487" s="163"/>
      <c r="C487" s="164"/>
      <c r="D487" s="165"/>
      <c r="E487" s="165"/>
      <c r="F487" s="165"/>
      <c r="G487" s="165"/>
      <c r="H487" s="165"/>
      <c r="I487" s="165"/>
      <c r="J487" s="165"/>
      <c r="K487" s="165"/>
      <c r="L487" s="165"/>
      <c r="M487" s="165"/>
      <c r="N487" s="165"/>
      <c r="O487" s="165"/>
      <c r="P487" s="174"/>
    </row>
    <row r="488" spans="2:16" x14ac:dyDescent="0.25">
      <c r="B488" s="163"/>
      <c r="C488" s="164"/>
      <c r="D488" s="165"/>
      <c r="E488" s="165"/>
      <c r="F488" s="165"/>
      <c r="G488" s="165"/>
      <c r="H488" s="165"/>
      <c r="I488" s="165"/>
      <c r="J488" s="165"/>
      <c r="K488" s="165"/>
      <c r="L488" s="165"/>
      <c r="M488" s="165"/>
      <c r="N488" s="165"/>
      <c r="O488" s="165"/>
      <c r="P488" s="174"/>
    </row>
    <row r="489" spans="2:16" x14ac:dyDescent="0.25">
      <c r="B489" s="163"/>
      <c r="C489" s="164"/>
      <c r="D489" s="165"/>
      <c r="E489" s="165"/>
      <c r="F489" s="165"/>
      <c r="G489" s="165"/>
      <c r="H489" s="165"/>
      <c r="I489" s="165"/>
      <c r="J489" s="165"/>
      <c r="K489" s="165"/>
      <c r="L489" s="165"/>
      <c r="M489" s="165"/>
      <c r="N489" s="165"/>
      <c r="O489" s="165"/>
      <c r="P489" s="174"/>
    </row>
    <row r="490" spans="2:16" x14ac:dyDescent="0.25">
      <c r="B490" s="163"/>
      <c r="C490" s="164"/>
      <c r="D490" s="165"/>
      <c r="E490" s="165"/>
      <c r="F490" s="165"/>
      <c r="G490" s="165"/>
      <c r="H490" s="165"/>
      <c r="I490" s="165"/>
      <c r="J490" s="165"/>
      <c r="K490" s="165"/>
      <c r="L490" s="165"/>
      <c r="M490" s="165"/>
      <c r="N490" s="165"/>
      <c r="O490" s="165"/>
      <c r="P490" s="174"/>
    </row>
    <row r="491" spans="2:16" x14ac:dyDescent="0.25">
      <c r="B491" s="163"/>
      <c r="C491" s="164"/>
      <c r="D491" s="165"/>
      <c r="E491" s="165"/>
      <c r="F491" s="165"/>
      <c r="G491" s="165"/>
      <c r="H491" s="165"/>
      <c r="I491" s="165"/>
      <c r="J491" s="165"/>
      <c r="K491" s="165"/>
      <c r="L491" s="165"/>
      <c r="M491" s="165"/>
      <c r="N491" s="165"/>
      <c r="O491" s="165"/>
      <c r="P491" s="174"/>
    </row>
    <row r="492" spans="2:16" x14ac:dyDescent="0.25">
      <c r="B492" s="163"/>
      <c r="C492" s="164"/>
      <c r="D492" s="165"/>
      <c r="E492" s="165"/>
      <c r="F492" s="165"/>
      <c r="G492" s="165"/>
      <c r="H492" s="165"/>
      <c r="I492" s="165"/>
      <c r="J492" s="165"/>
      <c r="K492" s="165"/>
      <c r="L492" s="165"/>
      <c r="M492" s="165"/>
      <c r="N492" s="165"/>
      <c r="O492" s="165"/>
      <c r="P492" s="174"/>
    </row>
    <row r="493" spans="2:16" x14ac:dyDescent="0.25">
      <c r="B493" s="163"/>
      <c r="C493" s="164"/>
      <c r="D493" s="165"/>
      <c r="E493" s="165"/>
      <c r="F493" s="165"/>
      <c r="G493" s="165"/>
      <c r="H493" s="165"/>
      <c r="I493" s="165"/>
      <c r="J493" s="165"/>
      <c r="K493" s="165"/>
      <c r="L493" s="165"/>
      <c r="M493" s="165"/>
      <c r="N493" s="165"/>
      <c r="O493" s="165"/>
      <c r="P493" s="174"/>
    </row>
    <row r="494" spans="2:16" x14ac:dyDescent="0.25">
      <c r="B494" s="163"/>
      <c r="C494" s="164"/>
      <c r="D494" s="165"/>
      <c r="E494" s="165"/>
      <c r="F494" s="165"/>
      <c r="G494" s="165"/>
      <c r="H494" s="165"/>
      <c r="I494" s="165"/>
      <c r="J494" s="165"/>
      <c r="K494" s="165"/>
      <c r="L494" s="165"/>
      <c r="M494" s="165"/>
      <c r="N494" s="165"/>
      <c r="O494" s="165"/>
      <c r="P494" s="174"/>
    </row>
    <row r="495" spans="2:16" x14ac:dyDescent="0.25">
      <c r="B495" s="163"/>
      <c r="C495" s="164"/>
      <c r="D495" s="165"/>
      <c r="E495" s="165"/>
      <c r="F495" s="165"/>
      <c r="G495" s="165"/>
      <c r="H495" s="165"/>
      <c r="I495" s="165"/>
      <c r="J495" s="165"/>
      <c r="K495" s="165"/>
      <c r="L495" s="165"/>
      <c r="M495" s="165"/>
      <c r="N495" s="165"/>
      <c r="O495" s="165"/>
      <c r="P495" s="174"/>
    </row>
    <row r="496" spans="2:16" x14ac:dyDescent="0.25">
      <c r="B496" s="163"/>
      <c r="C496" s="164"/>
      <c r="D496" s="165"/>
      <c r="E496" s="165"/>
      <c r="F496" s="165"/>
      <c r="G496" s="165"/>
      <c r="H496" s="165"/>
      <c r="I496" s="165"/>
      <c r="J496" s="165"/>
      <c r="K496" s="165"/>
      <c r="L496" s="165"/>
      <c r="M496" s="165"/>
      <c r="N496" s="165"/>
      <c r="O496" s="165"/>
      <c r="P496" s="174"/>
    </row>
    <row r="497" spans="2:16" x14ac:dyDescent="0.25">
      <c r="B497" s="163"/>
      <c r="C497" s="164"/>
      <c r="D497" s="165"/>
      <c r="E497" s="165"/>
      <c r="F497" s="165"/>
      <c r="G497" s="165"/>
      <c r="H497" s="165"/>
      <c r="I497" s="165"/>
      <c r="J497" s="165"/>
      <c r="K497" s="165"/>
      <c r="L497" s="165"/>
      <c r="M497" s="165"/>
      <c r="N497" s="165"/>
      <c r="O497" s="165"/>
      <c r="P497" s="174"/>
    </row>
    <row r="498" spans="2:16" x14ac:dyDescent="0.25">
      <c r="B498" s="163"/>
      <c r="C498" s="164"/>
      <c r="D498" s="165"/>
      <c r="E498" s="165"/>
      <c r="F498" s="165"/>
      <c r="G498" s="165"/>
      <c r="H498" s="165"/>
      <c r="I498" s="165"/>
      <c r="J498" s="165"/>
      <c r="K498" s="165"/>
      <c r="L498" s="165"/>
      <c r="M498" s="165"/>
      <c r="N498" s="165"/>
      <c r="O498" s="165"/>
      <c r="P498" s="174"/>
    </row>
    <row r="499" spans="2:16" x14ac:dyDescent="0.25">
      <c r="B499" s="163"/>
      <c r="C499" s="164"/>
      <c r="D499" s="165"/>
      <c r="E499" s="165"/>
      <c r="F499" s="165"/>
      <c r="G499" s="165"/>
      <c r="H499" s="165"/>
      <c r="I499" s="165"/>
      <c r="J499" s="165"/>
      <c r="K499" s="165"/>
      <c r="L499" s="165"/>
      <c r="M499" s="165"/>
      <c r="N499" s="165"/>
      <c r="O499" s="165"/>
      <c r="P499" s="174"/>
    </row>
    <row r="500" spans="2:16" x14ac:dyDescent="0.25">
      <c r="B500" s="163"/>
      <c r="C500" s="164"/>
      <c r="D500" s="165"/>
      <c r="E500" s="165"/>
      <c r="F500" s="165"/>
      <c r="G500" s="165"/>
      <c r="H500" s="165"/>
      <c r="I500" s="165"/>
      <c r="J500" s="165"/>
      <c r="K500" s="165"/>
      <c r="L500" s="165"/>
      <c r="M500" s="165"/>
      <c r="N500" s="165"/>
      <c r="O500" s="165"/>
      <c r="P500" s="174"/>
    </row>
    <row r="501" spans="2:16" x14ac:dyDescent="0.25">
      <c r="B501" s="163"/>
      <c r="C501" s="164"/>
      <c r="D501" s="165"/>
      <c r="E501" s="165"/>
      <c r="F501" s="165"/>
      <c r="G501" s="165"/>
      <c r="H501" s="165"/>
      <c r="I501" s="165"/>
      <c r="J501" s="165"/>
      <c r="K501" s="165"/>
      <c r="L501" s="165"/>
      <c r="M501" s="165"/>
      <c r="N501" s="165"/>
      <c r="O501" s="165"/>
      <c r="P501" s="174"/>
    </row>
    <row r="502" spans="2:16" x14ac:dyDescent="0.25">
      <c r="B502" s="163"/>
      <c r="C502" s="164"/>
      <c r="D502" s="165"/>
      <c r="E502" s="165"/>
      <c r="F502" s="165"/>
      <c r="G502" s="165"/>
      <c r="H502" s="165"/>
      <c r="I502" s="165"/>
      <c r="J502" s="165"/>
      <c r="K502" s="165"/>
      <c r="L502" s="165"/>
      <c r="M502" s="165"/>
      <c r="N502" s="165"/>
      <c r="O502" s="165"/>
      <c r="P502" s="174"/>
    </row>
    <row r="503" spans="2:16" x14ac:dyDescent="0.25">
      <c r="B503" s="163"/>
      <c r="C503" s="164"/>
      <c r="D503" s="165"/>
      <c r="E503" s="165"/>
      <c r="F503" s="165"/>
      <c r="G503" s="165"/>
      <c r="H503" s="165"/>
      <c r="I503" s="165"/>
      <c r="J503" s="165"/>
      <c r="K503" s="165"/>
      <c r="L503" s="165"/>
      <c r="M503" s="165"/>
      <c r="N503" s="165"/>
      <c r="O503" s="165"/>
      <c r="P503" s="174"/>
    </row>
    <row r="504" spans="2:16" x14ac:dyDescent="0.25">
      <c r="B504" s="163"/>
      <c r="C504" s="164"/>
      <c r="D504" s="165"/>
      <c r="E504" s="165"/>
      <c r="F504" s="165"/>
      <c r="G504" s="165"/>
      <c r="H504" s="165"/>
      <c r="I504" s="165"/>
      <c r="J504" s="165"/>
      <c r="K504" s="165"/>
      <c r="L504" s="165"/>
      <c r="M504" s="165"/>
      <c r="N504" s="165"/>
      <c r="O504" s="165"/>
      <c r="P504" s="174"/>
    </row>
    <row r="505" spans="2:16" x14ac:dyDescent="0.25">
      <c r="B505" s="163"/>
      <c r="C505" s="164"/>
      <c r="D505" s="165"/>
      <c r="E505" s="165"/>
      <c r="F505" s="165"/>
      <c r="G505" s="165"/>
      <c r="H505" s="165"/>
      <c r="I505" s="165"/>
      <c r="J505" s="165"/>
      <c r="K505" s="165"/>
      <c r="L505" s="165"/>
      <c r="M505" s="165"/>
      <c r="N505" s="165"/>
      <c r="O505" s="165"/>
      <c r="P505" s="174"/>
    </row>
    <row r="506" spans="2:16" x14ac:dyDescent="0.25">
      <c r="B506" s="163"/>
      <c r="C506" s="164"/>
      <c r="D506" s="165"/>
      <c r="E506" s="165"/>
      <c r="F506" s="165"/>
      <c r="G506" s="165"/>
      <c r="H506" s="165"/>
      <c r="I506" s="165"/>
      <c r="J506" s="165"/>
      <c r="K506" s="165"/>
      <c r="L506" s="165"/>
      <c r="M506" s="165"/>
      <c r="N506" s="165"/>
      <c r="O506" s="165"/>
      <c r="P506" s="174"/>
    </row>
    <row r="507" spans="2:16" x14ac:dyDescent="0.25">
      <c r="B507" s="163"/>
      <c r="C507" s="164"/>
      <c r="D507" s="165"/>
      <c r="E507" s="165"/>
      <c r="F507" s="165"/>
      <c r="G507" s="165"/>
      <c r="H507" s="165"/>
      <c r="I507" s="165"/>
      <c r="J507" s="165"/>
      <c r="K507" s="165"/>
      <c r="L507" s="165"/>
      <c r="M507" s="165"/>
      <c r="N507" s="165"/>
      <c r="O507" s="165"/>
      <c r="P507" s="174"/>
    </row>
    <row r="508" spans="2:16" x14ac:dyDescent="0.25">
      <c r="B508" s="163"/>
      <c r="C508" s="164"/>
      <c r="D508" s="165"/>
      <c r="E508" s="165"/>
      <c r="F508" s="165"/>
      <c r="G508" s="165"/>
      <c r="H508" s="165"/>
      <c r="I508" s="165"/>
      <c r="J508" s="165"/>
      <c r="K508" s="165"/>
      <c r="L508" s="165"/>
      <c r="M508" s="165"/>
      <c r="N508" s="165"/>
      <c r="O508" s="165"/>
      <c r="P508" s="174"/>
    </row>
    <row r="509" spans="2:16" x14ac:dyDescent="0.25">
      <c r="B509" s="163"/>
      <c r="C509" s="164"/>
      <c r="D509" s="165"/>
      <c r="E509" s="165"/>
      <c r="F509" s="165"/>
      <c r="G509" s="165"/>
      <c r="H509" s="165"/>
      <c r="I509" s="165"/>
      <c r="J509" s="165"/>
      <c r="K509" s="165"/>
      <c r="L509" s="165"/>
      <c r="M509" s="165"/>
      <c r="N509" s="165"/>
      <c r="O509" s="165"/>
      <c r="P509" s="174"/>
    </row>
    <row r="510" spans="2:16" x14ac:dyDescent="0.25">
      <c r="B510" s="163"/>
      <c r="C510" s="164"/>
      <c r="D510" s="165"/>
      <c r="E510" s="165"/>
      <c r="F510" s="165"/>
      <c r="G510" s="165"/>
      <c r="H510" s="165"/>
      <c r="I510" s="165"/>
      <c r="J510" s="165"/>
      <c r="K510" s="165"/>
      <c r="L510" s="165"/>
      <c r="M510" s="165"/>
      <c r="N510" s="165"/>
      <c r="O510" s="165"/>
      <c r="P510" s="174"/>
    </row>
    <row r="511" spans="2:16" x14ac:dyDescent="0.25">
      <c r="B511" s="163"/>
      <c r="C511" s="164"/>
      <c r="D511" s="165"/>
      <c r="E511" s="165"/>
      <c r="F511" s="165"/>
      <c r="G511" s="165"/>
      <c r="H511" s="165"/>
      <c r="I511" s="165"/>
      <c r="J511" s="165"/>
      <c r="K511" s="165"/>
      <c r="L511" s="165"/>
      <c r="M511" s="165"/>
      <c r="N511" s="165"/>
      <c r="O511" s="165"/>
      <c r="P511" s="174"/>
    </row>
    <row r="512" spans="2:16" x14ac:dyDescent="0.25">
      <c r="B512" s="163"/>
      <c r="C512" s="164"/>
      <c r="D512" s="165"/>
      <c r="E512" s="165"/>
      <c r="F512" s="165"/>
      <c r="G512" s="165"/>
      <c r="H512" s="165"/>
      <c r="I512" s="165"/>
      <c r="J512" s="165"/>
      <c r="K512" s="165"/>
      <c r="L512" s="165"/>
      <c r="M512" s="165"/>
      <c r="N512" s="165"/>
      <c r="O512" s="165"/>
      <c r="P512" s="174"/>
    </row>
    <row r="513" spans="2:16" x14ac:dyDescent="0.25">
      <c r="B513" s="163"/>
      <c r="C513" s="164"/>
      <c r="D513" s="165"/>
      <c r="E513" s="165"/>
      <c r="F513" s="165"/>
      <c r="G513" s="165"/>
      <c r="H513" s="165"/>
      <c r="I513" s="165"/>
      <c r="J513" s="165"/>
      <c r="K513" s="165"/>
      <c r="L513" s="165"/>
      <c r="M513" s="165"/>
      <c r="N513" s="165"/>
      <c r="O513" s="165"/>
      <c r="P513" s="174"/>
    </row>
    <row r="514" spans="2:16" x14ac:dyDescent="0.25">
      <c r="B514" s="163"/>
      <c r="C514" s="164"/>
      <c r="D514" s="165"/>
      <c r="E514" s="165"/>
      <c r="F514" s="165"/>
      <c r="G514" s="165"/>
      <c r="H514" s="165"/>
      <c r="I514" s="165"/>
      <c r="J514" s="165"/>
      <c r="K514" s="165"/>
      <c r="L514" s="165"/>
      <c r="M514" s="165"/>
      <c r="N514" s="165"/>
      <c r="O514" s="165"/>
      <c r="P514" s="174"/>
    </row>
    <row r="515" spans="2:16" x14ac:dyDescent="0.25">
      <c r="B515" s="163"/>
      <c r="C515" s="164"/>
      <c r="D515" s="165"/>
      <c r="E515" s="165"/>
      <c r="F515" s="165"/>
      <c r="G515" s="165"/>
      <c r="H515" s="165"/>
      <c r="I515" s="165"/>
      <c r="J515" s="165"/>
      <c r="K515" s="165"/>
      <c r="L515" s="165"/>
      <c r="M515" s="165"/>
      <c r="N515" s="165"/>
      <c r="O515" s="165"/>
      <c r="P515" s="174"/>
    </row>
    <row r="516" spans="2:16" x14ac:dyDescent="0.25">
      <c r="B516" s="163"/>
      <c r="C516" s="164"/>
      <c r="D516" s="165"/>
      <c r="E516" s="165"/>
      <c r="F516" s="165"/>
      <c r="G516" s="165"/>
      <c r="H516" s="165"/>
      <c r="I516" s="165"/>
      <c r="J516" s="165"/>
      <c r="K516" s="165"/>
      <c r="L516" s="165"/>
      <c r="M516" s="165"/>
      <c r="N516" s="165"/>
      <c r="O516" s="165"/>
      <c r="P516" s="174"/>
    </row>
    <row r="517" spans="2:16" x14ac:dyDescent="0.25">
      <c r="B517" s="163"/>
      <c r="C517" s="164"/>
      <c r="D517" s="165"/>
      <c r="E517" s="165"/>
      <c r="F517" s="165"/>
      <c r="G517" s="165"/>
      <c r="H517" s="165"/>
      <c r="I517" s="165"/>
      <c r="J517" s="165"/>
      <c r="K517" s="165"/>
      <c r="L517" s="165"/>
      <c r="M517" s="165"/>
      <c r="N517" s="165"/>
      <c r="O517" s="165"/>
      <c r="P517" s="174"/>
    </row>
    <row r="518" spans="2:16" x14ac:dyDescent="0.25">
      <c r="B518" s="163"/>
      <c r="C518" s="164"/>
      <c r="D518" s="165"/>
      <c r="E518" s="165"/>
      <c r="F518" s="165"/>
      <c r="G518" s="165"/>
      <c r="H518" s="165"/>
      <c r="I518" s="165"/>
      <c r="J518" s="165"/>
      <c r="K518" s="165"/>
      <c r="L518" s="165"/>
      <c r="M518" s="165"/>
      <c r="N518" s="165"/>
      <c r="O518" s="165"/>
      <c r="P518" s="174"/>
    </row>
    <row r="519" spans="2:16" x14ac:dyDescent="0.25">
      <c r="B519" s="163"/>
      <c r="C519" s="164"/>
      <c r="D519" s="165"/>
      <c r="E519" s="165"/>
      <c r="F519" s="165"/>
      <c r="G519" s="165"/>
      <c r="H519" s="165"/>
      <c r="I519" s="165"/>
      <c r="J519" s="165"/>
      <c r="K519" s="165"/>
      <c r="L519" s="165"/>
      <c r="M519" s="165"/>
      <c r="N519" s="165"/>
      <c r="O519" s="165"/>
      <c r="P519" s="174"/>
    </row>
    <row r="520" spans="2:16" x14ac:dyDescent="0.25">
      <c r="B520" s="163"/>
      <c r="C520" s="164"/>
      <c r="D520" s="165"/>
      <c r="E520" s="165"/>
      <c r="F520" s="165"/>
      <c r="G520" s="165"/>
      <c r="H520" s="165"/>
      <c r="I520" s="165"/>
      <c r="J520" s="165"/>
      <c r="K520" s="165"/>
      <c r="L520" s="165"/>
      <c r="M520" s="165"/>
      <c r="N520" s="165"/>
      <c r="O520" s="165"/>
      <c r="P520" s="174"/>
    </row>
    <row r="521" spans="2:16" x14ac:dyDescent="0.25">
      <c r="B521" s="163"/>
      <c r="C521" s="164"/>
      <c r="D521" s="165"/>
      <c r="E521" s="165"/>
      <c r="F521" s="165"/>
      <c r="G521" s="165"/>
      <c r="H521" s="165"/>
      <c r="I521" s="165"/>
      <c r="J521" s="165"/>
      <c r="K521" s="165"/>
      <c r="L521" s="165"/>
      <c r="M521" s="165"/>
      <c r="N521" s="165"/>
      <c r="O521" s="165"/>
      <c r="P521" s="174"/>
    </row>
    <row r="522" spans="2:16" x14ac:dyDescent="0.25">
      <c r="B522" s="163"/>
      <c r="C522" s="164"/>
      <c r="D522" s="165"/>
      <c r="E522" s="165"/>
      <c r="F522" s="165"/>
      <c r="G522" s="165"/>
      <c r="H522" s="165"/>
      <c r="I522" s="165"/>
      <c r="J522" s="165"/>
      <c r="K522" s="165"/>
      <c r="L522" s="165"/>
      <c r="M522" s="165"/>
      <c r="N522" s="165"/>
      <c r="O522" s="165"/>
      <c r="P522" s="174"/>
    </row>
    <row r="523" spans="2:16" x14ac:dyDescent="0.25">
      <c r="B523" s="163"/>
      <c r="C523" s="164"/>
      <c r="D523" s="165"/>
      <c r="E523" s="165"/>
      <c r="F523" s="165"/>
      <c r="G523" s="165"/>
      <c r="H523" s="165"/>
      <c r="I523" s="165"/>
      <c r="J523" s="165"/>
      <c r="K523" s="165"/>
      <c r="L523" s="165"/>
      <c r="M523" s="165"/>
      <c r="N523" s="165"/>
      <c r="O523" s="165"/>
      <c r="P523" s="174"/>
    </row>
    <row r="524" spans="2:16" x14ac:dyDescent="0.25">
      <c r="B524" s="163"/>
      <c r="C524" s="164"/>
      <c r="D524" s="165"/>
      <c r="E524" s="165"/>
      <c r="F524" s="165"/>
      <c r="G524" s="165"/>
      <c r="H524" s="165"/>
      <c r="I524" s="165"/>
      <c r="J524" s="165"/>
      <c r="K524" s="165"/>
      <c r="L524" s="165"/>
      <c r="M524" s="165"/>
      <c r="N524" s="165"/>
      <c r="O524" s="165"/>
      <c r="P524" s="174"/>
    </row>
    <row r="525" spans="2:16" x14ac:dyDescent="0.25">
      <c r="B525" s="163"/>
      <c r="C525" s="164"/>
      <c r="D525" s="165"/>
      <c r="E525" s="165"/>
      <c r="F525" s="165"/>
      <c r="G525" s="165"/>
      <c r="H525" s="165"/>
      <c r="I525" s="165"/>
      <c r="J525" s="165"/>
      <c r="K525" s="165"/>
      <c r="L525" s="165"/>
      <c r="M525" s="165"/>
      <c r="N525" s="165"/>
      <c r="O525" s="165"/>
      <c r="P525" s="174"/>
    </row>
    <row r="526" spans="2:16" x14ac:dyDescent="0.25">
      <c r="B526" s="163"/>
      <c r="C526" s="164"/>
      <c r="D526" s="165"/>
      <c r="E526" s="165"/>
      <c r="F526" s="165"/>
      <c r="G526" s="165"/>
      <c r="H526" s="165"/>
      <c r="I526" s="165"/>
      <c r="J526" s="165"/>
      <c r="K526" s="165"/>
      <c r="L526" s="165"/>
      <c r="M526" s="165"/>
      <c r="N526" s="165"/>
      <c r="O526" s="165"/>
      <c r="P526" s="174"/>
    </row>
    <row r="527" spans="2:16" x14ac:dyDescent="0.25">
      <c r="B527" s="163"/>
      <c r="C527" s="164"/>
      <c r="D527" s="165"/>
      <c r="E527" s="165"/>
      <c r="F527" s="165"/>
      <c r="G527" s="165"/>
      <c r="H527" s="165"/>
      <c r="I527" s="165"/>
      <c r="J527" s="165"/>
      <c r="K527" s="165"/>
      <c r="L527" s="165"/>
      <c r="M527" s="165"/>
      <c r="N527" s="165"/>
      <c r="O527" s="165"/>
      <c r="P527" s="174"/>
    </row>
    <row r="528" spans="2:16" x14ac:dyDescent="0.25">
      <c r="B528" s="163"/>
      <c r="C528" s="164"/>
      <c r="D528" s="165"/>
      <c r="E528" s="165"/>
      <c r="F528" s="165"/>
      <c r="G528" s="165"/>
      <c r="H528" s="165"/>
      <c r="I528" s="165"/>
      <c r="J528" s="165"/>
      <c r="K528" s="165"/>
      <c r="L528" s="165"/>
      <c r="M528" s="165"/>
      <c r="N528" s="165"/>
      <c r="O528" s="165"/>
      <c r="P528" s="174"/>
    </row>
    <row r="529" spans="2:16" x14ac:dyDescent="0.25">
      <c r="B529" s="163"/>
      <c r="C529" s="164"/>
      <c r="D529" s="165"/>
      <c r="E529" s="165"/>
      <c r="F529" s="165"/>
      <c r="G529" s="165"/>
      <c r="H529" s="165"/>
      <c r="I529" s="165"/>
      <c r="J529" s="165"/>
      <c r="K529" s="165"/>
      <c r="L529" s="165"/>
      <c r="M529" s="165"/>
      <c r="N529" s="165"/>
      <c r="O529" s="165"/>
      <c r="P529" s="174"/>
    </row>
    <row r="530" spans="2:16" x14ac:dyDescent="0.25">
      <c r="B530" s="163"/>
      <c r="C530" s="164"/>
      <c r="D530" s="165"/>
      <c r="E530" s="165"/>
      <c r="F530" s="165"/>
      <c r="G530" s="165"/>
      <c r="H530" s="165"/>
      <c r="I530" s="165"/>
      <c r="J530" s="165"/>
      <c r="K530" s="165"/>
      <c r="L530" s="165"/>
      <c r="M530" s="165"/>
      <c r="N530" s="165"/>
      <c r="O530" s="165"/>
      <c r="P530" s="174"/>
    </row>
    <row r="531" spans="2:16" x14ac:dyDescent="0.25">
      <c r="B531" s="163"/>
      <c r="C531" s="164"/>
      <c r="D531" s="165"/>
      <c r="E531" s="165"/>
      <c r="F531" s="165"/>
      <c r="G531" s="165"/>
      <c r="H531" s="165"/>
      <c r="I531" s="165"/>
      <c r="J531" s="165"/>
      <c r="K531" s="165"/>
      <c r="L531" s="165"/>
      <c r="M531" s="165"/>
      <c r="N531" s="165"/>
      <c r="O531" s="165"/>
      <c r="P531" s="174"/>
    </row>
    <row r="532" spans="2:16" x14ac:dyDescent="0.25">
      <c r="B532" s="163"/>
      <c r="C532" s="164"/>
      <c r="D532" s="165"/>
      <c r="E532" s="165"/>
      <c r="F532" s="165"/>
      <c r="G532" s="165"/>
      <c r="H532" s="165"/>
      <c r="I532" s="165"/>
      <c r="J532" s="165"/>
      <c r="K532" s="165"/>
      <c r="L532" s="165"/>
      <c r="M532" s="165"/>
      <c r="N532" s="165"/>
      <c r="O532" s="165"/>
      <c r="P532" s="174"/>
    </row>
    <row r="533" spans="2:16" x14ac:dyDescent="0.25">
      <c r="B533" s="163"/>
      <c r="C533" s="164"/>
      <c r="D533" s="165"/>
      <c r="E533" s="165"/>
      <c r="F533" s="165"/>
      <c r="G533" s="165"/>
      <c r="H533" s="165"/>
      <c r="I533" s="165"/>
      <c r="J533" s="165"/>
      <c r="K533" s="165"/>
      <c r="L533" s="165"/>
      <c r="M533" s="165"/>
      <c r="N533" s="165"/>
      <c r="O533" s="165"/>
      <c r="P533" s="174"/>
    </row>
    <row r="534" spans="2:16" x14ac:dyDescent="0.25">
      <c r="B534" s="163"/>
      <c r="C534" s="164"/>
      <c r="D534" s="165"/>
      <c r="E534" s="165"/>
      <c r="F534" s="165"/>
      <c r="G534" s="165"/>
      <c r="H534" s="165"/>
      <c r="I534" s="165"/>
      <c r="J534" s="165"/>
      <c r="K534" s="165"/>
      <c r="L534" s="165"/>
      <c r="M534" s="165"/>
      <c r="N534" s="165"/>
      <c r="O534" s="165"/>
      <c r="P534" s="174"/>
    </row>
    <row r="535" spans="2:16" x14ac:dyDescent="0.25">
      <c r="B535" s="163"/>
      <c r="C535" s="164"/>
      <c r="D535" s="165"/>
      <c r="E535" s="165"/>
      <c r="F535" s="165"/>
      <c r="G535" s="165"/>
      <c r="H535" s="165"/>
      <c r="I535" s="165"/>
      <c r="J535" s="165"/>
      <c r="K535" s="165"/>
      <c r="L535" s="165"/>
      <c r="M535" s="165"/>
      <c r="N535" s="165"/>
      <c r="O535" s="165"/>
      <c r="P535" s="174"/>
    </row>
    <row r="536" spans="2:16" x14ac:dyDescent="0.25">
      <c r="B536" s="163"/>
      <c r="C536" s="164"/>
      <c r="D536" s="165"/>
      <c r="E536" s="165"/>
      <c r="F536" s="165"/>
      <c r="G536" s="165"/>
      <c r="H536" s="165"/>
      <c r="I536" s="165"/>
      <c r="J536" s="165"/>
      <c r="K536" s="165"/>
      <c r="L536" s="165"/>
      <c r="M536" s="165"/>
      <c r="N536" s="165"/>
      <c r="O536" s="165"/>
      <c r="P536" s="174"/>
    </row>
    <row r="537" spans="2:16" x14ac:dyDescent="0.25">
      <c r="B537" s="163"/>
      <c r="C537" s="164"/>
      <c r="D537" s="165"/>
      <c r="E537" s="165"/>
      <c r="F537" s="165"/>
      <c r="G537" s="165"/>
      <c r="H537" s="165"/>
      <c r="I537" s="165"/>
      <c r="J537" s="165"/>
      <c r="K537" s="165"/>
      <c r="L537" s="165"/>
      <c r="M537" s="165"/>
      <c r="N537" s="165"/>
      <c r="O537" s="165"/>
      <c r="P537" s="174"/>
    </row>
    <row r="538" spans="2:16" x14ac:dyDescent="0.25">
      <c r="B538" s="163"/>
      <c r="C538" s="164"/>
      <c r="D538" s="165"/>
      <c r="E538" s="165"/>
      <c r="F538" s="165"/>
      <c r="G538" s="165"/>
      <c r="H538" s="165"/>
      <c r="I538" s="165"/>
      <c r="J538" s="165"/>
      <c r="K538" s="165"/>
      <c r="L538" s="165"/>
      <c r="M538" s="165"/>
      <c r="N538" s="165"/>
      <c r="O538" s="165"/>
      <c r="P538" s="174"/>
    </row>
    <row r="539" spans="2:16" x14ac:dyDescent="0.25">
      <c r="B539" s="163"/>
      <c r="C539" s="164"/>
      <c r="D539" s="165"/>
      <c r="E539" s="165"/>
      <c r="F539" s="165"/>
      <c r="G539" s="165"/>
      <c r="H539" s="165"/>
      <c r="I539" s="165"/>
      <c r="J539" s="165"/>
      <c r="K539" s="165"/>
      <c r="L539" s="165"/>
      <c r="M539" s="165"/>
      <c r="N539" s="165"/>
      <c r="O539" s="165"/>
      <c r="P539" s="174"/>
    </row>
    <row r="540" spans="2:16" x14ac:dyDescent="0.25">
      <c r="B540" s="163"/>
      <c r="C540" s="164"/>
      <c r="D540" s="165"/>
      <c r="E540" s="165"/>
      <c r="F540" s="165"/>
      <c r="G540" s="165"/>
      <c r="H540" s="165"/>
      <c r="I540" s="165"/>
      <c r="J540" s="165"/>
      <c r="K540" s="165"/>
      <c r="L540" s="165"/>
      <c r="M540" s="165"/>
      <c r="N540" s="165"/>
      <c r="O540" s="165"/>
      <c r="P540" s="174"/>
    </row>
    <row r="541" spans="2:16" x14ac:dyDescent="0.25">
      <c r="B541" s="163"/>
      <c r="C541" s="164"/>
      <c r="D541" s="165"/>
      <c r="E541" s="165"/>
      <c r="F541" s="165"/>
      <c r="G541" s="165"/>
      <c r="H541" s="165"/>
      <c r="I541" s="165"/>
      <c r="J541" s="165"/>
      <c r="K541" s="165"/>
      <c r="L541" s="165"/>
      <c r="M541" s="165"/>
      <c r="N541" s="165"/>
      <c r="O541" s="165"/>
      <c r="P541" s="174"/>
    </row>
    <row r="542" spans="2:16" x14ac:dyDescent="0.25">
      <c r="B542" s="163"/>
      <c r="C542" s="164"/>
      <c r="D542" s="165"/>
      <c r="E542" s="165"/>
      <c r="F542" s="165"/>
      <c r="G542" s="165"/>
      <c r="H542" s="165"/>
      <c r="I542" s="165"/>
      <c r="J542" s="165"/>
      <c r="K542" s="165"/>
      <c r="L542" s="165"/>
      <c r="M542" s="165"/>
      <c r="N542" s="165"/>
      <c r="O542" s="165"/>
      <c r="P542" s="174"/>
    </row>
    <row r="543" spans="2:16" x14ac:dyDescent="0.25">
      <c r="B543" s="163"/>
      <c r="C543" s="164"/>
      <c r="D543" s="165"/>
      <c r="E543" s="165"/>
      <c r="F543" s="165"/>
      <c r="G543" s="165"/>
      <c r="H543" s="165"/>
      <c r="I543" s="165"/>
      <c r="J543" s="165"/>
      <c r="K543" s="165"/>
      <c r="L543" s="165"/>
      <c r="M543" s="165"/>
      <c r="N543" s="165"/>
      <c r="O543" s="165"/>
      <c r="P543" s="174"/>
    </row>
    <row r="544" spans="2:16" x14ac:dyDescent="0.25">
      <c r="B544" s="163"/>
      <c r="C544" s="164"/>
      <c r="D544" s="165"/>
      <c r="E544" s="165"/>
      <c r="F544" s="165"/>
      <c r="G544" s="165"/>
      <c r="H544" s="165"/>
      <c r="I544" s="165"/>
      <c r="J544" s="165"/>
      <c r="K544" s="165"/>
      <c r="L544" s="165"/>
      <c r="M544" s="165"/>
      <c r="N544" s="165"/>
      <c r="O544" s="165"/>
      <c r="P544" s="174"/>
    </row>
    <row r="545" spans="2:16" x14ac:dyDescent="0.25">
      <c r="B545" s="163"/>
      <c r="C545" s="164"/>
      <c r="D545" s="165"/>
      <c r="E545" s="165"/>
      <c r="F545" s="165"/>
      <c r="G545" s="165"/>
      <c r="H545" s="165"/>
      <c r="I545" s="165"/>
      <c r="J545" s="165"/>
      <c r="K545" s="165"/>
      <c r="L545" s="165"/>
      <c r="M545" s="165"/>
      <c r="N545" s="165"/>
      <c r="O545" s="165"/>
      <c r="P545" s="174"/>
    </row>
    <row r="546" spans="2:16" x14ac:dyDescent="0.25">
      <c r="B546" s="163"/>
      <c r="C546" s="164"/>
      <c r="D546" s="165"/>
      <c r="E546" s="165"/>
      <c r="F546" s="165"/>
      <c r="G546" s="165"/>
      <c r="H546" s="165"/>
      <c r="I546" s="165"/>
      <c r="J546" s="165"/>
      <c r="K546" s="165"/>
      <c r="L546" s="165"/>
      <c r="M546" s="165"/>
      <c r="N546" s="165"/>
      <c r="O546" s="165"/>
      <c r="P546" s="174"/>
    </row>
    <row r="547" spans="2:16" x14ac:dyDescent="0.25">
      <c r="B547" s="163"/>
      <c r="C547" s="164"/>
      <c r="D547" s="165"/>
      <c r="E547" s="165"/>
      <c r="F547" s="165"/>
      <c r="G547" s="165"/>
      <c r="H547" s="165"/>
      <c r="I547" s="165"/>
      <c r="J547" s="165"/>
      <c r="K547" s="165"/>
      <c r="L547" s="165"/>
      <c r="M547" s="165"/>
      <c r="N547" s="165"/>
      <c r="O547" s="165"/>
      <c r="P547" s="174"/>
    </row>
    <row r="548" spans="2:16" x14ac:dyDescent="0.25">
      <c r="B548" s="163"/>
      <c r="C548" s="164"/>
      <c r="D548" s="165"/>
      <c r="E548" s="165"/>
      <c r="F548" s="165"/>
      <c r="G548" s="165"/>
      <c r="H548" s="165"/>
      <c r="I548" s="165"/>
      <c r="J548" s="165"/>
      <c r="K548" s="165"/>
      <c r="L548" s="165"/>
      <c r="M548" s="165"/>
      <c r="N548" s="165"/>
      <c r="O548" s="165"/>
      <c r="P548" s="174"/>
    </row>
    <row r="549" spans="2:16" x14ac:dyDescent="0.25">
      <c r="B549" s="163"/>
      <c r="C549" s="164"/>
      <c r="D549" s="165"/>
      <c r="E549" s="165"/>
      <c r="F549" s="165"/>
      <c r="G549" s="165"/>
      <c r="H549" s="165"/>
      <c r="I549" s="165"/>
      <c r="J549" s="165"/>
      <c r="K549" s="165"/>
      <c r="L549" s="165"/>
      <c r="M549" s="165"/>
      <c r="N549" s="165"/>
      <c r="O549" s="165"/>
      <c r="P549" s="174"/>
    </row>
    <row r="550" spans="2:16" x14ac:dyDescent="0.25">
      <c r="B550" s="163"/>
      <c r="C550" s="164"/>
      <c r="D550" s="165"/>
      <c r="E550" s="165"/>
      <c r="F550" s="165"/>
      <c r="G550" s="165"/>
      <c r="H550" s="165"/>
      <c r="I550" s="165"/>
      <c r="J550" s="165"/>
      <c r="K550" s="165"/>
      <c r="L550" s="165"/>
      <c r="M550" s="165"/>
      <c r="N550" s="165"/>
      <c r="O550" s="165"/>
      <c r="P550" s="174"/>
    </row>
    <row r="551" spans="2:16" x14ac:dyDescent="0.25">
      <c r="B551" s="163"/>
      <c r="C551" s="164"/>
      <c r="D551" s="165"/>
      <c r="E551" s="165"/>
      <c r="F551" s="165"/>
      <c r="G551" s="165"/>
      <c r="H551" s="165"/>
      <c r="I551" s="165"/>
      <c r="J551" s="165"/>
      <c r="K551" s="165"/>
      <c r="L551" s="165"/>
      <c r="M551" s="165"/>
      <c r="N551" s="165"/>
      <c r="O551" s="165"/>
      <c r="P551" s="174"/>
    </row>
    <row r="552" spans="2:16" x14ac:dyDescent="0.25">
      <c r="B552" s="163"/>
      <c r="C552" s="164"/>
      <c r="D552" s="165"/>
      <c r="E552" s="165"/>
      <c r="F552" s="165"/>
      <c r="G552" s="165"/>
      <c r="H552" s="165"/>
      <c r="I552" s="165"/>
      <c r="J552" s="165"/>
      <c r="K552" s="165"/>
      <c r="L552" s="165"/>
      <c r="M552" s="165"/>
      <c r="N552" s="165"/>
      <c r="O552" s="165"/>
      <c r="P552" s="174"/>
    </row>
    <row r="553" spans="2:16" x14ac:dyDescent="0.25">
      <c r="B553" s="163"/>
      <c r="C553" s="164"/>
      <c r="D553" s="165"/>
      <c r="E553" s="165"/>
      <c r="F553" s="165"/>
      <c r="G553" s="165"/>
      <c r="H553" s="165"/>
      <c r="I553" s="165"/>
      <c r="J553" s="165"/>
      <c r="K553" s="165"/>
      <c r="L553" s="165"/>
      <c r="M553" s="165"/>
      <c r="N553" s="165"/>
      <c r="O553" s="165"/>
      <c r="P553" s="174"/>
    </row>
    <row r="554" spans="2:16" x14ac:dyDescent="0.25">
      <c r="B554" s="163"/>
      <c r="C554" s="164"/>
      <c r="D554" s="165"/>
      <c r="E554" s="165"/>
      <c r="F554" s="165"/>
      <c r="G554" s="165"/>
      <c r="H554" s="165"/>
      <c r="I554" s="165"/>
      <c r="J554" s="165"/>
      <c r="K554" s="165"/>
      <c r="L554" s="165"/>
      <c r="M554" s="165"/>
      <c r="N554" s="165"/>
      <c r="O554" s="165"/>
      <c r="P554" s="174"/>
    </row>
    <row r="555" spans="2:16" x14ac:dyDescent="0.25">
      <c r="B555" s="163"/>
      <c r="C555" s="164"/>
      <c r="D555" s="165"/>
      <c r="E555" s="165"/>
      <c r="F555" s="165"/>
      <c r="G555" s="165"/>
      <c r="H555" s="165"/>
      <c r="I555" s="165"/>
      <c r="J555" s="165"/>
      <c r="K555" s="165"/>
      <c r="L555" s="165"/>
      <c r="M555" s="165"/>
      <c r="N555" s="165"/>
      <c r="O555" s="165"/>
      <c r="P555" s="174"/>
    </row>
    <row r="556" spans="2:16" x14ac:dyDescent="0.25">
      <c r="B556" s="163"/>
      <c r="C556" s="164"/>
      <c r="D556" s="165"/>
      <c r="E556" s="165"/>
      <c r="F556" s="165"/>
      <c r="G556" s="165"/>
      <c r="H556" s="165"/>
      <c r="I556" s="165"/>
      <c r="J556" s="165"/>
      <c r="K556" s="165"/>
      <c r="L556" s="165"/>
      <c r="M556" s="165"/>
      <c r="N556" s="165"/>
      <c r="O556" s="165"/>
      <c r="P556" s="174"/>
    </row>
    <row r="557" spans="2:16" x14ac:dyDescent="0.25">
      <c r="B557" s="163"/>
      <c r="C557" s="164"/>
      <c r="D557" s="165"/>
      <c r="E557" s="165"/>
      <c r="F557" s="165"/>
      <c r="G557" s="165"/>
      <c r="H557" s="165"/>
      <c r="I557" s="165"/>
      <c r="J557" s="165"/>
      <c r="K557" s="165"/>
      <c r="L557" s="165"/>
      <c r="M557" s="165"/>
      <c r="N557" s="165"/>
      <c r="O557" s="165"/>
      <c r="P557" s="174"/>
    </row>
    <row r="558" spans="2:16" x14ac:dyDescent="0.25">
      <c r="B558" s="163"/>
      <c r="C558" s="164"/>
      <c r="D558" s="165"/>
      <c r="E558" s="165"/>
      <c r="F558" s="165"/>
      <c r="G558" s="165"/>
      <c r="H558" s="165"/>
      <c r="I558" s="165"/>
      <c r="J558" s="165"/>
      <c r="K558" s="165"/>
      <c r="L558" s="165"/>
      <c r="M558" s="165"/>
      <c r="N558" s="165"/>
      <c r="O558" s="165"/>
      <c r="P558" s="174"/>
    </row>
    <row r="559" spans="2:16" x14ac:dyDescent="0.25">
      <c r="B559" s="163"/>
      <c r="C559" s="164"/>
      <c r="D559" s="165"/>
      <c r="E559" s="165"/>
      <c r="F559" s="165"/>
      <c r="G559" s="165"/>
      <c r="H559" s="165"/>
      <c r="I559" s="165"/>
      <c r="J559" s="165"/>
      <c r="K559" s="165"/>
      <c r="L559" s="165"/>
      <c r="M559" s="165"/>
      <c r="N559" s="165"/>
      <c r="O559" s="165"/>
      <c r="P559" s="174"/>
    </row>
    <row r="560" spans="2:16" x14ac:dyDescent="0.25">
      <c r="B560" s="163"/>
      <c r="C560" s="164"/>
      <c r="D560" s="165"/>
      <c r="E560" s="165"/>
      <c r="F560" s="165"/>
      <c r="G560" s="165"/>
      <c r="H560" s="165"/>
      <c r="I560" s="165"/>
      <c r="J560" s="165"/>
      <c r="K560" s="165"/>
      <c r="L560" s="165"/>
      <c r="M560" s="165"/>
      <c r="N560" s="165"/>
      <c r="O560" s="165"/>
      <c r="P560" s="174"/>
    </row>
    <row r="561" spans="2:16" x14ac:dyDescent="0.25">
      <c r="B561" s="163"/>
      <c r="C561" s="164"/>
      <c r="D561" s="165"/>
      <c r="E561" s="165"/>
      <c r="F561" s="165"/>
      <c r="G561" s="165"/>
      <c r="H561" s="165"/>
      <c r="I561" s="165"/>
      <c r="J561" s="165"/>
      <c r="K561" s="165"/>
      <c r="L561" s="165"/>
      <c r="M561" s="165"/>
      <c r="N561" s="165"/>
      <c r="O561" s="165"/>
      <c r="P561" s="174"/>
    </row>
    <row r="562" spans="2:16" x14ac:dyDescent="0.25">
      <c r="B562" s="163"/>
      <c r="C562" s="164"/>
      <c r="D562" s="165"/>
      <c r="E562" s="165"/>
      <c r="F562" s="165"/>
      <c r="G562" s="165"/>
      <c r="H562" s="165"/>
      <c r="I562" s="165"/>
      <c r="J562" s="165"/>
      <c r="K562" s="165"/>
      <c r="L562" s="165"/>
      <c r="M562" s="165"/>
      <c r="N562" s="165"/>
      <c r="O562" s="165"/>
      <c r="P562" s="174"/>
    </row>
    <row r="563" spans="2:16" x14ac:dyDescent="0.25">
      <c r="B563" s="163"/>
      <c r="C563" s="164"/>
      <c r="D563" s="165"/>
      <c r="E563" s="165"/>
      <c r="F563" s="165"/>
      <c r="G563" s="165"/>
      <c r="H563" s="165"/>
      <c r="I563" s="165"/>
      <c r="J563" s="165"/>
      <c r="K563" s="165"/>
      <c r="L563" s="165"/>
      <c r="M563" s="165"/>
      <c r="N563" s="165"/>
      <c r="O563" s="165"/>
      <c r="P563" s="174"/>
    </row>
    <row r="564" spans="2:16" x14ac:dyDescent="0.25">
      <c r="B564" s="163"/>
      <c r="C564" s="164"/>
      <c r="D564" s="165"/>
      <c r="E564" s="165"/>
      <c r="F564" s="165"/>
      <c r="G564" s="165"/>
      <c r="H564" s="165"/>
      <c r="I564" s="165"/>
      <c r="J564" s="165"/>
      <c r="K564" s="165"/>
      <c r="L564" s="165"/>
      <c r="M564" s="165"/>
      <c r="N564" s="165"/>
      <c r="O564" s="165"/>
      <c r="P564" s="174"/>
    </row>
    <row r="565" spans="2:16" x14ac:dyDescent="0.25">
      <c r="B565" s="163"/>
      <c r="C565" s="164"/>
      <c r="D565" s="165"/>
      <c r="E565" s="165"/>
      <c r="F565" s="165"/>
      <c r="G565" s="165"/>
      <c r="H565" s="165"/>
      <c r="I565" s="165"/>
      <c r="J565" s="165"/>
      <c r="K565" s="165"/>
      <c r="L565" s="165"/>
      <c r="M565" s="165"/>
      <c r="N565" s="165"/>
      <c r="O565" s="165"/>
      <c r="P565" s="174"/>
    </row>
    <row r="566" spans="2:16" x14ac:dyDescent="0.25">
      <c r="B566" s="163"/>
      <c r="C566" s="164"/>
      <c r="D566" s="165"/>
      <c r="E566" s="165"/>
      <c r="F566" s="165"/>
      <c r="G566" s="165"/>
      <c r="H566" s="165"/>
      <c r="I566" s="165"/>
      <c r="J566" s="165"/>
      <c r="K566" s="165"/>
      <c r="L566" s="165"/>
      <c r="M566" s="165"/>
      <c r="N566" s="165"/>
      <c r="O566" s="165"/>
      <c r="P566" s="174"/>
    </row>
    <row r="567" spans="2:16" x14ac:dyDescent="0.25">
      <c r="B567" s="163"/>
      <c r="C567" s="164"/>
      <c r="D567" s="165"/>
      <c r="E567" s="165"/>
      <c r="F567" s="165"/>
      <c r="G567" s="165"/>
      <c r="H567" s="165"/>
      <c r="I567" s="165"/>
      <c r="J567" s="165"/>
      <c r="K567" s="165"/>
      <c r="L567" s="165"/>
      <c r="M567" s="165"/>
      <c r="N567" s="165"/>
      <c r="O567" s="165"/>
      <c r="P567" s="174"/>
    </row>
    <row r="568" spans="2:16" x14ac:dyDescent="0.25">
      <c r="B568" s="163"/>
      <c r="C568" s="164"/>
      <c r="D568" s="165"/>
      <c r="E568" s="165"/>
      <c r="F568" s="165"/>
      <c r="G568" s="165"/>
      <c r="H568" s="165"/>
      <c r="I568" s="165"/>
      <c r="J568" s="165"/>
      <c r="K568" s="165"/>
      <c r="L568" s="165"/>
      <c r="M568" s="165"/>
      <c r="N568" s="165"/>
      <c r="O568" s="165"/>
      <c r="P568" s="174"/>
    </row>
    <row r="569" spans="2:16" x14ac:dyDescent="0.25">
      <c r="B569" s="163"/>
      <c r="C569" s="164"/>
      <c r="D569" s="165"/>
      <c r="E569" s="165"/>
      <c r="F569" s="165"/>
      <c r="G569" s="165"/>
      <c r="H569" s="165"/>
      <c r="I569" s="165"/>
      <c r="J569" s="165"/>
      <c r="K569" s="165"/>
      <c r="L569" s="165"/>
      <c r="M569" s="165"/>
      <c r="N569" s="165"/>
      <c r="O569" s="165"/>
      <c r="P569" s="174"/>
    </row>
    <row r="570" spans="2:16" x14ac:dyDescent="0.25">
      <c r="B570" s="163"/>
      <c r="C570" s="164"/>
      <c r="D570" s="165"/>
      <c r="E570" s="165"/>
      <c r="F570" s="165"/>
      <c r="G570" s="165"/>
      <c r="H570" s="165"/>
      <c r="I570" s="165"/>
      <c r="J570" s="165"/>
      <c r="K570" s="165"/>
      <c r="L570" s="165"/>
      <c r="M570" s="165"/>
      <c r="N570" s="165"/>
      <c r="O570" s="165"/>
      <c r="P570" s="174"/>
    </row>
    <row r="571" spans="2:16" x14ac:dyDescent="0.25">
      <c r="B571" s="163"/>
      <c r="C571" s="164"/>
      <c r="D571" s="165"/>
      <c r="E571" s="165"/>
      <c r="F571" s="165"/>
      <c r="G571" s="165"/>
      <c r="H571" s="165"/>
      <c r="I571" s="165"/>
      <c r="J571" s="165"/>
      <c r="K571" s="165"/>
      <c r="L571" s="165"/>
      <c r="M571" s="165"/>
      <c r="N571" s="165"/>
      <c r="O571" s="165"/>
      <c r="P571" s="174"/>
    </row>
    <row r="572" spans="2:16" x14ac:dyDescent="0.25">
      <c r="B572" s="163"/>
      <c r="C572" s="164"/>
      <c r="D572" s="165"/>
      <c r="E572" s="165"/>
      <c r="F572" s="165"/>
      <c r="G572" s="165"/>
      <c r="H572" s="165"/>
      <c r="I572" s="165"/>
      <c r="J572" s="165"/>
      <c r="K572" s="165"/>
      <c r="L572" s="165"/>
      <c r="M572" s="165"/>
      <c r="N572" s="165"/>
      <c r="O572" s="165"/>
      <c r="P572" s="174"/>
    </row>
    <row r="573" spans="2:16" x14ac:dyDescent="0.25">
      <c r="B573" s="163"/>
      <c r="C573" s="164"/>
      <c r="D573" s="165"/>
      <c r="E573" s="165"/>
      <c r="F573" s="165"/>
      <c r="G573" s="165"/>
      <c r="H573" s="165"/>
      <c r="I573" s="165"/>
      <c r="J573" s="165"/>
      <c r="K573" s="165"/>
      <c r="L573" s="165"/>
      <c r="M573" s="165"/>
      <c r="N573" s="165"/>
      <c r="O573" s="165"/>
      <c r="P573" s="174"/>
    </row>
    <row r="574" spans="2:16" x14ac:dyDescent="0.25">
      <c r="B574" s="163"/>
      <c r="C574" s="164"/>
      <c r="D574" s="165"/>
      <c r="E574" s="165"/>
      <c r="F574" s="165"/>
      <c r="G574" s="165"/>
      <c r="H574" s="165"/>
      <c r="I574" s="165"/>
      <c r="J574" s="165"/>
      <c r="K574" s="165"/>
      <c r="L574" s="165"/>
      <c r="M574" s="165"/>
      <c r="N574" s="165"/>
      <c r="O574" s="165"/>
      <c r="P574" s="174"/>
    </row>
    <row r="575" spans="2:16" x14ac:dyDescent="0.25">
      <c r="B575" s="163"/>
      <c r="C575" s="164"/>
      <c r="D575" s="165"/>
      <c r="E575" s="165"/>
      <c r="F575" s="165"/>
      <c r="G575" s="165"/>
      <c r="H575" s="165"/>
      <c r="I575" s="165"/>
      <c r="J575" s="165"/>
      <c r="K575" s="165"/>
      <c r="L575" s="165"/>
      <c r="M575" s="165"/>
      <c r="N575" s="165"/>
      <c r="O575" s="165"/>
      <c r="P575" s="174"/>
    </row>
    <row r="576" spans="2:16" x14ac:dyDescent="0.25">
      <c r="B576" s="163"/>
      <c r="C576" s="164"/>
      <c r="D576" s="165"/>
      <c r="E576" s="165"/>
      <c r="F576" s="165"/>
      <c r="G576" s="165"/>
      <c r="H576" s="165"/>
      <c r="I576" s="165"/>
      <c r="J576" s="165"/>
      <c r="K576" s="165"/>
      <c r="L576" s="165"/>
      <c r="M576" s="165"/>
      <c r="N576" s="165"/>
      <c r="O576" s="165"/>
      <c r="P576" s="174"/>
    </row>
    <row r="577" spans="2:16" x14ac:dyDescent="0.25">
      <c r="B577" s="163"/>
      <c r="C577" s="164"/>
      <c r="D577" s="165"/>
      <c r="E577" s="165"/>
      <c r="F577" s="165"/>
      <c r="G577" s="165"/>
      <c r="H577" s="165"/>
      <c r="I577" s="165"/>
      <c r="J577" s="165"/>
      <c r="K577" s="165"/>
      <c r="L577" s="165"/>
      <c r="M577" s="165"/>
      <c r="N577" s="165"/>
      <c r="O577" s="165"/>
      <c r="P577" s="174"/>
    </row>
    <row r="578" spans="2:16" x14ac:dyDescent="0.25">
      <c r="B578" s="163"/>
      <c r="C578" s="164"/>
      <c r="D578" s="165"/>
      <c r="E578" s="165"/>
      <c r="F578" s="165"/>
      <c r="G578" s="165"/>
      <c r="H578" s="165"/>
      <c r="I578" s="165"/>
      <c r="J578" s="165"/>
      <c r="K578" s="165"/>
      <c r="L578" s="165"/>
      <c r="M578" s="165"/>
      <c r="N578" s="165"/>
      <c r="O578" s="165"/>
      <c r="P578" s="174"/>
    </row>
    <row r="579" spans="2:16" x14ac:dyDescent="0.25">
      <c r="B579" s="163"/>
      <c r="C579" s="164"/>
      <c r="D579" s="165"/>
      <c r="E579" s="165"/>
      <c r="F579" s="165"/>
      <c r="G579" s="165"/>
      <c r="H579" s="165"/>
      <c r="I579" s="165"/>
      <c r="J579" s="165"/>
      <c r="K579" s="165"/>
      <c r="L579" s="165"/>
      <c r="M579" s="165"/>
      <c r="N579" s="165"/>
      <c r="O579" s="165"/>
      <c r="P579" s="174"/>
    </row>
    <row r="580" spans="2:16" x14ac:dyDescent="0.25">
      <c r="B580" s="163"/>
      <c r="C580" s="164"/>
      <c r="D580" s="165"/>
      <c r="E580" s="165"/>
      <c r="F580" s="165"/>
      <c r="G580" s="165"/>
      <c r="H580" s="165"/>
      <c r="I580" s="165"/>
      <c r="J580" s="165"/>
      <c r="K580" s="165"/>
      <c r="L580" s="165"/>
      <c r="M580" s="165"/>
      <c r="N580" s="165"/>
      <c r="O580" s="165"/>
      <c r="P580" s="174"/>
    </row>
    <row r="581" spans="2:16" x14ac:dyDescent="0.25">
      <c r="B581" s="163"/>
      <c r="C581" s="164"/>
      <c r="D581" s="165"/>
      <c r="E581" s="165"/>
      <c r="F581" s="165"/>
      <c r="G581" s="165"/>
      <c r="H581" s="165"/>
      <c r="I581" s="165"/>
      <c r="J581" s="165"/>
      <c r="K581" s="165"/>
      <c r="L581" s="165"/>
      <c r="M581" s="165"/>
      <c r="N581" s="165"/>
      <c r="O581" s="165"/>
      <c r="P581" s="174"/>
    </row>
    <row r="582" spans="2:16" x14ac:dyDescent="0.25">
      <c r="B582" s="163"/>
      <c r="C582" s="164"/>
      <c r="D582" s="165"/>
      <c r="E582" s="165"/>
      <c r="F582" s="165"/>
      <c r="G582" s="165"/>
      <c r="H582" s="165"/>
      <c r="I582" s="165"/>
      <c r="J582" s="165"/>
      <c r="K582" s="165"/>
      <c r="L582" s="165"/>
      <c r="M582" s="165"/>
      <c r="N582" s="165"/>
      <c r="O582" s="165"/>
      <c r="P582" s="174"/>
    </row>
    <row r="583" spans="2:16" x14ac:dyDescent="0.25">
      <c r="B583" s="163"/>
      <c r="C583" s="164"/>
      <c r="D583" s="165"/>
      <c r="E583" s="165"/>
      <c r="F583" s="165"/>
      <c r="G583" s="165"/>
      <c r="H583" s="165"/>
      <c r="I583" s="165"/>
      <c r="J583" s="165"/>
      <c r="K583" s="165"/>
      <c r="L583" s="165"/>
      <c r="M583" s="165"/>
      <c r="N583" s="165"/>
      <c r="O583" s="165"/>
      <c r="P583" s="174"/>
    </row>
    <row r="584" spans="2:16" x14ac:dyDescent="0.25">
      <c r="B584" s="163"/>
      <c r="C584" s="164"/>
      <c r="D584" s="165"/>
      <c r="E584" s="165"/>
      <c r="F584" s="165"/>
      <c r="G584" s="165"/>
      <c r="H584" s="165"/>
      <c r="I584" s="165"/>
      <c r="J584" s="165"/>
      <c r="K584" s="165"/>
      <c r="L584" s="165"/>
      <c r="M584" s="165"/>
      <c r="N584" s="165"/>
      <c r="O584" s="165"/>
      <c r="P584" s="174"/>
    </row>
    <row r="585" spans="2:16" x14ac:dyDescent="0.25">
      <c r="B585" s="163"/>
      <c r="C585" s="164"/>
      <c r="D585" s="165"/>
      <c r="E585" s="165"/>
      <c r="F585" s="165"/>
      <c r="G585" s="165"/>
      <c r="H585" s="165"/>
      <c r="I585" s="165"/>
      <c r="J585" s="165"/>
      <c r="K585" s="165"/>
      <c r="L585" s="165"/>
      <c r="M585" s="165"/>
      <c r="N585" s="165"/>
      <c r="O585" s="165"/>
      <c r="P585" s="174"/>
    </row>
    <row r="586" spans="2:16" x14ac:dyDescent="0.25">
      <c r="B586" s="163"/>
      <c r="C586" s="164"/>
      <c r="D586" s="165"/>
      <c r="E586" s="165"/>
      <c r="F586" s="165"/>
      <c r="G586" s="165"/>
      <c r="H586" s="165"/>
      <c r="I586" s="165"/>
      <c r="J586" s="165"/>
      <c r="K586" s="165"/>
      <c r="L586" s="165"/>
      <c r="M586" s="165"/>
      <c r="N586" s="165"/>
      <c r="O586" s="165"/>
      <c r="P586" s="174"/>
    </row>
    <row r="587" spans="2:16" x14ac:dyDescent="0.25">
      <c r="B587" s="163"/>
      <c r="C587" s="164"/>
      <c r="D587" s="165"/>
      <c r="E587" s="165"/>
      <c r="F587" s="165"/>
      <c r="G587" s="165"/>
      <c r="H587" s="165"/>
      <c r="I587" s="165"/>
      <c r="J587" s="165"/>
      <c r="K587" s="165"/>
      <c r="L587" s="165"/>
      <c r="M587" s="165"/>
      <c r="N587" s="165"/>
      <c r="O587" s="165"/>
      <c r="P587" s="174"/>
    </row>
    <row r="588" spans="2:16" x14ac:dyDescent="0.25">
      <c r="B588" s="163"/>
      <c r="C588" s="164"/>
      <c r="D588" s="165"/>
      <c r="E588" s="165"/>
      <c r="F588" s="165"/>
      <c r="G588" s="165"/>
      <c r="H588" s="165"/>
      <c r="I588" s="165"/>
      <c r="J588" s="165"/>
      <c r="K588" s="165"/>
      <c r="L588" s="165"/>
      <c r="M588" s="165"/>
      <c r="N588" s="165"/>
      <c r="O588" s="165"/>
      <c r="P588" s="174"/>
    </row>
    <row r="589" spans="2:16" x14ac:dyDescent="0.25">
      <c r="B589" s="163"/>
      <c r="C589" s="164"/>
      <c r="D589" s="165"/>
      <c r="E589" s="165"/>
      <c r="F589" s="165"/>
      <c r="G589" s="165"/>
      <c r="H589" s="165"/>
      <c r="I589" s="165"/>
      <c r="J589" s="165"/>
      <c r="K589" s="165"/>
      <c r="L589" s="165"/>
      <c r="M589" s="165"/>
      <c r="N589" s="165"/>
      <c r="O589" s="165"/>
      <c r="P589" s="174"/>
    </row>
    <row r="590" spans="2:16" x14ac:dyDescent="0.25">
      <c r="B590" s="163"/>
      <c r="C590" s="164"/>
      <c r="D590" s="165"/>
      <c r="E590" s="165"/>
      <c r="F590" s="165"/>
      <c r="G590" s="165"/>
      <c r="H590" s="165"/>
      <c r="I590" s="165"/>
      <c r="J590" s="165"/>
      <c r="K590" s="165"/>
      <c r="L590" s="165"/>
      <c r="M590" s="165"/>
      <c r="N590" s="165"/>
      <c r="O590" s="165"/>
      <c r="P590" s="174"/>
    </row>
    <row r="591" spans="2:16" x14ac:dyDescent="0.25">
      <c r="B591" s="163"/>
      <c r="C591" s="164"/>
      <c r="D591" s="165"/>
      <c r="E591" s="165"/>
      <c r="F591" s="165"/>
      <c r="G591" s="165"/>
      <c r="H591" s="165"/>
      <c r="I591" s="165"/>
      <c r="J591" s="165"/>
      <c r="K591" s="165"/>
      <c r="L591" s="165"/>
      <c r="M591" s="165"/>
      <c r="N591" s="165"/>
      <c r="O591" s="165"/>
      <c r="P591" s="174"/>
    </row>
    <row r="592" spans="2:16" x14ac:dyDescent="0.25">
      <c r="B592" s="163"/>
      <c r="C592" s="164"/>
      <c r="D592" s="165"/>
      <c r="E592" s="165"/>
      <c r="F592" s="165"/>
      <c r="G592" s="165"/>
      <c r="H592" s="165"/>
      <c r="I592" s="165"/>
      <c r="J592" s="165"/>
      <c r="K592" s="165"/>
      <c r="L592" s="165"/>
      <c r="M592" s="165"/>
      <c r="N592" s="165"/>
      <c r="O592" s="165"/>
      <c r="P592" s="174"/>
    </row>
    <row r="593" spans="2:16" x14ac:dyDescent="0.25">
      <c r="B593" s="163"/>
      <c r="C593" s="164"/>
      <c r="D593" s="165"/>
      <c r="E593" s="165"/>
      <c r="F593" s="165"/>
      <c r="G593" s="165"/>
      <c r="H593" s="165"/>
      <c r="I593" s="165"/>
      <c r="J593" s="165"/>
      <c r="K593" s="165"/>
      <c r="L593" s="165"/>
      <c r="M593" s="165"/>
      <c r="N593" s="165"/>
      <c r="O593" s="165"/>
      <c r="P593" s="174"/>
    </row>
    <row r="594" spans="2:16" x14ac:dyDescent="0.25">
      <c r="B594" s="163"/>
      <c r="C594" s="164"/>
      <c r="D594" s="165"/>
      <c r="E594" s="165"/>
      <c r="F594" s="165"/>
      <c r="G594" s="165"/>
      <c r="H594" s="165"/>
      <c r="I594" s="165"/>
      <c r="J594" s="165"/>
      <c r="K594" s="165"/>
      <c r="L594" s="165"/>
      <c r="M594" s="165"/>
      <c r="N594" s="165"/>
      <c r="O594" s="165"/>
      <c r="P594" s="174"/>
    </row>
    <row r="595" spans="2:16" x14ac:dyDescent="0.25">
      <c r="B595" s="163"/>
      <c r="C595" s="164"/>
      <c r="D595" s="165"/>
      <c r="E595" s="165"/>
      <c r="F595" s="165"/>
      <c r="G595" s="165"/>
      <c r="H595" s="165"/>
      <c r="I595" s="165"/>
      <c r="J595" s="165"/>
      <c r="K595" s="165"/>
      <c r="L595" s="165"/>
      <c r="M595" s="165"/>
      <c r="N595" s="165"/>
      <c r="O595" s="165"/>
      <c r="P595" s="174"/>
    </row>
    <row r="596" spans="2:16" x14ac:dyDescent="0.25">
      <c r="B596" s="163"/>
      <c r="C596" s="164"/>
      <c r="D596" s="165"/>
      <c r="E596" s="165"/>
      <c r="F596" s="165"/>
      <c r="G596" s="165"/>
      <c r="H596" s="165"/>
      <c r="I596" s="165"/>
      <c r="J596" s="165"/>
      <c r="K596" s="165"/>
      <c r="L596" s="165"/>
      <c r="M596" s="165"/>
      <c r="N596" s="165"/>
      <c r="O596" s="165"/>
      <c r="P596" s="174"/>
    </row>
    <row r="597" spans="2:16" x14ac:dyDescent="0.25">
      <c r="B597" s="163"/>
      <c r="C597" s="164"/>
      <c r="D597" s="165"/>
      <c r="E597" s="165"/>
      <c r="F597" s="165"/>
      <c r="G597" s="165"/>
      <c r="H597" s="165"/>
      <c r="I597" s="165"/>
      <c r="J597" s="165"/>
      <c r="K597" s="165"/>
      <c r="L597" s="165"/>
      <c r="M597" s="165"/>
      <c r="N597" s="165"/>
      <c r="O597" s="165"/>
      <c r="P597" s="174"/>
    </row>
    <row r="598" spans="2:16" x14ac:dyDescent="0.25">
      <c r="B598" s="163"/>
      <c r="C598" s="164"/>
      <c r="D598" s="165"/>
      <c r="E598" s="165"/>
      <c r="F598" s="165"/>
      <c r="G598" s="165"/>
      <c r="H598" s="165"/>
      <c r="I598" s="165"/>
      <c r="J598" s="165"/>
      <c r="K598" s="165"/>
      <c r="L598" s="165"/>
      <c r="M598" s="165"/>
      <c r="N598" s="165"/>
      <c r="O598" s="165"/>
      <c r="P598" s="174"/>
    </row>
    <row r="599" spans="2:16" x14ac:dyDescent="0.25">
      <c r="B599" s="163"/>
      <c r="C599" s="164"/>
      <c r="D599" s="165"/>
      <c r="E599" s="165"/>
      <c r="F599" s="165"/>
      <c r="G599" s="165"/>
      <c r="H599" s="165"/>
      <c r="I599" s="165"/>
      <c r="J599" s="165"/>
      <c r="K599" s="165"/>
      <c r="L599" s="165"/>
      <c r="M599" s="165"/>
      <c r="N599" s="165"/>
      <c r="O599" s="165"/>
      <c r="P599" s="174"/>
    </row>
    <row r="600" spans="2:16" x14ac:dyDescent="0.25">
      <c r="B600" s="163"/>
      <c r="C600" s="164"/>
      <c r="D600" s="165"/>
      <c r="E600" s="165"/>
      <c r="F600" s="165"/>
      <c r="G600" s="165"/>
      <c r="H600" s="165"/>
      <c r="I600" s="165"/>
      <c r="J600" s="165"/>
      <c r="K600" s="165"/>
      <c r="L600" s="165"/>
      <c r="M600" s="165"/>
      <c r="N600" s="165"/>
      <c r="O600" s="165"/>
      <c r="P600" s="174"/>
    </row>
    <row r="601" spans="2:16" x14ac:dyDescent="0.25">
      <c r="B601" s="163"/>
      <c r="C601" s="164"/>
      <c r="D601" s="165"/>
      <c r="E601" s="165"/>
      <c r="F601" s="165"/>
      <c r="G601" s="165"/>
      <c r="H601" s="165"/>
      <c r="I601" s="165"/>
      <c r="J601" s="165"/>
      <c r="K601" s="165"/>
      <c r="L601" s="165"/>
      <c r="M601" s="165"/>
      <c r="N601" s="165"/>
      <c r="O601" s="165"/>
      <c r="P601" s="174"/>
    </row>
    <row r="602" spans="2:16" x14ac:dyDescent="0.25">
      <c r="B602" s="163"/>
      <c r="C602" s="164"/>
      <c r="D602" s="165"/>
      <c r="E602" s="165"/>
      <c r="F602" s="165"/>
      <c r="G602" s="165"/>
      <c r="H602" s="165"/>
      <c r="I602" s="165"/>
      <c r="J602" s="165"/>
      <c r="K602" s="165"/>
      <c r="L602" s="165"/>
      <c r="M602" s="165"/>
      <c r="N602" s="165"/>
      <c r="O602" s="165"/>
      <c r="P602" s="174"/>
    </row>
    <row r="603" spans="2:16" x14ac:dyDescent="0.25">
      <c r="B603" s="163"/>
      <c r="C603" s="164"/>
      <c r="D603" s="165"/>
      <c r="E603" s="165"/>
      <c r="F603" s="165"/>
      <c r="G603" s="165"/>
      <c r="H603" s="165"/>
      <c r="I603" s="165"/>
      <c r="J603" s="165"/>
      <c r="K603" s="165"/>
      <c r="L603" s="165"/>
      <c r="M603" s="165"/>
      <c r="N603" s="165"/>
      <c r="O603" s="165"/>
      <c r="P603" s="174"/>
    </row>
    <row r="604" spans="2:16" x14ac:dyDescent="0.25">
      <c r="B604" s="163"/>
      <c r="C604" s="164"/>
      <c r="D604" s="165"/>
      <c r="E604" s="165"/>
      <c r="F604" s="165"/>
      <c r="G604" s="165"/>
      <c r="H604" s="165"/>
      <c r="I604" s="165"/>
      <c r="J604" s="165"/>
      <c r="K604" s="165"/>
      <c r="L604" s="165"/>
      <c r="M604" s="165"/>
      <c r="N604" s="165"/>
      <c r="O604" s="165"/>
      <c r="P604" s="174"/>
    </row>
    <row r="605" spans="2:16" x14ac:dyDescent="0.25">
      <c r="B605" s="163"/>
      <c r="C605" s="164"/>
      <c r="D605" s="165"/>
      <c r="E605" s="165"/>
      <c r="F605" s="165"/>
      <c r="G605" s="165"/>
      <c r="H605" s="165"/>
      <c r="I605" s="165"/>
      <c r="J605" s="165"/>
      <c r="K605" s="165"/>
      <c r="L605" s="165"/>
      <c r="M605" s="165"/>
      <c r="N605" s="165"/>
      <c r="O605" s="165"/>
      <c r="P605" s="174"/>
    </row>
    <row r="606" spans="2:16" x14ac:dyDescent="0.25">
      <c r="B606" s="163"/>
      <c r="C606" s="164"/>
      <c r="D606" s="165"/>
      <c r="E606" s="165"/>
      <c r="F606" s="165"/>
      <c r="G606" s="165"/>
      <c r="H606" s="165"/>
      <c r="I606" s="165"/>
      <c r="J606" s="165"/>
      <c r="K606" s="165"/>
      <c r="L606" s="165"/>
      <c r="M606" s="165"/>
      <c r="N606" s="165"/>
      <c r="O606" s="165"/>
      <c r="P606" s="174"/>
    </row>
    <row r="607" spans="2:16" x14ac:dyDescent="0.25">
      <c r="B607" s="163"/>
      <c r="C607" s="164"/>
      <c r="D607" s="165"/>
      <c r="E607" s="165"/>
      <c r="F607" s="165"/>
      <c r="G607" s="165"/>
      <c r="H607" s="165"/>
      <c r="I607" s="165"/>
      <c r="J607" s="165"/>
      <c r="K607" s="165"/>
      <c r="L607" s="165"/>
      <c r="M607" s="165"/>
      <c r="N607" s="165"/>
      <c r="O607" s="165"/>
      <c r="P607" s="174"/>
    </row>
    <row r="608" spans="2:16" x14ac:dyDescent="0.25">
      <c r="B608" s="163"/>
      <c r="C608" s="164"/>
      <c r="D608" s="165"/>
      <c r="E608" s="165"/>
      <c r="F608" s="165"/>
      <c r="G608" s="165"/>
      <c r="H608" s="165"/>
      <c r="I608" s="165"/>
      <c r="J608" s="165"/>
      <c r="K608" s="165"/>
      <c r="L608" s="165"/>
      <c r="M608" s="165"/>
      <c r="N608" s="165"/>
      <c r="O608" s="165"/>
      <c r="P608" s="174"/>
    </row>
    <row r="609" spans="2:16" x14ac:dyDescent="0.25">
      <c r="B609" s="163"/>
      <c r="C609" s="164"/>
      <c r="D609" s="165"/>
      <c r="E609" s="165"/>
      <c r="F609" s="165"/>
      <c r="G609" s="165"/>
      <c r="H609" s="165"/>
      <c r="I609" s="165"/>
      <c r="J609" s="165"/>
      <c r="K609" s="165"/>
      <c r="L609" s="165"/>
      <c r="M609" s="165"/>
      <c r="N609" s="165"/>
      <c r="O609" s="165"/>
      <c r="P609" s="174"/>
    </row>
    <row r="610" spans="2:16" x14ac:dyDescent="0.25">
      <c r="B610" s="163"/>
      <c r="C610" s="164"/>
      <c r="D610" s="165"/>
      <c r="E610" s="165"/>
      <c r="F610" s="165"/>
      <c r="G610" s="165"/>
      <c r="H610" s="165"/>
      <c r="I610" s="165"/>
      <c r="J610" s="165"/>
      <c r="K610" s="165"/>
      <c r="L610" s="165"/>
      <c r="M610" s="165"/>
      <c r="N610" s="165"/>
      <c r="O610" s="165"/>
      <c r="P610" s="174"/>
    </row>
    <row r="611" spans="2:16" x14ac:dyDescent="0.25">
      <c r="B611" s="163"/>
      <c r="C611" s="164"/>
      <c r="D611" s="165"/>
      <c r="E611" s="165"/>
      <c r="F611" s="165"/>
      <c r="G611" s="165"/>
      <c r="H611" s="165"/>
      <c r="I611" s="165"/>
      <c r="J611" s="165"/>
      <c r="K611" s="165"/>
      <c r="L611" s="165"/>
      <c r="M611" s="165"/>
      <c r="N611" s="165"/>
      <c r="O611" s="165"/>
      <c r="P611" s="174"/>
    </row>
    <row r="612" spans="2:16" x14ac:dyDescent="0.25">
      <c r="B612" s="163"/>
      <c r="C612" s="164"/>
      <c r="D612" s="165"/>
      <c r="E612" s="165"/>
      <c r="F612" s="165"/>
      <c r="G612" s="165"/>
      <c r="H612" s="165"/>
      <c r="I612" s="165"/>
      <c r="J612" s="165"/>
      <c r="K612" s="165"/>
      <c r="L612" s="165"/>
      <c r="M612" s="165"/>
      <c r="N612" s="165"/>
      <c r="O612" s="165"/>
      <c r="P612" s="174"/>
    </row>
    <row r="613" spans="2:16" x14ac:dyDescent="0.25">
      <c r="B613" s="163"/>
      <c r="C613" s="164"/>
      <c r="D613" s="165"/>
      <c r="E613" s="165"/>
      <c r="F613" s="165"/>
      <c r="G613" s="165"/>
      <c r="H613" s="165"/>
      <c r="I613" s="165"/>
      <c r="J613" s="165"/>
      <c r="K613" s="165"/>
      <c r="L613" s="165"/>
      <c r="M613" s="165"/>
      <c r="N613" s="165"/>
      <c r="O613" s="165"/>
      <c r="P613" s="174"/>
    </row>
    <row r="614" spans="2:16" x14ac:dyDescent="0.25">
      <c r="B614" s="163"/>
      <c r="C614" s="164"/>
      <c r="D614" s="165"/>
      <c r="E614" s="165"/>
      <c r="F614" s="165"/>
      <c r="G614" s="165"/>
      <c r="H614" s="165"/>
      <c r="I614" s="165"/>
      <c r="J614" s="165"/>
      <c r="K614" s="165"/>
      <c r="L614" s="165"/>
      <c r="M614" s="165"/>
      <c r="N614" s="165"/>
      <c r="O614" s="165"/>
      <c r="P614" s="174"/>
    </row>
    <row r="615" spans="2:16" x14ac:dyDescent="0.25">
      <c r="B615" s="163"/>
      <c r="C615" s="164"/>
      <c r="D615" s="165"/>
      <c r="E615" s="165"/>
      <c r="F615" s="165"/>
      <c r="G615" s="165"/>
      <c r="H615" s="165"/>
      <c r="I615" s="165"/>
      <c r="J615" s="165"/>
      <c r="K615" s="165"/>
      <c r="L615" s="165"/>
      <c r="M615" s="165"/>
      <c r="N615" s="165"/>
      <c r="O615" s="165"/>
      <c r="P615" s="174"/>
    </row>
    <row r="616" spans="2:16" x14ac:dyDescent="0.25">
      <c r="B616" s="163"/>
      <c r="C616" s="164"/>
      <c r="D616" s="165"/>
      <c r="E616" s="165"/>
      <c r="F616" s="165"/>
      <c r="G616" s="165"/>
      <c r="H616" s="165"/>
      <c r="I616" s="165"/>
      <c r="J616" s="165"/>
      <c r="K616" s="165"/>
      <c r="L616" s="165"/>
      <c r="M616" s="165"/>
      <c r="N616" s="165"/>
      <c r="O616" s="165"/>
      <c r="P616" s="174"/>
    </row>
    <row r="617" spans="2:16" x14ac:dyDescent="0.25">
      <c r="B617" s="163"/>
      <c r="C617" s="164"/>
      <c r="D617" s="165"/>
      <c r="E617" s="165"/>
      <c r="F617" s="165"/>
      <c r="G617" s="165"/>
      <c r="H617" s="165"/>
      <c r="I617" s="165"/>
      <c r="J617" s="165"/>
      <c r="K617" s="165"/>
      <c r="L617" s="165"/>
      <c r="M617" s="165"/>
      <c r="N617" s="165"/>
      <c r="O617" s="165"/>
      <c r="P617" s="174"/>
    </row>
    <row r="618" spans="2:16" x14ac:dyDescent="0.25">
      <c r="B618" s="163"/>
      <c r="C618" s="164"/>
      <c r="D618" s="165"/>
      <c r="E618" s="165"/>
      <c r="F618" s="165"/>
      <c r="G618" s="165"/>
      <c r="H618" s="165"/>
      <c r="I618" s="165"/>
      <c r="J618" s="165"/>
      <c r="K618" s="165"/>
      <c r="L618" s="165"/>
      <c r="M618" s="165"/>
      <c r="N618" s="165"/>
      <c r="O618" s="165"/>
      <c r="P618" s="174"/>
    </row>
    <row r="619" spans="2:16" x14ac:dyDescent="0.25">
      <c r="B619" s="163"/>
      <c r="C619" s="164"/>
      <c r="D619" s="165"/>
      <c r="E619" s="165"/>
      <c r="F619" s="165"/>
      <c r="G619" s="165"/>
      <c r="H619" s="165"/>
      <c r="I619" s="165"/>
      <c r="J619" s="165"/>
      <c r="K619" s="165"/>
      <c r="L619" s="165"/>
      <c r="M619" s="165"/>
      <c r="N619" s="165"/>
      <c r="O619" s="165"/>
      <c r="P619" s="174"/>
    </row>
    <row r="620" spans="2:16" x14ac:dyDescent="0.25">
      <c r="B620" s="163"/>
      <c r="C620" s="164"/>
      <c r="D620" s="165"/>
      <c r="E620" s="165"/>
      <c r="F620" s="165"/>
      <c r="G620" s="165"/>
      <c r="H620" s="165"/>
      <c r="I620" s="165"/>
      <c r="J620" s="165"/>
      <c r="K620" s="165"/>
      <c r="L620" s="165"/>
      <c r="M620" s="165"/>
      <c r="N620" s="165"/>
      <c r="O620" s="165"/>
      <c r="P620" s="174"/>
    </row>
    <row r="621" spans="2:16" x14ac:dyDescent="0.25">
      <c r="B621" s="163"/>
      <c r="C621" s="164"/>
      <c r="D621" s="165"/>
      <c r="E621" s="165"/>
      <c r="F621" s="165"/>
      <c r="G621" s="165"/>
      <c r="H621" s="165"/>
      <c r="I621" s="165"/>
      <c r="J621" s="165"/>
      <c r="K621" s="165"/>
      <c r="L621" s="165"/>
      <c r="M621" s="165"/>
      <c r="N621" s="165"/>
      <c r="O621" s="165"/>
      <c r="P621" s="174"/>
    </row>
    <row r="622" spans="2:16" x14ac:dyDescent="0.25">
      <c r="B622" s="163"/>
      <c r="C622" s="164"/>
      <c r="D622" s="165"/>
      <c r="E622" s="165"/>
      <c r="F622" s="165"/>
      <c r="G622" s="165"/>
      <c r="H622" s="165"/>
      <c r="I622" s="165"/>
      <c r="J622" s="165"/>
      <c r="K622" s="165"/>
      <c r="L622" s="165"/>
      <c r="M622" s="165"/>
      <c r="N622" s="165"/>
      <c r="O622" s="165"/>
      <c r="P622" s="174"/>
    </row>
    <row r="623" spans="2:16" x14ac:dyDescent="0.25">
      <c r="B623" s="163"/>
      <c r="C623" s="164"/>
      <c r="D623" s="165"/>
      <c r="E623" s="165"/>
      <c r="F623" s="165"/>
      <c r="G623" s="165"/>
      <c r="H623" s="165"/>
      <c r="I623" s="165"/>
      <c r="J623" s="165"/>
      <c r="K623" s="165"/>
      <c r="L623" s="165"/>
      <c r="M623" s="165"/>
      <c r="N623" s="165"/>
      <c r="O623" s="165"/>
      <c r="P623" s="174"/>
    </row>
    <row r="624" spans="2:16" x14ac:dyDescent="0.25">
      <c r="B624" s="163"/>
      <c r="C624" s="164"/>
      <c r="D624" s="165"/>
      <c r="E624" s="165"/>
      <c r="F624" s="165"/>
      <c r="G624" s="165"/>
      <c r="H624" s="165"/>
      <c r="I624" s="165"/>
      <c r="J624" s="165"/>
      <c r="K624" s="165"/>
      <c r="L624" s="165"/>
      <c r="M624" s="165"/>
      <c r="N624" s="165"/>
      <c r="O624" s="165"/>
      <c r="P624" s="174"/>
    </row>
    <row r="625" spans="2:16" x14ac:dyDescent="0.25">
      <c r="B625" s="163"/>
      <c r="C625" s="164"/>
      <c r="D625" s="165"/>
      <c r="E625" s="165"/>
      <c r="F625" s="165"/>
      <c r="G625" s="165"/>
      <c r="H625" s="165"/>
      <c r="I625" s="165"/>
      <c r="J625" s="165"/>
      <c r="K625" s="165"/>
      <c r="L625" s="165"/>
      <c r="M625" s="165"/>
      <c r="N625" s="165"/>
      <c r="O625" s="165"/>
      <c r="P625" s="174"/>
    </row>
    <row r="626" spans="2:16" x14ac:dyDescent="0.25">
      <c r="B626" s="163"/>
      <c r="C626" s="164"/>
      <c r="D626" s="165"/>
      <c r="E626" s="165"/>
      <c r="F626" s="165"/>
      <c r="G626" s="165"/>
      <c r="H626" s="165"/>
      <c r="I626" s="165"/>
      <c r="J626" s="165"/>
      <c r="K626" s="165"/>
      <c r="L626" s="165"/>
      <c r="M626" s="165"/>
      <c r="N626" s="165"/>
      <c r="O626" s="165"/>
      <c r="P626" s="174"/>
    </row>
    <row r="627" spans="2:16" x14ac:dyDescent="0.25">
      <c r="B627" s="163"/>
      <c r="C627" s="164"/>
      <c r="D627" s="165"/>
      <c r="E627" s="165"/>
      <c r="F627" s="165"/>
      <c r="G627" s="165"/>
      <c r="H627" s="165"/>
      <c r="I627" s="165"/>
      <c r="J627" s="165"/>
      <c r="K627" s="165"/>
      <c r="L627" s="165"/>
      <c r="M627" s="165"/>
      <c r="N627" s="165"/>
      <c r="O627" s="165"/>
      <c r="P627" s="174"/>
    </row>
    <row r="628" spans="2:16" x14ac:dyDescent="0.25">
      <c r="B628" s="163"/>
      <c r="C628" s="164"/>
      <c r="D628" s="165"/>
      <c r="E628" s="165"/>
      <c r="F628" s="165"/>
      <c r="G628" s="165"/>
      <c r="H628" s="165"/>
      <c r="I628" s="165"/>
      <c r="J628" s="165"/>
      <c r="K628" s="165"/>
      <c r="L628" s="165"/>
      <c r="M628" s="165"/>
      <c r="N628" s="165"/>
      <c r="O628" s="165"/>
      <c r="P628" s="174"/>
    </row>
    <row r="629" spans="2:16" x14ac:dyDescent="0.25">
      <c r="B629" s="163"/>
      <c r="C629" s="164"/>
      <c r="D629" s="165"/>
      <c r="E629" s="165"/>
      <c r="F629" s="165"/>
      <c r="G629" s="165"/>
      <c r="H629" s="165"/>
      <c r="I629" s="165"/>
      <c r="J629" s="165"/>
      <c r="K629" s="165"/>
      <c r="L629" s="165"/>
      <c r="M629" s="165"/>
      <c r="N629" s="165"/>
      <c r="O629" s="165"/>
      <c r="P629" s="174"/>
    </row>
    <row r="630" spans="2:16" x14ac:dyDescent="0.25">
      <c r="B630" s="163"/>
      <c r="C630" s="164"/>
      <c r="D630" s="165"/>
      <c r="E630" s="165"/>
      <c r="F630" s="165"/>
      <c r="G630" s="165"/>
      <c r="H630" s="165"/>
      <c r="I630" s="165"/>
      <c r="J630" s="165"/>
      <c r="K630" s="165"/>
      <c r="L630" s="165"/>
      <c r="M630" s="165"/>
      <c r="N630" s="165"/>
      <c r="O630" s="165"/>
      <c r="P630" s="174"/>
    </row>
    <row r="631" spans="2:16" x14ac:dyDescent="0.25">
      <c r="B631" s="163"/>
      <c r="C631" s="164"/>
      <c r="D631" s="165"/>
      <c r="E631" s="165"/>
      <c r="F631" s="165"/>
      <c r="G631" s="165"/>
      <c r="H631" s="165"/>
      <c r="I631" s="165"/>
      <c r="J631" s="165"/>
      <c r="K631" s="165"/>
      <c r="L631" s="165"/>
      <c r="M631" s="165"/>
      <c r="N631" s="165"/>
      <c r="O631" s="165"/>
      <c r="P631" s="174"/>
    </row>
    <row r="632" spans="2:16" x14ac:dyDescent="0.25">
      <c r="B632" s="163"/>
      <c r="C632" s="164"/>
      <c r="D632" s="165"/>
      <c r="E632" s="165"/>
      <c r="F632" s="165"/>
      <c r="G632" s="165"/>
      <c r="H632" s="165"/>
      <c r="I632" s="165"/>
      <c r="J632" s="165"/>
      <c r="K632" s="165"/>
      <c r="L632" s="165"/>
      <c r="M632" s="165"/>
      <c r="N632" s="165"/>
      <c r="O632" s="165"/>
      <c r="P632" s="174"/>
    </row>
    <row r="633" spans="2:16" x14ac:dyDescent="0.25">
      <c r="B633" s="163"/>
      <c r="C633" s="164"/>
      <c r="D633" s="165"/>
      <c r="E633" s="165"/>
      <c r="F633" s="165"/>
      <c r="G633" s="165"/>
      <c r="H633" s="165"/>
      <c r="I633" s="165"/>
      <c r="J633" s="165"/>
      <c r="K633" s="165"/>
      <c r="L633" s="165"/>
      <c r="M633" s="165"/>
      <c r="N633" s="165"/>
      <c r="O633" s="165"/>
      <c r="P633" s="174"/>
    </row>
    <row r="634" spans="2:16" x14ac:dyDescent="0.25">
      <c r="B634" s="163"/>
      <c r="C634" s="164"/>
      <c r="D634" s="165"/>
      <c r="E634" s="165"/>
      <c r="F634" s="165"/>
      <c r="G634" s="165"/>
      <c r="H634" s="165"/>
      <c r="I634" s="165"/>
      <c r="J634" s="165"/>
      <c r="K634" s="165"/>
      <c r="L634" s="165"/>
      <c r="M634" s="165"/>
      <c r="N634" s="165"/>
      <c r="O634" s="165"/>
      <c r="P634" s="174"/>
    </row>
    <row r="635" spans="2:16" x14ac:dyDescent="0.25">
      <c r="B635" s="163"/>
      <c r="C635" s="164"/>
      <c r="D635" s="165"/>
      <c r="E635" s="165"/>
      <c r="F635" s="165"/>
      <c r="G635" s="165"/>
      <c r="H635" s="165"/>
      <c r="I635" s="165"/>
      <c r="J635" s="165"/>
      <c r="K635" s="165"/>
      <c r="L635" s="165"/>
      <c r="M635" s="165"/>
      <c r="N635" s="165"/>
      <c r="O635" s="165"/>
      <c r="P635" s="174"/>
    </row>
    <row r="636" spans="2:16" x14ac:dyDescent="0.25">
      <c r="B636" s="163"/>
      <c r="C636" s="164"/>
      <c r="D636" s="165"/>
      <c r="E636" s="165"/>
      <c r="F636" s="165"/>
      <c r="G636" s="165"/>
      <c r="H636" s="165"/>
      <c r="I636" s="165"/>
      <c r="J636" s="165"/>
      <c r="K636" s="165"/>
      <c r="L636" s="165"/>
      <c r="M636" s="165"/>
      <c r="N636" s="165"/>
      <c r="O636" s="165"/>
      <c r="P636" s="174"/>
    </row>
    <row r="637" spans="2:16" x14ac:dyDescent="0.25">
      <c r="B637" s="163"/>
      <c r="C637" s="164"/>
      <c r="D637" s="165"/>
      <c r="E637" s="165"/>
      <c r="F637" s="165"/>
      <c r="G637" s="165"/>
      <c r="H637" s="165"/>
      <c r="I637" s="165"/>
      <c r="J637" s="165"/>
      <c r="K637" s="165"/>
      <c r="L637" s="165"/>
      <c r="M637" s="165"/>
      <c r="N637" s="165"/>
      <c r="O637" s="165"/>
      <c r="P637" s="174"/>
    </row>
    <row r="638" spans="2:16" x14ac:dyDescent="0.25">
      <c r="B638" s="163"/>
      <c r="C638" s="164"/>
      <c r="D638" s="165"/>
      <c r="E638" s="165"/>
      <c r="F638" s="165"/>
      <c r="G638" s="165"/>
      <c r="H638" s="165"/>
      <c r="I638" s="165"/>
      <c r="J638" s="165"/>
      <c r="K638" s="165"/>
      <c r="L638" s="165"/>
      <c r="M638" s="165"/>
      <c r="N638" s="165"/>
      <c r="O638" s="165"/>
      <c r="P638" s="174"/>
    </row>
    <row r="639" spans="2:16" x14ac:dyDescent="0.25">
      <c r="B639" s="163"/>
      <c r="C639" s="164"/>
      <c r="D639" s="165"/>
      <c r="E639" s="165"/>
      <c r="F639" s="165"/>
      <c r="G639" s="165"/>
      <c r="H639" s="165"/>
      <c r="I639" s="165"/>
      <c r="J639" s="165"/>
      <c r="K639" s="165"/>
      <c r="L639" s="165"/>
      <c r="M639" s="165"/>
      <c r="N639" s="165"/>
      <c r="O639" s="165"/>
      <c r="P639" s="174"/>
    </row>
    <row r="640" spans="2:16" x14ac:dyDescent="0.25">
      <c r="B640" s="163"/>
      <c r="C640" s="164"/>
      <c r="D640" s="165"/>
      <c r="E640" s="165"/>
      <c r="F640" s="165"/>
      <c r="G640" s="165"/>
      <c r="H640" s="165"/>
      <c r="I640" s="165"/>
      <c r="J640" s="165"/>
      <c r="K640" s="165"/>
      <c r="L640" s="165"/>
      <c r="M640" s="165"/>
      <c r="N640" s="165"/>
      <c r="O640" s="165"/>
      <c r="P640" s="174"/>
    </row>
    <row r="641" spans="2:16" x14ac:dyDescent="0.25">
      <c r="B641" s="163"/>
      <c r="C641" s="164"/>
      <c r="D641" s="165"/>
      <c r="E641" s="165"/>
      <c r="F641" s="165"/>
      <c r="G641" s="165"/>
      <c r="H641" s="165"/>
      <c r="I641" s="165"/>
      <c r="J641" s="165"/>
      <c r="K641" s="165"/>
      <c r="L641" s="165"/>
      <c r="M641" s="165"/>
      <c r="N641" s="165"/>
      <c r="O641" s="165"/>
      <c r="P641" s="174"/>
    </row>
    <row r="642" spans="2:16" x14ac:dyDescent="0.25">
      <c r="B642" s="163"/>
      <c r="C642" s="164"/>
      <c r="D642" s="165"/>
      <c r="E642" s="165"/>
      <c r="F642" s="165"/>
      <c r="G642" s="165"/>
      <c r="H642" s="165"/>
      <c r="I642" s="165"/>
      <c r="J642" s="165"/>
      <c r="K642" s="165"/>
      <c r="L642" s="165"/>
      <c r="M642" s="165"/>
      <c r="N642" s="165"/>
      <c r="O642" s="165"/>
      <c r="P642" s="174"/>
    </row>
    <row r="643" spans="2:16" x14ac:dyDescent="0.25">
      <c r="B643" s="163"/>
      <c r="C643" s="164"/>
      <c r="D643" s="165"/>
      <c r="E643" s="165"/>
      <c r="F643" s="165"/>
      <c r="G643" s="165"/>
      <c r="H643" s="165"/>
      <c r="I643" s="165"/>
      <c r="J643" s="165"/>
      <c r="K643" s="165"/>
      <c r="L643" s="165"/>
      <c r="M643" s="165"/>
      <c r="N643" s="165"/>
      <c r="O643" s="165"/>
      <c r="P643" s="174"/>
    </row>
    <row r="644" spans="2:16" x14ac:dyDescent="0.25">
      <c r="B644" s="163"/>
      <c r="C644" s="164"/>
      <c r="D644" s="165"/>
      <c r="E644" s="165"/>
      <c r="F644" s="165"/>
      <c r="G644" s="165"/>
      <c r="H644" s="165"/>
      <c r="I644" s="165"/>
      <c r="J644" s="165"/>
      <c r="K644" s="165"/>
      <c r="L644" s="165"/>
      <c r="M644" s="165"/>
      <c r="N644" s="165"/>
      <c r="O644" s="165"/>
      <c r="P644" s="174"/>
    </row>
    <row r="645" spans="2:16" x14ac:dyDescent="0.25">
      <c r="B645" s="163"/>
      <c r="C645" s="164"/>
      <c r="D645" s="165"/>
      <c r="E645" s="165"/>
      <c r="F645" s="165"/>
      <c r="G645" s="165"/>
      <c r="H645" s="165"/>
      <c r="I645" s="165"/>
      <c r="J645" s="165"/>
      <c r="K645" s="165"/>
      <c r="L645" s="165"/>
      <c r="M645" s="165"/>
      <c r="N645" s="165"/>
      <c r="O645" s="165"/>
      <c r="P645" s="174"/>
    </row>
    <row r="646" spans="2:16" x14ac:dyDescent="0.25">
      <c r="B646" s="163"/>
      <c r="C646" s="164"/>
      <c r="D646" s="165"/>
      <c r="E646" s="165"/>
      <c r="F646" s="165"/>
      <c r="G646" s="165"/>
      <c r="H646" s="165"/>
      <c r="I646" s="165"/>
      <c r="J646" s="165"/>
      <c r="K646" s="165"/>
      <c r="L646" s="165"/>
      <c r="M646" s="165"/>
      <c r="N646" s="165"/>
      <c r="O646" s="165"/>
      <c r="P646" s="174"/>
    </row>
    <row r="647" spans="2:16" x14ac:dyDescent="0.25">
      <c r="B647" s="163"/>
      <c r="C647" s="164"/>
      <c r="D647" s="165"/>
      <c r="E647" s="165"/>
      <c r="F647" s="165"/>
      <c r="G647" s="165"/>
      <c r="H647" s="165"/>
      <c r="I647" s="165"/>
      <c r="J647" s="165"/>
      <c r="K647" s="165"/>
      <c r="L647" s="165"/>
      <c r="M647" s="165"/>
      <c r="N647" s="165"/>
      <c r="O647" s="165"/>
      <c r="P647" s="174"/>
    </row>
    <row r="648" spans="2:16" x14ac:dyDescent="0.25">
      <c r="B648" s="163"/>
      <c r="C648" s="164"/>
      <c r="D648" s="165"/>
      <c r="E648" s="165"/>
      <c r="F648" s="165"/>
      <c r="G648" s="165"/>
      <c r="H648" s="165"/>
      <c r="I648" s="165"/>
      <c r="J648" s="165"/>
      <c r="K648" s="165"/>
      <c r="L648" s="165"/>
      <c r="M648" s="165"/>
      <c r="N648" s="165"/>
      <c r="O648" s="165"/>
      <c r="P648" s="174"/>
    </row>
    <row r="649" spans="2:16" x14ac:dyDescent="0.25">
      <c r="B649" s="163"/>
      <c r="C649" s="164"/>
      <c r="D649" s="165"/>
      <c r="E649" s="165"/>
      <c r="F649" s="165"/>
      <c r="G649" s="165"/>
      <c r="H649" s="165"/>
      <c r="I649" s="165"/>
      <c r="J649" s="165"/>
      <c r="K649" s="165"/>
      <c r="L649" s="165"/>
      <c r="M649" s="165"/>
      <c r="N649" s="165"/>
      <c r="O649" s="165"/>
      <c r="P649" s="174"/>
    </row>
    <row r="650" spans="2:16" x14ac:dyDescent="0.25">
      <c r="B650" s="163"/>
      <c r="C650" s="164"/>
      <c r="D650" s="165"/>
      <c r="E650" s="165"/>
      <c r="F650" s="165"/>
      <c r="G650" s="165"/>
      <c r="H650" s="165"/>
      <c r="I650" s="165"/>
      <c r="J650" s="165"/>
      <c r="K650" s="165"/>
      <c r="L650" s="165"/>
      <c r="M650" s="165"/>
      <c r="N650" s="165"/>
      <c r="O650" s="165"/>
      <c r="P650" s="174"/>
    </row>
    <row r="651" spans="2:16" x14ac:dyDescent="0.25">
      <c r="B651" s="163"/>
      <c r="C651" s="164"/>
      <c r="D651" s="165"/>
      <c r="E651" s="165"/>
      <c r="F651" s="165"/>
      <c r="G651" s="165"/>
      <c r="H651" s="165"/>
      <c r="I651" s="165"/>
      <c r="J651" s="165"/>
      <c r="K651" s="165"/>
      <c r="L651" s="165"/>
      <c r="M651" s="165"/>
      <c r="N651" s="165"/>
      <c r="O651" s="165"/>
      <c r="P651" s="174"/>
    </row>
    <row r="652" spans="2:16" x14ac:dyDescent="0.25">
      <c r="B652" s="163"/>
      <c r="C652" s="164"/>
      <c r="D652" s="165"/>
      <c r="E652" s="165"/>
      <c r="F652" s="165"/>
      <c r="G652" s="165"/>
      <c r="H652" s="165"/>
      <c r="I652" s="165"/>
      <c r="J652" s="165"/>
      <c r="K652" s="165"/>
      <c r="L652" s="165"/>
      <c r="M652" s="165"/>
      <c r="N652" s="165"/>
      <c r="O652" s="165"/>
      <c r="P652" s="174"/>
    </row>
    <row r="653" spans="2:16" x14ac:dyDescent="0.25">
      <c r="B653" s="163"/>
      <c r="C653" s="164"/>
      <c r="D653" s="165"/>
      <c r="E653" s="165"/>
      <c r="F653" s="165"/>
      <c r="G653" s="165"/>
      <c r="H653" s="165"/>
      <c r="I653" s="165"/>
      <c r="J653" s="165"/>
      <c r="K653" s="165"/>
      <c r="L653" s="165"/>
      <c r="M653" s="165"/>
      <c r="N653" s="165"/>
      <c r="O653" s="165"/>
      <c r="P653" s="174"/>
    </row>
    <row r="654" spans="2:16" x14ac:dyDescent="0.25">
      <c r="B654" s="163"/>
      <c r="C654" s="164"/>
      <c r="D654" s="165"/>
      <c r="E654" s="165"/>
      <c r="F654" s="165"/>
      <c r="G654" s="165"/>
      <c r="H654" s="165"/>
      <c r="I654" s="165"/>
      <c r="J654" s="165"/>
      <c r="K654" s="165"/>
      <c r="L654" s="165"/>
      <c r="M654" s="165"/>
      <c r="N654" s="165"/>
      <c r="O654" s="165"/>
      <c r="P654" s="174"/>
    </row>
    <row r="655" spans="2:16" x14ac:dyDescent="0.25">
      <c r="B655" s="163"/>
      <c r="C655" s="164"/>
      <c r="D655" s="165"/>
      <c r="E655" s="165"/>
      <c r="F655" s="165"/>
      <c r="G655" s="165"/>
      <c r="H655" s="165"/>
      <c r="I655" s="165"/>
      <c r="J655" s="165"/>
      <c r="K655" s="165"/>
      <c r="L655" s="165"/>
      <c r="M655" s="165"/>
      <c r="N655" s="165"/>
      <c r="O655" s="165"/>
      <c r="P655" s="174"/>
    </row>
    <row r="656" spans="2:16" x14ac:dyDescent="0.25">
      <c r="B656" s="163"/>
      <c r="C656" s="164"/>
      <c r="D656" s="165"/>
      <c r="E656" s="165"/>
      <c r="F656" s="165"/>
      <c r="G656" s="165"/>
      <c r="H656" s="165"/>
      <c r="I656" s="165"/>
      <c r="J656" s="165"/>
      <c r="K656" s="165"/>
      <c r="L656" s="165"/>
      <c r="M656" s="165"/>
      <c r="N656" s="165"/>
      <c r="O656" s="165"/>
      <c r="P656" s="174"/>
    </row>
    <row r="657" spans="2:16" x14ac:dyDescent="0.25">
      <c r="B657" s="163"/>
      <c r="C657" s="164"/>
      <c r="D657" s="165"/>
      <c r="E657" s="165"/>
      <c r="F657" s="165"/>
      <c r="G657" s="165"/>
      <c r="H657" s="165"/>
      <c r="I657" s="165"/>
      <c r="J657" s="165"/>
      <c r="K657" s="165"/>
      <c r="L657" s="165"/>
      <c r="M657" s="165"/>
      <c r="N657" s="165"/>
      <c r="O657" s="165"/>
      <c r="P657" s="174"/>
    </row>
    <row r="658" spans="2:16" x14ac:dyDescent="0.25">
      <c r="B658" s="163"/>
      <c r="C658" s="164"/>
      <c r="D658" s="165"/>
      <c r="E658" s="165"/>
      <c r="F658" s="165"/>
      <c r="G658" s="165"/>
      <c r="H658" s="165"/>
      <c r="I658" s="165"/>
      <c r="J658" s="165"/>
      <c r="K658" s="165"/>
      <c r="L658" s="165"/>
      <c r="M658" s="165"/>
      <c r="N658" s="165"/>
      <c r="O658" s="165"/>
      <c r="P658" s="174"/>
    </row>
    <row r="659" spans="2:16" x14ac:dyDescent="0.25">
      <c r="B659" s="163"/>
      <c r="C659" s="164"/>
      <c r="D659" s="165"/>
      <c r="E659" s="165"/>
      <c r="F659" s="165"/>
      <c r="G659" s="165"/>
      <c r="H659" s="165"/>
      <c r="I659" s="165"/>
      <c r="J659" s="165"/>
      <c r="K659" s="165"/>
      <c r="L659" s="165"/>
      <c r="M659" s="165"/>
      <c r="N659" s="165"/>
      <c r="O659" s="165"/>
      <c r="P659" s="174"/>
    </row>
    <row r="660" spans="2:16" x14ac:dyDescent="0.25">
      <c r="B660" s="163"/>
      <c r="C660" s="164"/>
      <c r="D660" s="165"/>
      <c r="E660" s="165"/>
      <c r="F660" s="165"/>
      <c r="G660" s="165"/>
      <c r="H660" s="165"/>
      <c r="I660" s="165"/>
      <c r="J660" s="165"/>
      <c r="K660" s="165"/>
      <c r="L660" s="165"/>
      <c r="M660" s="165"/>
      <c r="N660" s="165"/>
      <c r="O660" s="165"/>
      <c r="P660" s="174"/>
    </row>
    <row r="661" spans="2:16" x14ac:dyDescent="0.25">
      <c r="B661" s="163"/>
      <c r="C661" s="164"/>
      <c r="D661" s="165"/>
      <c r="E661" s="165"/>
      <c r="F661" s="165"/>
      <c r="G661" s="165"/>
      <c r="H661" s="165"/>
      <c r="I661" s="165"/>
      <c r="J661" s="165"/>
      <c r="K661" s="165"/>
      <c r="L661" s="165"/>
      <c r="M661" s="165"/>
      <c r="N661" s="165"/>
      <c r="O661" s="165"/>
      <c r="P661" s="174"/>
    </row>
    <row r="662" spans="2:16" x14ac:dyDescent="0.25">
      <c r="B662" s="163"/>
      <c r="C662" s="164"/>
      <c r="D662" s="165"/>
      <c r="E662" s="165"/>
      <c r="F662" s="165"/>
      <c r="G662" s="165"/>
      <c r="H662" s="165"/>
      <c r="I662" s="165"/>
      <c r="J662" s="165"/>
      <c r="K662" s="165"/>
      <c r="L662" s="165"/>
      <c r="M662" s="165"/>
      <c r="N662" s="165"/>
      <c r="O662" s="165"/>
      <c r="P662" s="174"/>
    </row>
    <row r="663" spans="2:16" x14ac:dyDescent="0.25">
      <c r="B663" s="163"/>
      <c r="C663" s="164"/>
      <c r="D663" s="165"/>
      <c r="E663" s="165"/>
      <c r="F663" s="165"/>
      <c r="G663" s="165"/>
      <c r="H663" s="165"/>
      <c r="I663" s="165"/>
      <c r="J663" s="165"/>
      <c r="K663" s="165"/>
      <c r="L663" s="165"/>
      <c r="M663" s="165"/>
      <c r="N663" s="165"/>
      <c r="O663" s="165"/>
      <c r="P663" s="174"/>
    </row>
    <row r="664" spans="2:16" x14ac:dyDescent="0.25">
      <c r="B664" s="163"/>
      <c r="C664" s="164"/>
      <c r="D664" s="165"/>
      <c r="E664" s="165"/>
      <c r="F664" s="165"/>
      <c r="G664" s="165"/>
      <c r="H664" s="165"/>
      <c r="I664" s="165"/>
      <c r="J664" s="165"/>
      <c r="K664" s="165"/>
      <c r="L664" s="165"/>
      <c r="M664" s="165"/>
      <c r="N664" s="165"/>
      <c r="O664" s="165"/>
      <c r="P664" s="174"/>
    </row>
    <row r="665" spans="2:16" x14ac:dyDescent="0.25">
      <c r="B665" s="163"/>
      <c r="C665" s="164"/>
      <c r="D665" s="165"/>
      <c r="E665" s="165"/>
      <c r="F665" s="165"/>
      <c r="G665" s="165"/>
      <c r="H665" s="165"/>
      <c r="I665" s="165"/>
      <c r="J665" s="165"/>
      <c r="K665" s="165"/>
      <c r="L665" s="165"/>
      <c r="M665" s="165"/>
      <c r="N665" s="165"/>
      <c r="O665" s="165"/>
      <c r="P665" s="174"/>
    </row>
    <row r="666" spans="2:16" x14ac:dyDescent="0.25">
      <c r="B666" s="163"/>
      <c r="C666" s="164"/>
      <c r="D666" s="165"/>
      <c r="E666" s="165"/>
      <c r="F666" s="165"/>
      <c r="G666" s="165"/>
      <c r="H666" s="165"/>
      <c r="I666" s="165"/>
      <c r="J666" s="165"/>
      <c r="K666" s="165"/>
      <c r="L666" s="165"/>
      <c r="M666" s="165"/>
      <c r="N666" s="165"/>
      <c r="O666" s="165"/>
      <c r="P666" s="174"/>
    </row>
    <row r="667" spans="2:16" x14ac:dyDescent="0.25">
      <c r="B667" s="163"/>
      <c r="C667" s="164"/>
      <c r="D667" s="165"/>
      <c r="E667" s="165"/>
      <c r="F667" s="165"/>
      <c r="G667" s="165"/>
      <c r="H667" s="165"/>
      <c r="I667" s="165"/>
      <c r="J667" s="165"/>
      <c r="K667" s="165"/>
      <c r="L667" s="165"/>
      <c r="M667" s="165"/>
      <c r="N667" s="165"/>
      <c r="O667" s="165"/>
      <c r="P667" s="174"/>
    </row>
    <row r="668" spans="2:16" x14ac:dyDescent="0.25">
      <c r="B668" s="163"/>
      <c r="C668" s="164"/>
      <c r="D668" s="165"/>
      <c r="E668" s="165"/>
      <c r="F668" s="165"/>
      <c r="G668" s="165"/>
      <c r="H668" s="165"/>
      <c r="I668" s="165"/>
      <c r="J668" s="165"/>
      <c r="K668" s="165"/>
      <c r="L668" s="165"/>
      <c r="M668" s="165"/>
      <c r="N668" s="165"/>
      <c r="O668" s="165"/>
      <c r="P668" s="174"/>
    </row>
    <row r="669" spans="2:16" x14ac:dyDescent="0.25">
      <c r="B669" s="163"/>
      <c r="C669" s="164"/>
      <c r="D669" s="165"/>
      <c r="E669" s="165"/>
      <c r="F669" s="165"/>
      <c r="G669" s="165"/>
      <c r="H669" s="165"/>
      <c r="I669" s="165"/>
      <c r="J669" s="165"/>
      <c r="K669" s="165"/>
      <c r="L669" s="165"/>
      <c r="M669" s="165"/>
      <c r="N669" s="165"/>
      <c r="O669" s="165"/>
      <c r="P669" s="174"/>
    </row>
    <row r="670" spans="2:16" x14ac:dyDescent="0.25">
      <c r="B670" s="163"/>
      <c r="C670" s="164"/>
      <c r="D670" s="165"/>
      <c r="E670" s="165"/>
      <c r="F670" s="165"/>
      <c r="G670" s="165"/>
      <c r="H670" s="165"/>
      <c r="I670" s="165"/>
      <c r="J670" s="165"/>
      <c r="K670" s="165"/>
      <c r="L670" s="165"/>
      <c r="M670" s="165"/>
      <c r="N670" s="165"/>
      <c r="O670" s="165"/>
      <c r="P670" s="174"/>
    </row>
    <row r="671" spans="2:16" x14ac:dyDescent="0.25">
      <c r="B671" s="163"/>
      <c r="C671" s="164"/>
      <c r="D671" s="165"/>
      <c r="E671" s="165"/>
      <c r="F671" s="165"/>
      <c r="G671" s="165"/>
      <c r="H671" s="165"/>
      <c r="I671" s="165"/>
      <c r="J671" s="165"/>
      <c r="K671" s="165"/>
      <c r="L671" s="165"/>
      <c r="M671" s="165"/>
      <c r="N671" s="165"/>
      <c r="O671" s="165"/>
      <c r="P671" s="174"/>
    </row>
    <row r="672" spans="2:16" x14ac:dyDescent="0.25">
      <c r="B672" s="163"/>
      <c r="C672" s="164"/>
      <c r="D672" s="165"/>
      <c r="E672" s="165"/>
      <c r="F672" s="165"/>
      <c r="G672" s="165"/>
      <c r="H672" s="165"/>
      <c r="I672" s="165"/>
      <c r="J672" s="165"/>
      <c r="K672" s="165"/>
      <c r="L672" s="165"/>
      <c r="M672" s="165"/>
      <c r="N672" s="165"/>
      <c r="O672" s="165"/>
      <c r="P672" s="174"/>
    </row>
    <row r="673" spans="2:16" x14ac:dyDescent="0.25">
      <c r="B673" s="163"/>
      <c r="C673" s="164"/>
      <c r="D673" s="165"/>
      <c r="E673" s="165"/>
      <c r="F673" s="165"/>
      <c r="G673" s="165"/>
      <c r="H673" s="165"/>
      <c r="I673" s="165"/>
      <c r="J673" s="165"/>
      <c r="K673" s="165"/>
      <c r="L673" s="165"/>
      <c r="M673" s="165"/>
      <c r="N673" s="165"/>
      <c r="O673" s="165"/>
      <c r="P673" s="174"/>
    </row>
    <row r="674" spans="2:16" x14ac:dyDescent="0.25">
      <c r="B674" s="163"/>
      <c r="C674" s="164"/>
      <c r="D674" s="165"/>
      <c r="E674" s="165"/>
      <c r="F674" s="165"/>
      <c r="G674" s="165"/>
      <c r="H674" s="165"/>
      <c r="I674" s="165"/>
      <c r="J674" s="165"/>
      <c r="K674" s="165"/>
      <c r="L674" s="165"/>
      <c r="M674" s="165"/>
      <c r="N674" s="165"/>
      <c r="O674" s="165"/>
      <c r="P674" s="174"/>
    </row>
    <row r="675" spans="2:16" x14ac:dyDescent="0.25">
      <c r="B675" s="163"/>
      <c r="C675" s="164"/>
      <c r="D675" s="165"/>
      <c r="E675" s="165"/>
      <c r="F675" s="165"/>
      <c r="G675" s="165"/>
      <c r="H675" s="165"/>
      <c r="I675" s="165"/>
      <c r="J675" s="165"/>
      <c r="K675" s="165"/>
      <c r="L675" s="165"/>
      <c r="M675" s="165"/>
      <c r="N675" s="165"/>
      <c r="O675" s="165"/>
      <c r="P675" s="174"/>
    </row>
    <row r="676" spans="2:16" x14ac:dyDescent="0.25">
      <c r="B676" s="163"/>
      <c r="C676" s="164"/>
      <c r="D676" s="165"/>
      <c r="E676" s="165"/>
      <c r="F676" s="165"/>
      <c r="G676" s="165"/>
      <c r="H676" s="165"/>
      <c r="I676" s="165"/>
      <c r="J676" s="165"/>
      <c r="K676" s="165"/>
      <c r="L676" s="165"/>
      <c r="M676" s="165"/>
      <c r="N676" s="165"/>
      <c r="O676" s="165"/>
      <c r="P676" s="174"/>
    </row>
    <row r="677" spans="2:16" x14ac:dyDescent="0.25">
      <c r="B677" s="163"/>
      <c r="C677" s="164"/>
      <c r="D677" s="165"/>
      <c r="E677" s="165"/>
      <c r="F677" s="165"/>
      <c r="G677" s="165"/>
      <c r="H677" s="165"/>
      <c r="I677" s="165"/>
      <c r="J677" s="165"/>
      <c r="K677" s="165"/>
      <c r="L677" s="165"/>
      <c r="M677" s="165"/>
      <c r="N677" s="165"/>
      <c r="O677" s="165"/>
      <c r="P677" s="174"/>
    </row>
    <row r="678" spans="2:16" x14ac:dyDescent="0.25">
      <c r="B678" s="163"/>
      <c r="C678" s="164"/>
      <c r="D678" s="165"/>
      <c r="E678" s="165"/>
      <c r="F678" s="165"/>
      <c r="G678" s="165"/>
      <c r="H678" s="165"/>
      <c r="I678" s="165"/>
      <c r="J678" s="165"/>
      <c r="K678" s="165"/>
      <c r="L678" s="165"/>
      <c r="M678" s="165"/>
      <c r="N678" s="165"/>
      <c r="O678" s="165"/>
      <c r="P678" s="174"/>
    </row>
    <row r="679" spans="2:16" x14ac:dyDescent="0.25">
      <c r="B679" s="163"/>
      <c r="C679" s="164"/>
      <c r="D679" s="165"/>
      <c r="E679" s="165"/>
      <c r="F679" s="165"/>
      <c r="G679" s="165"/>
      <c r="H679" s="165"/>
      <c r="I679" s="165"/>
      <c r="J679" s="165"/>
      <c r="K679" s="165"/>
      <c r="L679" s="165"/>
      <c r="M679" s="165"/>
      <c r="N679" s="165"/>
      <c r="O679" s="165"/>
      <c r="P679" s="174"/>
    </row>
    <row r="680" spans="2:16" x14ac:dyDescent="0.25">
      <c r="B680" s="163"/>
      <c r="C680" s="164"/>
      <c r="D680" s="165"/>
      <c r="E680" s="165"/>
      <c r="F680" s="165"/>
      <c r="G680" s="165"/>
      <c r="H680" s="165"/>
      <c r="I680" s="165"/>
      <c r="J680" s="165"/>
      <c r="K680" s="165"/>
      <c r="L680" s="165"/>
      <c r="M680" s="165"/>
      <c r="N680" s="165"/>
      <c r="O680" s="165"/>
      <c r="P680" s="174"/>
    </row>
    <row r="681" spans="2:16" x14ac:dyDescent="0.25">
      <c r="B681" s="163"/>
      <c r="C681" s="164"/>
      <c r="D681" s="165"/>
      <c r="E681" s="165"/>
      <c r="F681" s="165"/>
      <c r="G681" s="165"/>
      <c r="H681" s="165"/>
      <c r="I681" s="165"/>
      <c r="J681" s="165"/>
      <c r="K681" s="165"/>
      <c r="L681" s="165"/>
      <c r="M681" s="165"/>
      <c r="N681" s="165"/>
      <c r="O681" s="165"/>
      <c r="P681" s="174"/>
    </row>
    <row r="682" spans="2:16" x14ac:dyDescent="0.25">
      <c r="B682" s="163"/>
      <c r="C682" s="164"/>
      <c r="D682" s="165"/>
      <c r="E682" s="165"/>
      <c r="F682" s="165"/>
      <c r="G682" s="165"/>
      <c r="H682" s="165"/>
      <c r="I682" s="165"/>
      <c r="J682" s="165"/>
      <c r="K682" s="165"/>
      <c r="L682" s="165"/>
      <c r="M682" s="165"/>
      <c r="N682" s="165"/>
      <c r="O682" s="165"/>
      <c r="P682" s="174"/>
    </row>
    <row r="683" spans="2:16" x14ac:dyDescent="0.25">
      <c r="B683" s="163"/>
      <c r="C683" s="164"/>
      <c r="D683" s="165"/>
      <c r="E683" s="165"/>
      <c r="F683" s="165"/>
      <c r="G683" s="165"/>
      <c r="H683" s="165"/>
      <c r="I683" s="165"/>
      <c r="J683" s="165"/>
      <c r="K683" s="165"/>
      <c r="L683" s="165"/>
      <c r="M683" s="165"/>
      <c r="N683" s="165"/>
      <c r="O683" s="165"/>
      <c r="P683" s="174"/>
    </row>
    <row r="684" spans="2:16" x14ac:dyDescent="0.25">
      <c r="B684" s="163"/>
      <c r="C684" s="164"/>
      <c r="D684" s="165"/>
      <c r="E684" s="165"/>
      <c r="F684" s="165"/>
      <c r="G684" s="165"/>
      <c r="H684" s="165"/>
      <c r="I684" s="165"/>
      <c r="J684" s="165"/>
      <c r="K684" s="165"/>
      <c r="L684" s="165"/>
      <c r="M684" s="165"/>
      <c r="N684" s="165"/>
      <c r="O684" s="165"/>
      <c r="P684" s="174"/>
    </row>
    <row r="685" spans="2:16" x14ac:dyDescent="0.25">
      <c r="B685" s="163"/>
      <c r="C685" s="164"/>
      <c r="D685" s="165"/>
      <c r="E685" s="165"/>
      <c r="F685" s="165"/>
      <c r="G685" s="165"/>
      <c r="H685" s="165"/>
      <c r="I685" s="165"/>
      <c r="J685" s="165"/>
      <c r="K685" s="165"/>
      <c r="L685" s="165"/>
      <c r="M685" s="165"/>
      <c r="N685" s="165"/>
      <c r="O685" s="165"/>
      <c r="P685" s="174"/>
    </row>
    <row r="686" spans="2:16" x14ac:dyDescent="0.25">
      <c r="B686" s="163"/>
      <c r="C686" s="164"/>
      <c r="D686" s="165"/>
      <c r="E686" s="165"/>
      <c r="F686" s="165"/>
      <c r="G686" s="165"/>
      <c r="H686" s="165"/>
      <c r="I686" s="165"/>
      <c r="J686" s="165"/>
      <c r="K686" s="165"/>
      <c r="L686" s="165"/>
      <c r="M686" s="165"/>
      <c r="N686" s="165"/>
      <c r="O686" s="165"/>
      <c r="P686" s="174"/>
    </row>
    <row r="687" spans="2:16" x14ac:dyDescent="0.25">
      <c r="B687" s="163"/>
      <c r="C687" s="164"/>
      <c r="D687" s="165"/>
      <c r="E687" s="165"/>
      <c r="F687" s="165"/>
      <c r="G687" s="165"/>
      <c r="H687" s="165"/>
      <c r="I687" s="165"/>
      <c r="J687" s="165"/>
      <c r="K687" s="165"/>
      <c r="L687" s="165"/>
      <c r="M687" s="165"/>
      <c r="N687" s="165"/>
      <c r="O687" s="165"/>
      <c r="P687" s="174"/>
    </row>
    <row r="688" spans="2:16" x14ac:dyDescent="0.25">
      <c r="B688" s="163"/>
      <c r="C688" s="164"/>
      <c r="D688" s="165"/>
      <c r="E688" s="165"/>
      <c r="F688" s="165"/>
      <c r="G688" s="165"/>
      <c r="H688" s="165"/>
      <c r="I688" s="165"/>
      <c r="J688" s="165"/>
      <c r="K688" s="165"/>
      <c r="L688" s="165"/>
      <c r="M688" s="165"/>
      <c r="N688" s="165"/>
      <c r="O688" s="165"/>
      <c r="P688" s="174"/>
    </row>
    <row r="689" spans="2:16" x14ac:dyDescent="0.25">
      <c r="B689" s="163"/>
      <c r="C689" s="164"/>
      <c r="D689" s="165"/>
      <c r="E689" s="165"/>
      <c r="F689" s="165"/>
      <c r="G689" s="165"/>
      <c r="H689" s="165"/>
      <c r="I689" s="165"/>
      <c r="J689" s="165"/>
      <c r="K689" s="165"/>
      <c r="L689" s="165"/>
      <c r="M689" s="165"/>
      <c r="N689" s="165"/>
      <c r="O689" s="165"/>
      <c r="P689" s="174"/>
    </row>
    <row r="690" spans="2:16" x14ac:dyDescent="0.25">
      <c r="B690" s="163"/>
      <c r="C690" s="164"/>
      <c r="D690" s="165"/>
      <c r="E690" s="165"/>
      <c r="F690" s="165"/>
      <c r="G690" s="165"/>
      <c r="H690" s="165"/>
      <c r="I690" s="165"/>
      <c r="J690" s="165"/>
      <c r="K690" s="165"/>
      <c r="L690" s="165"/>
      <c r="M690" s="165"/>
      <c r="N690" s="165"/>
      <c r="O690" s="165"/>
      <c r="P690" s="174"/>
    </row>
    <row r="691" spans="2:16" x14ac:dyDescent="0.25">
      <c r="B691" s="163"/>
      <c r="C691" s="164"/>
      <c r="D691" s="165"/>
      <c r="E691" s="165"/>
      <c r="F691" s="165"/>
      <c r="G691" s="165"/>
      <c r="H691" s="165"/>
      <c r="I691" s="165"/>
      <c r="J691" s="165"/>
      <c r="K691" s="165"/>
      <c r="L691" s="165"/>
      <c r="M691" s="165"/>
      <c r="N691" s="165"/>
      <c r="O691" s="165"/>
      <c r="P691" s="174"/>
    </row>
    <row r="692" spans="2:16" x14ac:dyDescent="0.25">
      <c r="B692" s="163"/>
      <c r="C692" s="164"/>
      <c r="D692" s="165"/>
      <c r="E692" s="165"/>
      <c r="F692" s="165"/>
      <c r="G692" s="165"/>
      <c r="H692" s="165"/>
      <c r="I692" s="165"/>
      <c r="J692" s="165"/>
      <c r="K692" s="165"/>
      <c r="L692" s="165"/>
      <c r="M692" s="165"/>
      <c r="N692" s="165"/>
      <c r="O692" s="165"/>
      <c r="P692" s="174"/>
    </row>
    <row r="693" spans="2:16" x14ac:dyDescent="0.25">
      <c r="B693" s="163"/>
      <c r="C693" s="164"/>
      <c r="D693" s="165"/>
      <c r="E693" s="165"/>
      <c r="F693" s="165"/>
      <c r="G693" s="165"/>
      <c r="H693" s="165"/>
      <c r="I693" s="165"/>
      <c r="J693" s="165"/>
      <c r="K693" s="165"/>
      <c r="L693" s="165"/>
      <c r="M693" s="165"/>
      <c r="N693" s="165"/>
      <c r="O693" s="165"/>
      <c r="P693" s="174"/>
    </row>
    <row r="694" spans="2:16" x14ac:dyDescent="0.25">
      <c r="B694" s="163"/>
      <c r="C694" s="164"/>
      <c r="D694" s="165"/>
      <c r="E694" s="165"/>
      <c r="F694" s="165"/>
      <c r="G694" s="165"/>
      <c r="H694" s="165"/>
      <c r="I694" s="165"/>
      <c r="J694" s="165"/>
      <c r="K694" s="165"/>
      <c r="L694" s="165"/>
      <c r="M694" s="165"/>
      <c r="N694" s="165"/>
      <c r="O694" s="165"/>
      <c r="P694" s="174"/>
    </row>
    <row r="695" spans="2:16" x14ac:dyDescent="0.25">
      <c r="B695" s="163"/>
      <c r="C695" s="164"/>
      <c r="D695" s="165"/>
      <c r="E695" s="165"/>
      <c r="F695" s="165"/>
      <c r="G695" s="165"/>
      <c r="H695" s="165"/>
      <c r="I695" s="165"/>
      <c r="J695" s="165"/>
      <c r="K695" s="165"/>
      <c r="L695" s="165"/>
      <c r="M695" s="165"/>
      <c r="N695" s="165"/>
      <c r="O695" s="165"/>
      <c r="P695" s="174"/>
    </row>
    <row r="696" spans="2:16" x14ac:dyDescent="0.25">
      <c r="B696" s="163"/>
      <c r="C696" s="164"/>
      <c r="D696" s="165"/>
      <c r="E696" s="165"/>
      <c r="F696" s="165"/>
      <c r="G696" s="165"/>
      <c r="H696" s="165"/>
      <c r="I696" s="165"/>
      <c r="J696" s="165"/>
      <c r="K696" s="165"/>
      <c r="L696" s="165"/>
      <c r="M696" s="165"/>
      <c r="N696" s="165"/>
      <c r="O696" s="165"/>
      <c r="P696" s="174"/>
    </row>
    <row r="697" spans="2:16" x14ac:dyDescent="0.25">
      <c r="B697" s="163"/>
      <c r="C697" s="164"/>
      <c r="D697" s="165"/>
      <c r="E697" s="165"/>
      <c r="F697" s="165"/>
      <c r="G697" s="165"/>
      <c r="H697" s="165"/>
      <c r="I697" s="165"/>
      <c r="J697" s="165"/>
      <c r="K697" s="165"/>
      <c r="L697" s="165"/>
      <c r="M697" s="165"/>
      <c r="N697" s="165"/>
      <c r="O697" s="165"/>
      <c r="P697" s="174"/>
    </row>
    <row r="698" spans="2:16" x14ac:dyDescent="0.25">
      <c r="B698" s="163"/>
      <c r="C698" s="164"/>
      <c r="D698" s="165"/>
      <c r="E698" s="165"/>
      <c r="F698" s="165"/>
      <c r="G698" s="165"/>
      <c r="H698" s="165"/>
      <c r="I698" s="165"/>
      <c r="J698" s="165"/>
      <c r="K698" s="165"/>
      <c r="L698" s="165"/>
      <c r="M698" s="165"/>
      <c r="N698" s="165"/>
      <c r="O698" s="165"/>
      <c r="P698" s="174"/>
    </row>
    <row r="699" spans="2:16" x14ac:dyDescent="0.25">
      <c r="B699" s="163"/>
      <c r="C699" s="164"/>
      <c r="D699" s="165"/>
      <c r="E699" s="165"/>
      <c r="F699" s="165"/>
      <c r="G699" s="165"/>
      <c r="H699" s="165"/>
      <c r="I699" s="165"/>
      <c r="J699" s="165"/>
      <c r="K699" s="165"/>
      <c r="L699" s="165"/>
      <c r="M699" s="165"/>
      <c r="N699" s="165"/>
      <c r="O699" s="165"/>
      <c r="P699" s="174"/>
    </row>
    <row r="700" spans="2:16" x14ac:dyDescent="0.25">
      <c r="B700" s="163"/>
      <c r="C700" s="164"/>
      <c r="D700" s="165"/>
      <c r="E700" s="165"/>
      <c r="F700" s="165"/>
      <c r="G700" s="165"/>
      <c r="H700" s="165"/>
      <c r="I700" s="165"/>
      <c r="J700" s="165"/>
      <c r="K700" s="165"/>
      <c r="L700" s="165"/>
      <c r="M700" s="165"/>
      <c r="N700" s="165"/>
      <c r="O700" s="165"/>
      <c r="P700" s="174"/>
    </row>
    <row r="701" spans="2:16" x14ac:dyDescent="0.25">
      <c r="B701" s="163"/>
      <c r="C701" s="164"/>
      <c r="D701" s="165"/>
      <c r="E701" s="165"/>
      <c r="F701" s="165"/>
      <c r="G701" s="165"/>
      <c r="H701" s="165"/>
      <c r="I701" s="165"/>
      <c r="J701" s="165"/>
      <c r="K701" s="165"/>
      <c r="L701" s="165"/>
      <c r="M701" s="165"/>
      <c r="N701" s="165"/>
      <c r="O701" s="165"/>
      <c r="P701" s="174"/>
    </row>
    <row r="702" spans="2:16" x14ac:dyDescent="0.25">
      <c r="B702" s="163"/>
      <c r="C702" s="164"/>
      <c r="D702" s="165"/>
      <c r="E702" s="165"/>
      <c r="F702" s="165"/>
      <c r="G702" s="165"/>
      <c r="H702" s="165"/>
      <c r="I702" s="165"/>
      <c r="J702" s="165"/>
      <c r="K702" s="165"/>
      <c r="L702" s="165"/>
      <c r="M702" s="165"/>
      <c r="N702" s="165"/>
      <c r="O702" s="165"/>
      <c r="P702" s="174"/>
    </row>
    <row r="703" spans="2:16" x14ac:dyDescent="0.25">
      <c r="B703" s="163"/>
      <c r="C703" s="164"/>
      <c r="D703" s="165"/>
      <c r="E703" s="165"/>
      <c r="F703" s="165"/>
      <c r="G703" s="165"/>
      <c r="H703" s="165"/>
      <c r="I703" s="165"/>
      <c r="J703" s="165"/>
      <c r="K703" s="165"/>
      <c r="L703" s="165"/>
      <c r="M703" s="165"/>
      <c r="N703" s="165"/>
      <c r="O703" s="165"/>
      <c r="P703" s="174"/>
    </row>
    <row r="704" spans="2:16" x14ac:dyDescent="0.25">
      <c r="B704" s="163"/>
      <c r="C704" s="164"/>
      <c r="D704" s="165"/>
      <c r="E704" s="165"/>
      <c r="F704" s="165"/>
      <c r="G704" s="165"/>
      <c r="H704" s="165"/>
      <c r="I704" s="165"/>
      <c r="J704" s="165"/>
      <c r="K704" s="165"/>
      <c r="L704" s="165"/>
      <c r="M704" s="165"/>
      <c r="N704" s="165"/>
      <c r="O704" s="165"/>
      <c r="P704" s="174"/>
    </row>
    <row r="705" spans="2:16" x14ac:dyDescent="0.25">
      <c r="B705" s="163"/>
      <c r="C705" s="164"/>
      <c r="D705" s="165"/>
      <c r="E705" s="165"/>
      <c r="F705" s="165"/>
      <c r="G705" s="165"/>
      <c r="H705" s="165"/>
      <c r="I705" s="165"/>
      <c r="J705" s="165"/>
      <c r="K705" s="165"/>
      <c r="L705" s="165"/>
      <c r="M705" s="165"/>
      <c r="N705" s="165"/>
      <c r="O705" s="165"/>
      <c r="P705" s="174"/>
    </row>
    <row r="706" spans="2:16" x14ac:dyDescent="0.25">
      <c r="B706" s="163"/>
      <c r="C706" s="164"/>
      <c r="D706" s="165"/>
      <c r="E706" s="165"/>
      <c r="F706" s="165"/>
      <c r="G706" s="165"/>
      <c r="H706" s="165"/>
      <c r="I706" s="165"/>
      <c r="J706" s="165"/>
      <c r="K706" s="165"/>
      <c r="L706" s="165"/>
      <c r="M706" s="165"/>
      <c r="N706" s="165"/>
      <c r="O706" s="165"/>
      <c r="P706" s="174"/>
    </row>
    <row r="707" spans="2:16" x14ac:dyDescent="0.25">
      <c r="B707" s="163"/>
      <c r="C707" s="164"/>
      <c r="D707" s="165"/>
      <c r="E707" s="165"/>
      <c r="F707" s="165"/>
      <c r="G707" s="165"/>
      <c r="H707" s="165"/>
      <c r="I707" s="165"/>
      <c r="J707" s="165"/>
      <c r="K707" s="165"/>
      <c r="L707" s="165"/>
      <c r="M707" s="165"/>
      <c r="N707" s="165"/>
      <c r="O707" s="165"/>
      <c r="P707" s="174"/>
    </row>
    <row r="708" spans="2:16" x14ac:dyDescent="0.25">
      <c r="B708" s="163"/>
      <c r="C708" s="164"/>
      <c r="D708" s="165"/>
      <c r="E708" s="165"/>
      <c r="F708" s="165"/>
      <c r="G708" s="165"/>
      <c r="H708" s="165"/>
      <c r="I708" s="165"/>
      <c r="J708" s="165"/>
      <c r="K708" s="165"/>
      <c r="L708" s="165"/>
      <c r="M708" s="165"/>
      <c r="N708" s="165"/>
      <c r="O708" s="165"/>
      <c r="P708" s="174"/>
    </row>
    <row r="709" spans="2:16" x14ac:dyDescent="0.25">
      <c r="B709" s="163"/>
      <c r="C709" s="164"/>
      <c r="D709" s="165"/>
      <c r="E709" s="165"/>
      <c r="F709" s="165"/>
      <c r="G709" s="165"/>
      <c r="H709" s="165"/>
      <c r="I709" s="165"/>
      <c r="J709" s="165"/>
      <c r="K709" s="165"/>
      <c r="L709" s="165"/>
      <c r="M709" s="165"/>
      <c r="N709" s="165"/>
      <c r="O709" s="165"/>
      <c r="P709" s="174"/>
    </row>
    <row r="710" spans="2:16" x14ac:dyDescent="0.25">
      <c r="B710" s="163"/>
      <c r="C710" s="164"/>
      <c r="D710" s="165"/>
      <c r="E710" s="165"/>
      <c r="F710" s="165"/>
      <c r="G710" s="165"/>
      <c r="H710" s="165"/>
      <c r="I710" s="165"/>
      <c r="J710" s="165"/>
      <c r="K710" s="165"/>
      <c r="L710" s="165"/>
      <c r="M710" s="165"/>
      <c r="N710" s="165"/>
      <c r="O710" s="165"/>
      <c r="P710" s="174"/>
    </row>
    <row r="711" spans="2:16" x14ac:dyDescent="0.25">
      <c r="B711" s="163"/>
      <c r="C711" s="164"/>
      <c r="D711" s="165"/>
      <c r="E711" s="165"/>
      <c r="F711" s="165"/>
      <c r="G711" s="165"/>
      <c r="H711" s="165"/>
      <c r="I711" s="165"/>
      <c r="J711" s="165"/>
      <c r="K711" s="165"/>
      <c r="L711" s="165"/>
      <c r="M711" s="165"/>
      <c r="N711" s="165"/>
      <c r="O711" s="165"/>
      <c r="P711" s="174"/>
    </row>
    <row r="712" spans="2:16" x14ac:dyDescent="0.25">
      <c r="B712" s="163"/>
      <c r="C712" s="164"/>
      <c r="D712" s="165"/>
      <c r="E712" s="165"/>
      <c r="F712" s="165"/>
      <c r="G712" s="165"/>
      <c r="H712" s="165"/>
      <c r="I712" s="165"/>
      <c r="J712" s="165"/>
      <c r="K712" s="165"/>
      <c r="L712" s="165"/>
      <c r="M712" s="165"/>
      <c r="N712" s="165"/>
      <c r="O712" s="165"/>
      <c r="P712" s="174"/>
    </row>
    <row r="713" spans="2:16" x14ac:dyDescent="0.25">
      <c r="B713" s="163"/>
      <c r="C713" s="164"/>
      <c r="D713" s="165"/>
      <c r="E713" s="165"/>
      <c r="F713" s="165"/>
      <c r="G713" s="165"/>
      <c r="H713" s="165"/>
      <c r="I713" s="165"/>
      <c r="J713" s="165"/>
      <c r="K713" s="165"/>
      <c r="L713" s="165"/>
      <c r="M713" s="165"/>
      <c r="N713" s="165"/>
      <c r="O713" s="165"/>
      <c r="P713" s="174"/>
    </row>
    <row r="714" spans="2:16" x14ac:dyDescent="0.25">
      <c r="B714" s="163"/>
      <c r="C714" s="164"/>
      <c r="D714" s="165"/>
      <c r="E714" s="165"/>
      <c r="F714" s="165"/>
      <c r="G714" s="165"/>
      <c r="H714" s="165"/>
      <c r="I714" s="165"/>
      <c r="J714" s="165"/>
      <c r="K714" s="165"/>
      <c r="L714" s="165"/>
      <c r="M714" s="165"/>
      <c r="N714" s="165"/>
      <c r="O714" s="165"/>
      <c r="P714" s="174"/>
    </row>
    <row r="715" spans="2:16" x14ac:dyDescent="0.25">
      <c r="B715" s="163"/>
      <c r="C715" s="164"/>
      <c r="D715" s="165"/>
      <c r="E715" s="165"/>
      <c r="F715" s="165"/>
      <c r="G715" s="165"/>
      <c r="H715" s="165"/>
      <c r="I715" s="165"/>
      <c r="J715" s="165"/>
      <c r="K715" s="165"/>
      <c r="L715" s="165"/>
      <c r="M715" s="165"/>
      <c r="N715" s="165"/>
      <c r="O715" s="165"/>
      <c r="P715" s="174"/>
    </row>
    <row r="716" spans="2:16" x14ac:dyDescent="0.25">
      <c r="B716" s="163"/>
      <c r="C716" s="164"/>
      <c r="D716" s="165"/>
      <c r="E716" s="165"/>
      <c r="F716" s="165"/>
      <c r="G716" s="165"/>
      <c r="H716" s="165"/>
      <c r="I716" s="165"/>
      <c r="J716" s="165"/>
      <c r="K716" s="165"/>
      <c r="L716" s="165"/>
      <c r="M716" s="165"/>
      <c r="N716" s="165"/>
      <c r="O716" s="165"/>
      <c r="P716" s="174"/>
    </row>
    <row r="717" spans="2:16" x14ac:dyDescent="0.25">
      <c r="B717" s="163"/>
      <c r="C717" s="164"/>
      <c r="D717" s="165"/>
      <c r="E717" s="165"/>
      <c r="F717" s="165"/>
      <c r="G717" s="165"/>
      <c r="H717" s="165"/>
      <c r="I717" s="165"/>
      <c r="J717" s="165"/>
      <c r="K717" s="165"/>
      <c r="L717" s="165"/>
      <c r="M717" s="165"/>
      <c r="N717" s="165"/>
      <c r="O717" s="165"/>
      <c r="P717" s="174"/>
    </row>
    <row r="718" spans="2:16" x14ac:dyDescent="0.25">
      <c r="B718" s="163"/>
      <c r="C718" s="164"/>
      <c r="D718" s="165"/>
      <c r="E718" s="165"/>
      <c r="F718" s="165"/>
      <c r="G718" s="165"/>
      <c r="H718" s="165"/>
      <c r="I718" s="165"/>
      <c r="J718" s="165"/>
      <c r="K718" s="165"/>
      <c r="L718" s="165"/>
      <c r="M718" s="165"/>
      <c r="N718" s="165"/>
      <c r="O718" s="165"/>
      <c r="P718" s="174"/>
    </row>
    <row r="719" spans="2:16" x14ac:dyDescent="0.25">
      <c r="B719" s="163"/>
      <c r="C719" s="164"/>
      <c r="D719" s="165"/>
      <c r="E719" s="165"/>
      <c r="F719" s="165"/>
      <c r="G719" s="165"/>
      <c r="H719" s="165"/>
      <c r="I719" s="165"/>
      <c r="J719" s="165"/>
      <c r="K719" s="165"/>
      <c r="L719" s="165"/>
      <c r="M719" s="165"/>
      <c r="N719" s="165"/>
      <c r="O719" s="165"/>
      <c r="P719" s="174"/>
    </row>
    <row r="720" spans="2:16" x14ac:dyDescent="0.25">
      <c r="B720" s="163"/>
      <c r="C720" s="164"/>
      <c r="D720" s="165"/>
      <c r="E720" s="165"/>
      <c r="F720" s="165"/>
      <c r="G720" s="165"/>
      <c r="H720" s="165"/>
      <c r="I720" s="165"/>
      <c r="J720" s="165"/>
      <c r="K720" s="165"/>
      <c r="L720" s="165"/>
      <c r="M720" s="165"/>
      <c r="N720" s="165"/>
      <c r="O720" s="165"/>
      <c r="P720" s="174"/>
    </row>
    <row r="721" spans="2:16" x14ac:dyDescent="0.25">
      <c r="B721" s="163"/>
      <c r="C721" s="164"/>
      <c r="D721" s="165"/>
      <c r="E721" s="165"/>
      <c r="F721" s="165"/>
      <c r="G721" s="165"/>
      <c r="H721" s="165"/>
      <c r="I721" s="165"/>
      <c r="J721" s="165"/>
      <c r="K721" s="165"/>
      <c r="L721" s="165"/>
      <c r="M721" s="165"/>
      <c r="N721" s="165"/>
      <c r="O721" s="165"/>
      <c r="P721" s="174"/>
    </row>
    <row r="722" spans="2:16" x14ac:dyDescent="0.25">
      <c r="B722" s="163"/>
      <c r="C722" s="164"/>
      <c r="D722" s="165"/>
      <c r="E722" s="165"/>
      <c r="F722" s="165"/>
      <c r="G722" s="165"/>
      <c r="H722" s="165"/>
      <c r="I722" s="165"/>
      <c r="J722" s="165"/>
      <c r="K722" s="165"/>
      <c r="L722" s="165"/>
      <c r="M722" s="165"/>
      <c r="N722" s="165"/>
      <c r="O722" s="165"/>
      <c r="P722" s="174"/>
    </row>
    <row r="723" spans="2:16" x14ac:dyDescent="0.25">
      <c r="B723" s="163"/>
      <c r="C723" s="164"/>
      <c r="D723" s="165"/>
      <c r="E723" s="165"/>
      <c r="F723" s="165"/>
      <c r="G723" s="165"/>
      <c r="H723" s="165"/>
      <c r="I723" s="165"/>
      <c r="J723" s="165"/>
      <c r="K723" s="165"/>
      <c r="L723" s="165"/>
      <c r="M723" s="165"/>
      <c r="N723" s="165"/>
      <c r="O723" s="165"/>
      <c r="P723" s="174"/>
    </row>
    <row r="724" spans="2:16" x14ac:dyDescent="0.25">
      <c r="B724" s="163"/>
      <c r="C724" s="164"/>
      <c r="D724" s="165"/>
      <c r="E724" s="165"/>
      <c r="F724" s="165"/>
      <c r="G724" s="165"/>
      <c r="H724" s="165"/>
      <c r="I724" s="165"/>
      <c r="J724" s="165"/>
      <c r="K724" s="165"/>
      <c r="L724" s="165"/>
      <c r="M724" s="165"/>
      <c r="N724" s="165"/>
      <c r="O724" s="165"/>
      <c r="P724" s="174"/>
    </row>
    <row r="725" spans="2:16" x14ac:dyDescent="0.25">
      <c r="B725" s="163"/>
      <c r="C725" s="164"/>
      <c r="D725" s="165"/>
      <c r="E725" s="165"/>
      <c r="F725" s="165"/>
      <c r="G725" s="165"/>
      <c r="H725" s="165"/>
      <c r="I725" s="165"/>
      <c r="J725" s="165"/>
      <c r="K725" s="165"/>
      <c r="L725" s="165"/>
      <c r="M725" s="165"/>
      <c r="N725" s="165"/>
      <c r="O725" s="165"/>
      <c r="P725" s="174"/>
    </row>
    <row r="726" spans="2:16" x14ac:dyDescent="0.25">
      <c r="B726" s="163"/>
      <c r="C726" s="164"/>
      <c r="D726" s="165"/>
      <c r="E726" s="165"/>
      <c r="F726" s="165"/>
      <c r="G726" s="165"/>
      <c r="H726" s="165"/>
      <c r="I726" s="165"/>
      <c r="J726" s="165"/>
      <c r="K726" s="165"/>
      <c r="L726" s="165"/>
      <c r="M726" s="165"/>
      <c r="N726" s="165"/>
      <c r="O726" s="165"/>
      <c r="P726" s="174"/>
    </row>
    <row r="727" spans="2:16" x14ac:dyDescent="0.25">
      <c r="B727" s="163"/>
      <c r="C727" s="164"/>
      <c r="D727" s="165"/>
      <c r="E727" s="165"/>
      <c r="F727" s="165"/>
      <c r="G727" s="165"/>
      <c r="H727" s="165"/>
      <c r="I727" s="165"/>
      <c r="J727" s="165"/>
      <c r="K727" s="165"/>
      <c r="L727" s="165"/>
      <c r="M727" s="165"/>
      <c r="N727" s="165"/>
      <c r="O727" s="165"/>
      <c r="P727" s="174"/>
    </row>
    <row r="728" spans="2:16" x14ac:dyDescent="0.25">
      <c r="B728" s="163"/>
      <c r="C728" s="164"/>
      <c r="D728" s="165"/>
      <c r="E728" s="165"/>
      <c r="F728" s="165"/>
      <c r="G728" s="165"/>
      <c r="H728" s="165"/>
      <c r="I728" s="165"/>
      <c r="J728" s="165"/>
      <c r="K728" s="165"/>
      <c r="L728" s="165"/>
      <c r="M728" s="165"/>
      <c r="N728" s="165"/>
      <c r="O728" s="165"/>
      <c r="P728" s="174"/>
    </row>
    <row r="729" spans="2:16" x14ac:dyDescent="0.25">
      <c r="B729" s="163"/>
      <c r="C729" s="164"/>
      <c r="D729" s="165"/>
      <c r="E729" s="165"/>
      <c r="F729" s="165"/>
      <c r="G729" s="165"/>
      <c r="H729" s="165"/>
      <c r="I729" s="165"/>
      <c r="J729" s="165"/>
      <c r="K729" s="165"/>
      <c r="L729" s="165"/>
      <c r="M729" s="165"/>
      <c r="N729" s="165"/>
      <c r="O729" s="165"/>
      <c r="P729" s="174"/>
    </row>
    <row r="730" spans="2:16" x14ac:dyDescent="0.25">
      <c r="B730" s="163"/>
      <c r="C730" s="164"/>
      <c r="D730" s="165"/>
      <c r="E730" s="165"/>
      <c r="F730" s="165"/>
      <c r="G730" s="165"/>
      <c r="H730" s="165"/>
      <c r="I730" s="165"/>
      <c r="J730" s="165"/>
      <c r="K730" s="165"/>
      <c r="L730" s="165"/>
      <c r="M730" s="165"/>
      <c r="N730" s="165"/>
      <c r="O730" s="165"/>
      <c r="P730" s="174"/>
    </row>
    <row r="731" spans="2:16" x14ac:dyDescent="0.25">
      <c r="B731" s="163"/>
      <c r="C731" s="164"/>
      <c r="D731" s="165"/>
      <c r="E731" s="165"/>
      <c r="F731" s="165"/>
      <c r="G731" s="165"/>
      <c r="H731" s="165"/>
      <c r="I731" s="165"/>
      <c r="J731" s="165"/>
      <c r="K731" s="165"/>
      <c r="L731" s="165"/>
      <c r="M731" s="165"/>
      <c r="N731" s="165"/>
      <c r="O731" s="165"/>
      <c r="P731" s="174"/>
    </row>
    <row r="732" spans="2:16" x14ac:dyDescent="0.25">
      <c r="B732" s="163"/>
      <c r="C732" s="164"/>
      <c r="D732" s="165"/>
      <c r="E732" s="165"/>
      <c r="F732" s="165"/>
      <c r="G732" s="165"/>
      <c r="H732" s="165"/>
      <c r="I732" s="165"/>
      <c r="J732" s="165"/>
      <c r="K732" s="165"/>
      <c r="L732" s="165"/>
      <c r="M732" s="165"/>
      <c r="N732" s="165"/>
      <c r="O732" s="165"/>
      <c r="P732" s="174"/>
    </row>
    <row r="733" spans="2:16" x14ac:dyDescent="0.25">
      <c r="B733" s="163"/>
      <c r="C733" s="164"/>
      <c r="D733" s="165"/>
      <c r="E733" s="165"/>
      <c r="F733" s="165"/>
      <c r="G733" s="165"/>
      <c r="H733" s="165"/>
      <c r="I733" s="165"/>
      <c r="J733" s="165"/>
      <c r="K733" s="165"/>
      <c r="L733" s="165"/>
      <c r="M733" s="165"/>
      <c r="N733" s="165"/>
      <c r="O733" s="165"/>
      <c r="P733" s="174"/>
    </row>
    <row r="734" spans="2:16" x14ac:dyDescent="0.25">
      <c r="B734" s="163"/>
      <c r="C734" s="164"/>
      <c r="D734" s="165"/>
      <c r="E734" s="165"/>
      <c r="F734" s="165"/>
      <c r="G734" s="165"/>
      <c r="H734" s="165"/>
      <c r="I734" s="165"/>
      <c r="J734" s="165"/>
      <c r="K734" s="165"/>
      <c r="L734" s="165"/>
      <c r="M734" s="165"/>
      <c r="N734" s="165"/>
      <c r="O734" s="165"/>
      <c r="P734" s="174"/>
    </row>
    <row r="735" spans="2:16" x14ac:dyDescent="0.25">
      <c r="B735" s="163"/>
      <c r="C735" s="164"/>
      <c r="D735" s="165"/>
      <c r="E735" s="165"/>
      <c r="F735" s="165"/>
      <c r="G735" s="165"/>
      <c r="H735" s="165"/>
      <c r="I735" s="165"/>
      <c r="J735" s="165"/>
      <c r="K735" s="165"/>
      <c r="L735" s="165"/>
      <c r="M735" s="165"/>
      <c r="N735" s="165"/>
      <c r="O735" s="165"/>
      <c r="P735" s="174"/>
    </row>
    <row r="736" spans="2:16" x14ac:dyDescent="0.25">
      <c r="B736" s="163"/>
      <c r="C736" s="164"/>
      <c r="D736" s="165"/>
      <c r="E736" s="165"/>
      <c r="F736" s="165"/>
      <c r="G736" s="165"/>
      <c r="H736" s="165"/>
      <c r="I736" s="165"/>
      <c r="J736" s="165"/>
      <c r="K736" s="165"/>
      <c r="L736" s="165"/>
      <c r="M736" s="165"/>
      <c r="N736" s="165"/>
      <c r="O736" s="165"/>
      <c r="P736" s="174"/>
    </row>
    <row r="737" spans="2:16" x14ac:dyDescent="0.25">
      <c r="B737" s="163"/>
      <c r="C737" s="164"/>
      <c r="D737" s="165"/>
      <c r="E737" s="165"/>
      <c r="F737" s="165"/>
      <c r="G737" s="165"/>
      <c r="H737" s="165"/>
      <c r="I737" s="165"/>
      <c r="J737" s="165"/>
      <c r="K737" s="165"/>
      <c r="L737" s="165"/>
      <c r="M737" s="165"/>
      <c r="N737" s="165"/>
      <c r="O737" s="165"/>
      <c r="P737" s="174"/>
    </row>
    <row r="738" spans="2:16" x14ac:dyDescent="0.25">
      <c r="B738" s="163"/>
      <c r="C738" s="164"/>
      <c r="D738" s="165"/>
      <c r="E738" s="165"/>
      <c r="F738" s="165"/>
      <c r="G738" s="165"/>
      <c r="H738" s="165"/>
      <c r="I738" s="165"/>
      <c r="J738" s="165"/>
      <c r="K738" s="165"/>
      <c r="L738" s="165"/>
      <c r="M738" s="165"/>
      <c r="N738" s="165"/>
      <c r="O738" s="165"/>
      <c r="P738" s="174"/>
    </row>
    <row r="739" spans="2:16" x14ac:dyDescent="0.25">
      <c r="B739" s="163"/>
      <c r="C739" s="164"/>
      <c r="D739" s="165"/>
      <c r="E739" s="165"/>
      <c r="F739" s="165"/>
      <c r="G739" s="165"/>
      <c r="H739" s="165"/>
      <c r="I739" s="165"/>
      <c r="J739" s="165"/>
      <c r="K739" s="165"/>
      <c r="L739" s="165"/>
      <c r="M739" s="165"/>
      <c r="N739" s="165"/>
      <c r="O739" s="165"/>
      <c r="P739" s="174"/>
    </row>
    <row r="740" spans="2:16" x14ac:dyDescent="0.25">
      <c r="B740" s="163"/>
      <c r="C740" s="164"/>
      <c r="D740" s="165"/>
      <c r="E740" s="165"/>
      <c r="F740" s="165"/>
      <c r="G740" s="165"/>
      <c r="H740" s="165"/>
      <c r="I740" s="165"/>
      <c r="J740" s="165"/>
      <c r="K740" s="165"/>
      <c r="L740" s="165"/>
      <c r="M740" s="165"/>
      <c r="N740" s="165"/>
      <c r="O740" s="165"/>
      <c r="P740" s="174"/>
    </row>
    <row r="741" spans="2:16" x14ac:dyDescent="0.25">
      <c r="B741" s="163"/>
      <c r="C741" s="164"/>
      <c r="D741" s="165"/>
      <c r="E741" s="165"/>
      <c r="F741" s="165"/>
      <c r="G741" s="165"/>
      <c r="H741" s="165"/>
      <c r="I741" s="165"/>
      <c r="J741" s="165"/>
      <c r="K741" s="165"/>
      <c r="L741" s="165"/>
      <c r="M741" s="165"/>
      <c r="N741" s="165"/>
      <c r="O741" s="165"/>
      <c r="P741" s="174"/>
    </row>
    <row r="742" spans="2:16" x14ac:dyDescent="0.25">
      <c r="B742" s="163"/>
      <c r="C742" s="164"/>
      <c r="D742" s="165"/>
      <c r="E742" s="165"/>
      <c r="F742" s="165"/>
      <c r="G742" s="165"/>
      <c r="H742" s="165"/>
      <c r="I742" s="165"/>
      <c r="J742" s="165"/>
      <c r="K742" s="165"/>
      <c r="L742" s="165"/>
      <c r="M742" s="165"/>
      <c r="N742" s="165"/>
      <c r="O742" s="165"/>
      <c r="P742" s="174"/>
    </row>
    <row r="743" spans="2:16" x14ac:dyDescent="0.25">
      <c r="B743" s="163"/>
      <c r="C743" s="164"/>
      <c r="D743" s="165"/>
      <c r="E743" s="165"/>
      <c r="F743" s="165"/>
      <c r="G743" s="165"/>
      <c r="H743" s="165"/>
      <c r="I743" s="165"/>
      <c r="J743" s="165"/>
      <c r="K743" s="165"/>
      <c r="L743" s="165"/>
      <c r="M743" s="165"/>
      <c r="N743" s="165"/>
      <c r="O743" s="165"/>
      <c r="P743" s="174"/>
    </row>
    <row r="744" spans="2:16" x14ac:dyDescent="0.25">
      <c r="B744" s="163"/>
      <c r="C744" s="164"/>
      <c r="D744" s="165"/>
      <c r="E744" s="165"/>
      <c r="F744" s="165"/>
      <c r="G744" s="165"/>
      <c r="H744" s="165"/>
      <c r="I744" s="165"/>
      <c r="J744" s="165"/>
      <c r="K744" s="165"/>
      <c r="L744" s="165"/>
      <c r="M744" s="165"/>
      <c r="N744" s="165"/>
      <c r="O744" s="165"/>
      <c r="P744" s="174"/>
    </row>
    <row r="745" spans="2:16" x14ac:dyDescent="0.25">
      <c r="B745" s="163"/>
      <c r="C745" s="164"/>
      <c r="D745" s="165"/>
      <c r="E745" s="165"/>
      <c r="F745" s="165"/>
      <c r="G745" s="165"/>
      <c r="H745" s="165"/>
      <c r="I745" s="165"/>
      <c r="J745" s="165"/>
      <c r="K745" s="165"/>
      <c r="L745" s="165"/>
      <c r="M745" s="165"/>
      <c r="N745" s="165"/>
      <c r="O745" s="165"/>
      <c r="P745" s="174"/>
    </row>
    <row r="746" spans="2:16" x14ac:dyDescent="0.25">
      <c r="B746" s="163"/>
      <c r="C746" s="164"/>
      <c r="D746" s="165"/>
      <c r="E746" s="165"/>
      <c r="F746" s="165"/>
      <c r="G746" s="165"/>
      <c r="H746" s="165"/>
      <c r="I746" s="165"/>
      <c r="J746" s="165"/>
      <c r="K746" s="165"/>
      <c r="L746" s="165"/>
      <c r="M746" s="165"/>
      <c r="N746" s="165"/>
      <c r="O746" s="165"/>
      <c r="P746" s="174"/>
    </row>
    <row r="747" spans="2:16" x14ac:dyDescent="0.25">
      <c r="B747" s="163"/>
      <c r="C747" s="164"/>
      <c r="D747" s="165"/>
      <c r="E747" s="165"/>
      <c r="F747" s="165"/>
      <c r="G747" s="165"/>
      <c r="H747" s="165"/>
      <c r="I747" s="165"/>
      <c r="J747" s="165"/>
      <c r="K747" s="165"/>
      <c r="L747" s="165"/>
      <c r="M747" s="165"/>
      <c r="N747" s="165"/>
      <c r="O747" s="165"/>
      <c r="P747" s="174"/>
    </row>
    <row r="748" spans="2:16" x14ac:dyDescent="0.25">
      <c r="B748" s="163"/>
      <c r="C748" s="164"/>
      <c r="D748" s="165"/>
      <c r="E748" s="165"/>
      <c r="F748" s="165"/>
      <c r="G748" s="165"/>
      <c r="H748" s="165"/>
      <c r="I748" s="165"/>
      <c r="J748" s="165"/>
      <c r="K748" s="165"/>
      <c r="L748" s="165"/>
      <c r="M748" s="165"/>
      <c r="N748" s="165"/>
      <c r="O748" s="165"/>
      <c r="P748" s="174"/>
    </row>
    <row r="749" spans="2:16" x14ac:dyDescent="0.25">
      <c r="B749" s="163"/>
      <c r="C749" s="164"/>
      <c r="D749" s="165"/>
      <c r="E749" s="165"/>
      <c r="F749" s="165"/>
      <c r="G749" s="165"/>
      <c r="H749" s="165"/>
      <c r="I749" s="165"/>
      <c r="J749" s="165"/>
      <c r="K749" s="165"/>
      <c r="L749" s="165"/>
      <c r="M749" s="165"/>
      <c r="N749" s="165"/>
      <c r="O749" s="165"/>
      <c r="P749" s="174"/>
    </row>
    <row r="750" spans="2:16" x14ac:dyDescent="0.25">
      <c r="B750" s="163"/>
      <c r="C750" s="164"/>
      <c r="D750" s="165"/>
      <c r="E750" s="165"/>
      <c r="F750" s="165"/>
      <c r="G750" s="165"/>
      <c r="H750" s="165"/>
      <c r="I750" s="165"/>
      <c r="J750" s="165"/>
      <c r="K750" s="165"/>
      <c r="L750" s="165"/>
      <c r="M750" s="165"/>
      <c r="N750" s="165"/>
      <c r="O750" s="165"/>
      <c r="P750" s="174"/>
    </row>
    <row r="751" spans="2:16" x14ac:dyDescent="0.25">
      <c r="B751" s="163"/>
      <c r="C751" s="164"/>
      <c r="D751" s="165"/>
      <c r="E751" s="165"/>
      <c r="F751" s="165"/>
      <c r="G751" s="165"/>
      <c r="H751" s="165"/>
      <c r="I751" s="165"/>
      <c r="J751" s="165"/>
      <c r="K751" s="165"/>
      <c r="L751" s="165"/>
      <c r="M751" s="165"/>
      <c r="N751" s="165"/>
      <c r="O751" s="165"/>
      <c r="P751" s="174"/>
    </row>
    <row r="752" spans="2:16" x14ac:dyDescent="0.25">
      <c r="B752" s="163"/>
      <c r="C752" s="164"/>
      <c r="D752" s="165"/>
      <c r="E752" s="165"/>
      <c r="F752" s="165"/>
      <c r="G752" s="165"/>
      <c r="H752" s="165"/>
      <c r="I752" s="165"/>
      <c r="J752" s="165"/>
      <c r="K752" s="165"/>
      <c r="L752" s="165"/>
      <c r="M752" s="165"/>
      <c r="N752" s="165"/>
      <c r="O752" s="165"/>
      <c r="P752" s="174"/>
    </row>
    <row r="753" spans="2:16" x14ac:dyDescent="0.25">
      <c r="B753" s="163"/>
      <c r="C753" s="164"/>
      <c r="D753" s="165"/>
      <c r="E753" s="165"/>
      <c r="F753" s="165"/>
      <c r="G753" s="165"/>
      <c r="H753" s="165"/>
      <c r="I753" s="165"/>
      <c r="J753" s="165"/>
      <c r="K753" s="165"/>
      <c r="L753" s="165"/>
      <c r="M753" s="165"/>
      <c r="N753" s="165"/>
      <c r="O753" s="165"/>
      <c r="P753" s="174"/>
    </row>
    <row r="754" spans="2:16" x14ac:dyDescent="0.25">
      <c r="B754" s="163"/>
      <c r="C754" s="164"/>
      <c r="D754" s="165"/>
      <c r="E754" s="165"/>
      <c r="F754" s="165"/>
      <c r="G754" s="165"/>
      <c r="H754" s="165"/>
      <c r="I754" s="165"/>
      <c r="J754" s="165"/>
      <c r="K754" s="165"/>
      <c r="L754" s="165"/>
      <c r="M754" s="165"/>
      <c r="N754" s="165"/>
      <c r="O754" s="165"/>
      <c r="P754" s="174"/>
    </row>
    <row r="755" spans="2:16" x14ac:dyDescent="0.25">
      <c r="B755" s="163"/>
      <c r="C755" s="164"/>
      <c r="D755" s="165"/>
      <c r="E755" s="165"/>
      <c r="F755" s="165"/>
      <c r="G755" s="165"/>
      <c r="H755" s="165"/>
      <c r="I755" s="165"/>
      <c r="J755" s="165"/>
      <c r="K755" s="165"/>
      <c r="L755" s="165"/>
      <c r="M755" s="165"/>
      <c r="N755" s="165"/>
      <c r="O755" s="165"/>
      <c r="P755" s="174"/>
    </row>
    <row r="756" spans="2:16" x14ac:dyDescent="0.25">
      <c r="B756" s="163"/>
      <c r="C756" s="164"/>
      <c r="D756" s="165"/>
      <c r="E756" s="165"/>
      <c r="F756" s="165"/>
      <c r="G756" s="165"/>
      <c r="H756" s="165"/>
      <c r="I756" s="165"/>
      <c r="J756" s="165"/>
      <c r="K756" s="165"/>
      <c r="L756" s="165"/>
      <c r="M756" s="165"/>
      <c r="N756" s="165"/>
      <c r="O756" s="165"/>
      <c r="P756" s="174"/>
    </row>
    <row r="757" spans="2:16" x14ac:dyDescent="0.25">
      <c r="B757" s="163"/>
      <c r="C757" s="164"/>
      <c r="D757" s="165"/>
      <c r="E757" s="165"/>
      <c r="F757" s="165"/>
      <c r="G757" s="165"/>
      <c r="H757" s="165"/>
      <c r="I757" s="165"/>
      <c r="J757" s="165"/>
      <c r="K757" s="165"/>
      <c r="L757" s="165"/>
      <c r="M757" s="165"/>
      <c r="N757" s="165"/>
      <c r="O757" s="165"/>
      <c r="P757" s="174"/>
    </row>
    <row r="758" spans="2:16" x14ac:dyDescent="0.25">
      <c r="B758" s="163"/>
      <c r="C758" s="164"/>
      <c r="D758" s="165"/>
      <c r="E758" s="165"/>
      <c r="F758" s="165"/>
      <c r="G758" s="165"/>
      <c r="H758" s="165"/>
      <c r="I758" s="165"/>
      <c r="J758" s="165"/>
      <c r="K758" s="165"/>
      <c r="L758" s="165"/>
      <c r="M758" s="165"/>
      <c r="N758" s="165"/>
      <c r="O758" s="165"/>
      <c r="P758" s="174"/>
    </row>
    <row r="759" spans="2:16" x14ac:dyDescent="0.25">
      <c r="B759" s="163"/>
      <c r="C759" s="164"/>
      <c r="D759" s="165"/>
      <c r="E759" s="165"/>
      <c r="F759" s="165"/>
      <c r="G759" s="165"/>
      <c r="H759" s="165"/>
      <c r="I759" s="165"/>
      <c r="J759" s="165"/>
      <c r="K759" s="165"/>
      <c r="L759" s="165"/>
      <c r="M759" s="165"/>
      <c r="N759" s="165"/>
      <c r="O759" s="165"/>
      <c r="P759" s="174"/>
    </row>
    <row r="760" spans="2:16" x14ac:dyDescent="0.25">
      <c r="B760" s="163"/>
      <c r="C760" s="164"/>
      <c r="D760" s="165"/>
      <c r="E760" s="165"/>
      <c r="F760" s="165"/>
      <c r="G760" s="165"/>
      <c r="H760" s="165"/>
      <c r="I760" s="165"/>
      <c r="J760" s="165"/>
      <c r="K760" s="165"/>
      <c r="L760" s="165"/>
      <c r="M760" s="165"/>
      <c r="N760" s="165"/>
      <c r="O760" s="165"/>
      <c r="P760" s="174"/>
    </row>
    <row r="761" spans="2:16" x14ac:dyDescent="0.25">
      <c r="B761" s="163"/>
      <c r="C761" s="164"/>
      <c r="D761" s="165"/>
      <c r="E761" s="165"/>
      <c r="F761" s="165"/>
      <c r="G761" s="165"/>
      <c r="H761" s="165"/>
      <c r="I761" s="165"/>
      <c r="J761" s="165"/>
      <c r="K761" s="165"/>
      <c r="L761" s="165"/>
      <c r="M761" s="165"/>
      <c r="N761" s="165"/>
      <c r="O761" s="165"/>
      <c r="P761" s="174"/>
    </row>
    <row r="762" spans="2:16" x14ac:dyDescent="0.25">
      <c r="B762" s="163"/>
      <c r="C762" s="164"/>
      <c r="D762" s="165"/>
      <c r="E762" s="165"/>
      <c r="F762" s="165"/>
      <c r="G762" s="165"/>
      <c r="H762" s="165"/>
      <c r="I762" s="165"/>
      <c r="J762" s="165"/>
      <c r="K762" s="165"/>
      <c r="L762" s="165"/>
      <c r="M762" s="165"/>
      <c r="N762" s="165"/>
      <c r="O762" s="165"/>
      <c r="P762" s="174"/>
    </row>
    <row r="763" spans="2:16" x14ac:dyDescent="0.25">
      <c r="B763" s="163"/>
      <c r="C763" s="164"/>
      <c r="D763" s="165"/>
      <c r="E763" s="165"/>
      <c r="F763" s="165"/>
      <c r="G763" s="165"/>
      <c r="H763" s="165"/>
      <c r="I763" s="165"/>
      <c r="J763" s="165"/>
      <c r="K763" s="165"/>
      <c r="L763" s="165"/>
      <c r="M763" s="165"/>
      <c r="N763" s="165"/>
      <c r="O763" s="165"/>
      <c r="P763" s="174"/>
    </row>
    <row r="764" spans="2:16" x14ac:dyDescent="0.25">
      <c r="B764" s="163"/>
      <c r="C764" s="164"/>
      <c r="D764" s="165"/>
      <c r="E764" s="165"/>
      <c r="F764" s="165"/>
      <c r="G764" s="165"/>
      <c r="H764" s="165"/>
      <c r="I764" s="165"/>
      <c r="J764" s="165"/>
      <c r="K764" s="165"/>
      <c r="L764" s="165"/>
      <c r="M764" s="165"/>
      <c r="N764" s="165"/>
      <c r="O764" s="165"/>
      <c r="P764" s="174"/>
    </row>
    <row r="765" spans="2:16" x14ac:dyDescent="0.25">
      <c r="B765" s="163"/>
      <c r="C765" s="164"/>
      <c r="D765" s="165"/>
      <c r="E765" s="165"/>
      <c r="F765" s="165"/>
      <c r="G765" s="165"/>
      <c r="H765" s="165"/>
      <c r="I765" s="165"/>
      <c r="J765" s="165"/>
      <c r="K765" s="165"/>
      <c r="L765" s="165"/>
      <c r="M765" s="165"/>
      <c r="N765" s="165"/>
      <c r="O765" s="165"/>
      <c r="P765" s="174"/>
    </row>
    <row r="766" spans="2:16" x14ac:dyDescent="0.25">
      <c r="B766" s="163"/>
      <c r="C766" s="164"/>
      <c r="D766" s="165"/>
      <c r="E766" s="165"/>
      <c r="F766" s="165"/>
      <c r="G766" s="165"/>
      <c r="H766" s="165"/>
      <c r="I766" s="165"/>
      <c r="J766" s="165"/>
      <c r="K766" s="165"/>
      <c r="L766" s="165"/>
      <c r="M766" s="165"/>
      <c r="N766" s="165"/>
      <c r="O766" s="165"/>
      <c r="P766" s="174"/>
    </row>
    <row r="767" spans="2:16" x14ac:dyDescent="0.25">
      <c r="B767" s="163"/>
      <c r="C767" s="164"/>
      <c r="D767" s="165"/>
      <c r="E767" s="165"/>
      <c r="F767" s="165"/>
      <c r="G767" s="165"/>
      <c r="H767" s="165"/>
      <c r="I767" s="165"/>
      <c r="J767" s="165"/>
      <c r="K767" s="165"/>
      <c r="L767" s="165"/>
      <c r="M767" s="165"/>
      <c r="N767" s="165"/>
      <c r="O767" s="165"/>
      <c r="P767" s="174"/>
    </row>
    <row r="768" spans="2:16" x14ac:dyDescent="0.25">
      <c r="B768" s="163"/>
      <c r="C768" s="164"/>
      <c r="D768" s="165"/>
      <c r="E768" s="165"/>
      <c r="F768" s="165"/>
      <c r="G768" s="165"/>
      <c r="H768" s="165"/>
      <c r="I768" s="165"/>
      <c r="J768" s="165"/>
      <c r="K768" s="165"/>
      <c r="L768" s="165"/>
      <c r="M768" s="165"/>
      <c r="N768" s="165"/>
      <c r="O768" s="165"/>
      <c r="P768" s="174"/>
    </row>
    <row r="769" spans="2:16" x14ac:dyDescent="0.25">
      <c r="B769" s="163"/>
      <c r="C769" s="164"/>
      <c r="D769" s="165"/>
      <c r="E769" s="165"/>
      <c r="F769" s="165"/>
      <c r="G769" s="165"/>
      <c r="H769" s="165"/>
      <c r="I769" s="165"/>
      <c r="J769" s="165"/>
      <c r="K769" s="165"/>
      <c r="L769" s="165"/>
      <c r="M769" s="165"/>
      <c r="N769" s="165"/>
      <c r="O769" s="165"/>
      <c r="P769" s="174"/>
    </row>
    <row r="770" spans="2:16" x14ac:dyDescent="0.25">
      <c r="B770" s="163"/>
      <c r="C770" s="164"/>
      <c r="D770" s="165"/>
      <c r="E770" s="165"/>
      <c r="F770" s="165"/>
      <c r="G770" s="165"/>
      <c r="H770" s="165"/>
      <c r="I770" s="165"/>
      <c r="J770" s="165"/>
      <c r="K770" s="165"/>
      <c r="L770" s="165"/>
      <c r="M770" s="165"/>
      <c r="N770" s="165"/>
      <c r="O770" s="165"/>
      <c r="P770" s="174"/>
    </row>
    <row r="771" spans="2:16" x14ac:dyDescent="0.25">
      <c r="B771" s="163"/>
      <c r="C771" s="164"/>
      <c r="D771" s="165"/>
      <c r="E771" s="165"/>
      <c r="F771" s="165"/>
      <c r="G771" s="165"/>
      <c r="H771" s="165"/>
      <c r="I771" s="165"/>
      <c r="J771" s="165"/>
      <c r="K771" s="165"/>
      <c r="L771" s="165"/>
      <c r="M771" s="165"/>
      <c r="N771" s="165"/>
      <c r="O771" s="165"/>
      <c r="P771" s="174"/>
    </row>
    <row r="772" spans="2:16" x14ac:dyDescent="0.25">
      <c r="B772" s="163"/>
      <c r="C772" s="164"/>
      <c r="D772" s="165"/>
      <c r="E772" s="165"/>
      <c r="F772" s="165"/>
      <c r="G772" s="165"/>
      <c r="H772" s="165"/>
      <c r="I772" s="165"/>
      <c r="J772" s="165"/>
      <c r="K772" s="165"/>
      <c r="L772" s="165"/>
      <c r="M772" s="165"/>
      <c r="N772" s="165"/>
      <c r="O772" s="165"/>
      <c r="P772" s="174"/>
    </row>
    <row r="773" spans="2:16" x14ac:dyDescent="0.25">
      <c r="B773" s="163"/>
      <c r="C773" s="164"/>
      <c r="D773" s="165"/>
      <c r="E773" s="165"/>
      <c r="F773" s="165"/>
      <c r="G773" s="165"/>
      <c r="H773" s="165"/>
      <c r="I773" s="165"/>
      <c r="J773" s="165"/>
      <c r="K773" s="165"/>
      <c r="L773" s="165"/>
      <c r="M773" s="165"/>
      <c r="N773" s="165"/>
      <c r="O773" s="165"/>
      <c r="P773" s="174"/>
    </row>
    <row r="774" spans="2:16" x14ac:dyDescent="0.25">
      <c r="B774" s="163"/>
      <c r="C774" s="164"/>
      <c r="D774" s="165"/>
      <c r="E774" s="165"/>
      <c r="F774" s="165"/>
      <c r="G774" s="165"/>
      <c r="H774" s="165"/>
      <c r="I774" s="165"/>
      <c r="J774" s="165"/>
      <c r="K774" s="165"/>
      <c r="L774" s="165"/>
      <c r="M774" s="165"/>
      <c r="N774" s="165"/>
      <c r="O774" s="165"/>
      <c r="P774" s="174"/>
    </row>
    <row r="775" spans="2:16" x14ac:dyDescent="0.25">
      <c r="B775" s="163"/>
      <c r="C775" s="164"/>
      <c r="D775" s="165"/>
      <c r="E775" s="165"/>
      <c r="F775" s="165"/>
      <c r="G775" s="165"/>
      <c r="H775" s="165"/>
      <c r="I775" s="165"/>
      <c r="J775" s="165"/>
      <c r="K775" s="165"/>
      <c r="L775" s="165"/>
      <c r="M775" s="165"/>
      <c r="N775" s="165"/>
      <c r="O775" s="165"/>
      <c r="P775" s="174"/>
    </row>
    <row r="776" spans="2:16" x14ac:dyDescent="0.25">
      <c r="B776" s="163"/>
      <c r="C776" s="164"/>
      <c r="D776" s="165"/>
      <c r="E776" s="165"/>
      <c r="F776" s="165"/>
      <c r="G776" s="165"/>
      <c r="H776" s="165"/>
      <c r="I776" s="165"/>
      <c r="J776" s="165"/>
      <c r="K776" s="165"/>
      <c r="L776" s="165"/>
      <c r="M776" s="165"/>
      <c r="N776" s="165"/>
      <c r="O776" s="165"/>
      <c r="P776" s="174"/>
    </row>
    <row r="777" spans="2:16" x14ac:dyDescent="0.25">
      <c r="B777" s="163"/>
      <c r="C777" s="164"/>
      <c r="D777" s="165"/>
      <c r="E777" s="165"/>
      <c r="F777" s="165"/>
      <c r="G777" s="165"/>
      <c r="H777" s="165"/>
      <c r="I777" s="165"/>
      <c r="J777" s="165"/>
      <c r="K777" s="165"/>
      <c r="L777" s="165"/>
      <c r="M777" s="165"/>
      <c r="N777" s="165"/>
      <c r="O777" s="165"/>
      <c r="P777" s="174"/>
    </row>
    <row r="778" spans="2:16" x14ac:dyDescent="0.25">
      <c r="B778" s="163"/>
      <c r="C778" s="164"/>
      <c r="D778" s="165"/>
      <c r="E778" s="165"/>
      <c r="F778" s="165"/>
      <c r="G778" s="165"/>
      <c r="H778" s="165"/>
      <c r="I778" s="165"/>
      <c r="J778" s="165"/>
      <c r="K778" s="165"/>
      <c r="L778" s="165"/>
      <c r="M778" s="165"/>
      <c r="N778" s="165"/>
      <c r="O778" s="165"/>
      <c r="P778" s="174"/>
    </row>
    <row r="779" spans="2:16" x14ac:dyDescent="0.25">
      <c r="B779" s="163"/>
      <c r="C779" s="164"/>
      <c r="D779" s="165"/>
      <c r="E779" s="165"/>
      <c r="F779" s="165"/>
      <c r="G779" s="165"/>
      <c r="H779" s="165"/>
      <c r="I779" s="165"/>
      <c r="J779" s="165"/>
      <c r="K779" s="165"/>
      <c r="L779" s="165"/>
      <c r="M779" s="165"/>
      <c r="N779" s="165"/>
      <c r="O779" s="165"/>
      <c r="P779" s="174"/>
    </row>
    <row r="780" spans="2:16" x14ac:dyDescent="0.25">
      <c r="B780" s="163"/>
      <c r="C780" s="164"/>
      <c r="D780" s="165"/>
      <c r="E780" s="165"/>
      <c r="F780" s="165"/>
      <c r="G780" s="165"/>
      <c r="H780" s="165"/>
      <c r="I780" s="165"/>
      <c r="J780" s="165"/>
      <c r="K780" s="165"/>
      <c r="L780" s="165"/>
      <c r="M780" s="165"/>
      <c r="N780" s="165"/>
      <c r="O780" s="165"/>
      <c r="P780" s="174"/>
    </row>
    <row r="781" spans="2:16" x14ac:dyDescent="0.25">
      <c r="B781" s="163"/>
      <c r="C781" s="164"/>
      <c r="D781" s="165"/>
      <c r="E781" s="165"/>
      <c r="F781" s="165"/>
      <c r="G781" s="165"/>
      <c r="H781" s="165"/>
      <c r="I781" s="165"/>
      <c r="J781" s="165"/>
      <c r="K781" s="165"/>
      <c r="L781" s="165"/>
      <c r="M781" s="165"/>
      <c r="N781" s="165"/>
      <c r="O781" s="165"/>
      <c r="P781" s="174"/>
    </row>
    <row r="782" spans="2:16" x14ac:dyDescent="0.25">
      <c r="B782" s="163"/>
      <c r="C782" s="164"/>
      <c r="D782" s="165"/>
      <c r="E782" s="165"/>
      <c r="F782" s="165"/>
      <c r="G782" s="165"/>
      <c r="H782" s="165"/>
      <c r="I782" s="165"/>
      <c r="J782" s="165"/>
      <c r="K782" s="165"/>
      <c r="L782" s="165"/>
      <c r="M782" s="165"/>
      <c r="N782" s="165"/>
      <c r="O782" s="165"/>
      <c r="P782" s="174"/>
    </row>
    <row r="783" spans="2:16" x14ac:dyDescent="0.25">
      <c r="B783" s="163"/>
      <c r="C783" s="164"/>
      <c r="D783" s="165"/>
      <c r="E783" s="165"/>
      <c r="F783" s="165"/>
      <c r="G783" s="165"/>
      <c r="H783" s="165"/>
      <c r="I783" s="165"/>
      <c r="J783" s="165"/>
      <c r="K783" s="165"/>
      <c r="L783" s="165"/>
      <c r="M783" s="165"/>
      <c r="N783" s="165"/>
      <c r="O783" s="165"/>
      <c r="P783" s="174"/>
    </row>
    <row r="784" spans="2:16" x14ac:dyDescent="0.25">
      <c r="B784" s="163"/>
      <c r="C784" s="164"/>
      <c r="D784" s="165"/>
      <c r="E784" s="165"/>
      <c r="F784" s="165"/>
      <c r="G784" s="165"/>
      <c r="H784" s="165"/>
      <c r="I784" s="165"/>
      <c r="J784" s="165"/>
      <c r="K784" s="165"/>
      <c r="L784" s="165"/>
      <c r="M784" s="165"/>
      <c r="N784" s="165"/>
      <c r="O784" s="165"/>
      <c r="P784" s="174"/>
    </row>
    <row r="785" spans="2:16" x14ac:dyDescent="0.25">
      <c r="B785" s="163"/>
      <c r="C785" s="164"/>
      <c r="D785" s="165"/>
      <c r="E785" s="165"/>
      <c r="F785" s="165"/>
      <c r="G785" s="165"/>
      <c r="H785" s="165"/>
      <c r="I785" s="165"/>
      <c r="J785" s="165"/>
      <c r="K785" s="165"/>
      <c r="L785" s="165"/>
      <c r="M785" s="165"/>
      <c r="N785" s="165"/>
      <c r="O785" s="165"/>
      <c r="P785" s="174"/>
    </row>
    <row r="786" spans="2:16" x14ac:dyDescent="0.25">
      <c r="B786" s="163"/>
      <c r="C786" s="164"/>
      <c r="D786" s="165"/>
      <c r="E786" s="165"/>
      <c r="F786" s="165"/>
      <c r="G786" s="165"/>
      <c r="H786" s="165"/>
      <c r="I786" s="165"/>
      <c r="J786" s="165"/>
      <c r="K786" s="165"/>
      <c r="L786" s="165"/>
      <c r="M786" s="165"/>
      <c r="N786" s="165"/>
      <c r="O786" s="165"/>
      <c r="P786" s="174"/>
    </row>
    <row r="787" spans="2:16" x14ac:dyDescent="0.25">
      <c r="B787" s="163"/>
      <c r="C787" s="164"/>
      <c r="D787" s="165"/>
      <c r="E787" s="165"/>
      <c r="F787" s="165"/>
      <c r="G787" s="165"/>
      <c r="H787" s="165"/>
      <c r="I787" s="165"/>
      <c r="J787" s="165"/>
      <c r="K787" s="165"/>
      <c r="L787" s="165"/>
      <c r="M787" s="165"/>
      <c r="N787" s="165"/>
      <c r="O787" s="165"/>
      <c r="P787" s="174"/>
    </row>
    <row r="788" spans="2:16" x14ac:dyDescent="0.25">
      <c r="B788" s="163"/>
      <c r="C788" s="164"/>
      <c r="D788" s="165"/>
      <c r="E788" s="165"/>
      <c r="F788" s="165"/>
      <c r="G788" s="165"/>
      <c r="H788" s="165"/>
      <c r="I788" s="165"/>
      <c r="J788" s="165"/>
      <c r="K788" s="165"/>
      <c r="L788" s="165"/>
      <c r="M788" s="165"/>
      <c r="N788" s="165"/>
      <c r="O788" s="165"/>
      <c r="P788" s="174"/>
    </row>
    <row r="789" spans="2:16" x14ac:dyDescent="0.25">
      <c r="B789" s="163"/>
      <c r="C789" s="164"/>
      <c r="D789" s="165"/>
      <c r="E789" s="165"/>
      <c r="F789" s="165"/>
      <c r="G789" s="165"/>
      <c r="H789" s="165"/>
      <c r="I789" s="165"/>
      <c r="J789" s="165"/>
      <c r="K789" s="165"/>
      <c r="L789" s="165"/>
      <c r="M789" s="165"/>
      <c r="N789" s="165"/>
      <c r="O789" s="165"/>
      <c r="P789" s="174"/>
    </row>
    <row r="790" spans="2:16" x14ac:dyDescent="0.25">
      <c r="B790" s="163"/>
      <c r="C790" s="164"/>
      <c r="D790" s="165"/>
      <c r="E790" s="165"/>
      <c r="F790" s="165"/>
      <c r="G790" s="165"/>
      <c r="H790" s="165"/>
      <c r="I790" s="165"/>
      <c r="J790" s="165"/>
      <c r="K790" s="165"/>
      <c r="L790" s="165"/>
      <c r="M790" s="165"/>
      <c r="N790" s="165"/>
      <c r="O790" s="165"/>
      <c r="P790" s="174"/>
    </row>
    <row r="791" spans="2:16" x14ac:dyDescent="0.25">
      <c r="B791" s="163"/>
      <c r="C791" s="164"/>
      <c r="D791" s="165"/>
      <c r="E791" s="165"/>
      <c r="F791" s="165"/>
      <c r="G791" s="165"/>
      <c r="H791" s="165"/>
      <c r="I791" s="165"/>
      <c r="J791" s="165"/>
      <c r="K791" s="165"/>
      <c r="L791" s="165"/>
      <c r="M791" s="165"/>
      <c r="N791" s="165"/>
      <c r="O791" s="165"/>
      <c r="P791" s="174"/>
    </row>
    <row r="792" spans="2:16" x14ac:dyDescent="0.25">
      <c r="B792" s="163"/>
      <c r="C792" s="164"/>
      <c r="D792" s="165"/>
      <c r="E792" s="165"/>
      <c r="F792" s="165"/>
      <c r="G792" s="165"/>
      <c r="H792" s="165"/>
      <c r="I792" s="165"/>
      <c r="J792" s="165"/>
      <c r="K792" s="165"/>
      <c r="L792" s="165"/>
      <c r="M792" s="165"/>
      <c r="N792" s="165"/>
      <c r="O792" s="165"/>
      <c r="P792" s="174"/>
    </row>
    <row r="793" spans="2:16" x14ac:dyDescent="0.25">
      <c r="B793" s="163"/>
      <c r="C793" s="164"/>
      <c r="D793" s="165"/>
      <c r="E793" s="165"/>
      <c r="F793" s="165"/>
      <c r="G793" s="165"/>
      <c r="H793" s="165"/>
      <c r="I793" s="165"/>
      <c r="J793" s="165"/>
      <c r="K793" s="165"/>
      <c r="L793" s="165"/>
      <c r="M793" s="165"/>
      <c r="N793" s="165"/>
      <c r="O793" s="165"/>
      <c r="P793" s="174"/>
    </row>
    <row r="794" spans="2:16" x14ac:dyDescent="0.25">
      <c r="B794" s="163"/>
      <c r="C794" s="164"/>
      <c r="D794" s="165"/>
      <c r="E794" s="165"/>
      <c r="F794" s="165"/>
      <c r="G794" s="165"/>
      <c r="H794" s="165"/>
      <c r="I794" s="165"/>
      <c r="J794" s="165"/>
      <c r="K794" s="165"/>
      <c r="L794" s="165"/>
      <c r="M794" s="165"/>
      <c r="N794" s="165"/>
      <c r="O794" s="165"/>
      <c r="P794" s="174"/>
    </row>
    <row r="795" spans="2:16" x14ac:dyDescent="0.25">
      <c r="B795" s="163"/>
      <c r="C795" s="164"/>
      <c r="D795" s="165"/>
      <c r="E795" s="165"/>
      <c r="F795" s="165"/>
      <c r="G795" s="165"/>
      <c r="H795" s="165"/>
      <c r="I795" s="165"/>
      <c r="J795" s="165"/>
      <c r="K795" s="165"/>
      <c r="L795" s="165"/>
      <c r="M795" s="165"/>
      <c r="N795" s="165"/>
      <c r="O795" s="165"/>
      <c r="P795" s="174"/>
    </row>
    <row r="796" spans="2:16" x14ac:dyDescent="0.25">
      <c r="B796" s="163"/>
      <c r="C796" s="164"/>
      <c r="D796" s="165"/>
      <c r="E796" s="165"/>
      <c r="F796" s="165"/>
      <c r="G796" s="165"/>
      <c r="H796" s="165"/>
      <c r="I796" s="165"/>
      <c r="J796" s="165"/>
      <c r="K796" s="165"/>
      <c r="L796" s="165"/>
      <c r="M796" s="165"/>
      <c r="N796" s="165"/>
      <c r="O796" s="165"/>
      <c r="P796" s="174"/>
    </row>
    <row r="797" spans="2:16" x14ac:dyDescent="0.25">
      <c r="B797" s="163"/>
      <c r="C797" s="164"/>
      <c r="D797" s="165"/>
      <c r="E797" s="165"/>
      <c r="F797" s="165"/>
      <c r="G797" s="165"/>
      <c r="H797" s="165"/>
      <c r="I797" s="165"/>
      <c r="J797" s="165"/>
      <c r="K797" s="165"/>
      <c r="L797" s="165"/>
      <c r="M797" s="165"/>
      <c r="N797" s="165"/>
      <c r="O797" s="165"/>
      <c r="P797" s="174"/>
    </row>
    <row r="798" spans="2:16" x14ac:dyDescent="0.25">
      <c r="B798" s="163"/>
      <c r="C798" s="164"/>
      <c r="D798" s="165"/>
      <c r="E798" s="165"/>
      <c r="F798" s="165"/>
      <c r="G798" s="165"/>
      <c r="H798" s="165"/>
      <c r="I798" s="165"/>
      <c r="J798" s="165"/>
      <c r="K798" s="165"/>
      <c r="L798" s="165"/>
      <c r="M798" s="165"/>
      <c r="N798" s="165"/>
      <c r="O798" s="165"/>
      <c r="P798" s="174"/>
    </row>
    <row r="799" spans="2:16" x14ac:dyDescent="0.25">
      <c r="B799" s="163"/>
      <c r="C799" s="164"/>
      <c r="D799" s="165"/>
      <c r="E799" s="165"/>
      <c r="F799" s="165"/>
      <c r="G799" s="165"/>
      <c r="H799" s="165"/>
      <c r="I799" s="165"/>
      <c r="J799" s="165"/>
      <c r="K799" s="165"/>
      <c r="L799" s="165"/>
      <c r="M799" s="165"/>
      <c r="N799" s="165"/>
      <c r="O799" s="165"/>
      <c r="P799" s="174"/>
    </row>
    <row r="800" spans="2:16" x14ac:dyDescent="0.25">
      <c r="B800" s="163"/>
      <c r="C800" s="164"/>
      <c r="D800" s="165"/>
      <c r="E800" s="165"/>
      <c r="F800" s="165"/>
      <c r="G800" s="165"/>
      <c r="H800" s="165"/>
      <c r="I800" s="165"/>
      <c r="J800" s="165"/>
      <c r="K800" s="165"/>
      <c r="L800" s="165"/>
      <c r="M800" s="165"/>
      <c r="N800" s="165"/>
      <c r="O800" s="165"/>
      <c r="P800" s="174"/>
    </row>
    <row r="801" spans="2:16" x14ac:dyDescent="0.25">
      <c r="B801" s="163"/>
      <c r="C801" s="164"/>
      <c r="D801" s="165"/>
      <c r="E801" s="165"/>
      <c r="F801" s="165"/>
      <c r="G801" s="165"/>
      <c r="H801" s="165"/>
      <c r="I801" s="165"/>
      <c r="J801" s="165"/>
      <c r="K801" s="165"/>
      <c r="L801" s="165"/>
      <c r="M801" s="165"/>
      <c r="N801" s="165"/>
      <c r="O801" s="165"/>
      <c r="P801" s="174"/>
    </row>
    <row r="802" spans="2:16" x14ac:dyDescent="0.25">
      <c r="B802" s="163"/>
      <c r="C802" s="164"/>
      <c r="D802" s="165"/>
      <c r="E802" s="165"/>
      <c r="F802" s="165"/>
      <c r="G802" s="165"/>
      <c r="H802" s="165"/>
      <c r="I802" s="165"/>
      <c r="J802" s="165"/>
      <c r="K802" s="165"/>
      <c r="L802" s="165"/>
      <c r="M802" s="165"/>
      <c r="N802" s="165"/>
      <c r="O802" s="165"/>
      <c r="P802" s="174"/>
    </row>
    <row r="803" spans="2:16" x14ac:dyDescent="0.25">
      <c r="B803" s="163"/>
      <c r="C803" s="164"/>
      <c r="D803" s="165"/>
      <c r="E803" s="165"/>
      <c r="F803" s="165"/>
      <c r="G803" s="165"/>
      <c r="H803" s="165"/>
      <c r="I803" s="165"/>
      <c r="J803" s="165"/>
      <c r="K803" s="165"/>
      <c r="L803" s="165"/>
      <c r="M803" s="165"/>
      <c r="N803" s="165"/>
      <c r="O803" s="165"/>
      <c r="P803" s="174"/>
    </row>
    <row r="804" spans="2:16" x14ac:dyDescent="0.25">
      <c r="B804" s="163"/>
      <c r="C804" s="164"/>
      <c r="D804" s="165"/>
      <c r="E804" s="165"/>
      <c r="F804" s="165"/>
      <c r="G804" s="165"/>
      <c r="H804" s="165"/>
      <c r="I804" s="165"/>
      <c r="J804" s="165"/>
      <c r="K804" s="165"/>
      <c r="L804" s="165"/>
      <c r="M804" s="165"/>
      <c r="N804" s="165"/>
      <c r="O804" s="165"/>
      <c r="P804" s="174"/>
    </row>
    <row r="805" spans="2:16" x14ac:dyDescent="0.25">
      <c r="B805" s="163"/>
      <c r="C805" s="164"/>
      <c r="D805" s="165"/>
      <c r="E805" s="165"/>
      <c r="F805" s="165"/>
      <c r="G805" s="165"/>
      <c r="H805" s="165"/>
      <c r="I805" s="165"/>
      <c r="J805" s="165"/>
      <c r="K805" s="165"/>
      <c r="L805" s="165"/>
      <c r="M805" s="165"/>
      <c r="N805" s="165"/>
      <c r="O805" s="165"/>
      <c r="P805" s="174"/>
    </row>
    <row r="806" spans="2:16" x14ac:dyDescent="0.25">
      <c r="B806" s="163"/>
      <c r="C806" s="164"/>
      <c r="D806" s="165"/>
      <c r="E806" s="165"/>
      <c r="F806" s="165"/>
      <c r="G806" s="165"/>
      <c r="H806" s="165"/>
      <c r="I806" s="165"/>
      <c r="J806" s="165"/>
      <c r="K806" s="165"/>
      <c r="L806" s="165"/>
      <c r="M806" s="165"/>
      <c r="N806" s="165"/>
      <c r="O806" s="165"/>
      <c r="P806" s="174"/>
    </row>
    <row r="807" spans="2:16" x14ac:dyDescent="0.25">
      <c r="B807" s="163"/>
      <c r="C807" s="164"/>
      <c r="D807" s="165"/>
      <c r="E807" s="165"/>
      <c r="F807" s="165"/>
      <c r="G807" s="165"/>
      <c r="H807" s="165"/>
      <c r="I807" s="165"/>
      <c r="J807" s="165"/>
      <c r="K807" s="165"/>
      <c r="L807" s="165"/>
      <c r="M807" s="165"/>
      <c r="N807" s="165"/>
      <c r="O807" s="165"/>
      <c r="P807" s="174"/>
    </row>
    <row r="808" spans="2:16" x14ac:dyDescent="0.25">
      <c r="B808" s="163"/>
      <c r="C808" s="164"/>
      <c r="D808" s="165"/>
      <c r="E808" s="165"/>
      <c r="F808" s="165"/>
      <c r="G808" s="165"/>
      <c r="H808" s="165"/>
      <c r="I808" s="165"/>
      <c r="J808" s="165"/>
      <c r="K808" s="165"/>
      <c r="L808" s="165"/>
      <c r="M808" s="165"/>
      <c r="N808" s="165"/>
      <c r="O808" s="165"/>
      <c r="P808" s="174"/>
    </row>
    <row r="809" spans="2:16" x14ac:dyDescent="0.25">
      <c r="B809" s="163"/>
      <c r="C809" s="164"/>
      <c r="D809" s="165"/>
      <c r="E809" s="165"/>
      <c r="F809" s="165"/>
      <c r="G809" s="165"/>
      <c r="H809" s="165"/>
      <c r="I809" s="165"/>
      <c r="J809" s="165"/>
      <c r="K809" s="165"/>
      <c r="L809" s="165"/>
      <c r="M809" s="165"/>
      <c r="N809" s="165"/>
      <c r="O809" s="165"/>
      <c r="P809" s="174"/>
    </row>
    <row r="810" spans="2:16" x14ac:dyDescent="0.25">
      <c r="B810" s="163"/>
      <c r="C810" s="164"/>
      <c r="D810" s="165"/>
      <c r="E810" s="165"/>
      <c r="F810" s="165"/>
      <c r="G810" s="165"/>
      <c r="H810" s="165"/>
      <c r="I810" s="165"/>
      <c r="J810" s="165"/>
      <c r="K810" s="165"/>
      <c r="L810" s="165"/>
      <c r="M810" s="165"/>
      <c r="N810" s="165"/>
      <c r="O810" s="165"/>
      <c r="P810" s="174"/>
    </row>
    <row r="811" spans="2:16" x14ac:dyDescent="0.25">
      <c r="B811" s="163"/>
      <c r="C811" s="164"/>
      <c r="D811" s="165"/>
      <c r="E811" s="165"/>
      <c r="F811" s="165"/>
      <c r="G811" s="165"/>
      <c r="H811" s="165"/>
      <c r="I811" s="165"/>
      <c r="J811" s="165"/>
      <c r="K811" s="165"/>
      <c r="L811" s="165"/>
      <c r="M811" s="165"/>
      <c r="N811" s="165"/>
      <c r="O811" s="165"/>
      <c r="P811" s="174"/>
    </row>
    <row r="812" spans="2:16" x14ac:dyDescent="0.25">
      <c r="B812" s="163"/>
      <c r="C812" s="164"/>
      <c r="D812" s="165"/>
      <c r="E812" s="165"/>
      <c r="F812" s="165"/>
      <c r="G812" s="165"/>
      <c r="H812" s="165"/>
      <c r="I812" s="165"/>
      <c r="J812" s="165"/>
      <c r="K812" s="165"/>
      <c r="L812" s="165"/>
      <c r="M812" s="165"/>
      <c r="N812" s="165"/>
      <c r="O812" s="165"/>
      <c r="P812" s="174"/>
    </row>
    <row r="813" spans="2:16" x14ac:dyDescent="0.25">
      <c r="B813" s="163"/>
      <c r="C813" s="164"/>
      <c r="D813" s="165"/>
      <c r="E813" s="165"/>
      <c r="F813" s="165"/>
      <c r="G813" s="165"/>
      <c r="H813" s="165"/>
      <c r="I813" s="165"/>
      <c r="J813" s="165"/>
      <c r="K813" s="165"/>
      <c r="L813" s="165"/>
      <c r="M813" s="165"/>
      <c r="N813" s="165"/>
      <c r="O813" s="165"/>
      <c r="P813" s="174"/>
    </row>
    <row r="814" spans="2:16" x14ac:dyDescent="0.25">
      <c r="B814" s="163"/>
      <c r="C814" s="164"/>
      <c r="D814" s="165"/>
      <c r="E814" s="165"/>
      <c r="F814" s="165"/>
      <c r="G814" s="165"/>
      <c r="H814" s="165"/>
      <c r="I814" s="165"/>
      <c r="J814" s="165"/>
      <c r="K814" s="165"/>
      <c r="L814" s="165"/>
      <c r="M814" s="165"/>
      <c r="N814" s="165"/>
      <c r="O814" s="165"/>
      <c r="P814" s="174"/>
    </row>
    <row r="815" spans="2:16" x14ac:dyDescent="0.25">
      <c r="B815" s="163"/>
      <c r="C815" s="164"/>
      <c r="D815" s="165"/>
      <c r="E815" s="165"/>
      <c r="F815" s="165"/>
      <c r="G815" s="165"/>
      <c r="H815" s="165"/>
      <c r="I815" s="165"/>
      <c r="J815" s="165"/>
      <c r="K815" s="165"/>
      <c r="L815" s="165"/>
      <c r="M815" s="165"/>
      <c r="N815" s="165"/>
      <c r="O815" s="165"/>
      <c r="P815" s="174"/>
    </row>
    <row r="816" spans="2:16" x14ac:dyDescent="0.25">
      <c r="B816" s="163"/>
      <c r="C816" s="164"/>
      <c r="D816" s="165"/>
      <c r="E816" s="165"/>
      <c r="F816" s="165"/>
      <c r="G816" s="165"/>
      <c r="H816" s="165"/>
      <c r="I816" s="165"/>
      <c r="J816" s="165"/>
      <c r="K816" s="165"/>
      <c r="L816" s="165"/>
      <c r="M816" s="165"/>
      <c r="N816" s="165"/>
      <c r="O816" s="165"/>
      <c r="P816" s="174"/>
    </row>
    <row r="817" spans="2:16" x14ac:dyDescent="0.25">
      <c r="B817" s="163"/>
      <c r="C817" s="164"/>
      <c r="D817" s="165"/>
      <c r="E817" s="165"/>
      <c r="F817" s="165"/>
      <c r="G817" s="165"/>
      <c r="H817" s="165"/>
      <c r="I817" s="165"/>
      <c r="J817" s="165"/>
      <c r="K817" s="165"/>
      <c r="L817" s="165"/>
      <c r="M817" s="165"/>
      <c r="N817" s="165"/>
      <c r="O817" s="165"/>
      <c r="P817" s="174"/>
    </row>
    <row r="818" spans="2:16" x14ac:dyDescent="0.25">
      <c r="B818" s="163"/>
      <c r="C818" s="164"/>
      <c r="D818" s="165"/>
      <c r="E818" s="165"/>
      <c r="F818" s="165"/>
      <c r="G818" s="165"/>
      <c r="H818" s="165"/>
      <c r="I818" s="165"/>
      <c r="J818" s="165"/>
      <c r="K818" s="165"/>
      <c r="L818" s="165"/>
      <c r="M818" s="165"/>
      <c r="N818" s="165"/>
      <c r="O818" s="165"/>
      <c r="P818" s="174"/>
    </row>
    <row r="819" spans="2:16" x14ac:dyDescent="0.25">
      <c r="B819" s="163"/>
      <c r="C819" s="164"/>
      <c r="D819" s="165"/>
      <c r="E819" s="165"/>
      <c r="F819" s="165"/>
      <c r="G819" s="165"/>
      <c r="H819" s="165"/>
      <c r="I819" s="165"/>
      <c r="J819" s="165"/>
      <c r="K819" s="165"/>
      <c r="L819" s="165"/>
      <c r="M819" s="165"/>
      <c r="N819" s="165"/>
      <c r="O819" s="165"/>
      <c r="P819" s="174"/>
    </row>
    <row r="820" spans="2:16" x14ac:dyDescent="0.25">
      <c r="B820" s="163"/>
      <c r="C820" s="164"/>
      <c r="D820" s="165"/>
      <c r="E820" s="165"/>
      <c r="F820" s="165"/>
      <c r="G820" s="165"/>
      <c r="H820" s="165"/>
      <c r="I820" s="165"/>
      <c r="J820" s="165"/>
      <c r="K820" s="165"/>
      <c r="L820" s="165"/>
      <c r="M820" s="165"/>
      <c r="N820" s="165"/>
      <c r="O820" s="165"/>
      <c r="P820" s="174"/>
    </row>
    <row r="821" spans="2:16" x14ac:dyDescent="0.25">
      <c r="B821" s="163"/>
      <c r="C821" s="164"/>
      <c r="D821" s="165"/>
      <c r="E821" s="165"/>
      <c r="F821" s="165"/>
      <c r="G821" s="165"/>
      <c r="H821" s="165"/>
      <c r="I821" s="165"/>
      <c r="J821" s="165"/>
      <c r="K821" s="165"/>
      <c r="L821" s="165"/>
      <c r="M821" s="165"/>
      <c r="N821" s="165"/>
      <c r="O821" s="165"/>
      <c r="P821" s="174"/>
    </row>
    <row r="822" spans="2:16" x14ac:dyDescent="0.25">
      <c r="B822" s="163"/>
      <c r="C822" s="164"/>
      <c r="D822" s="165"/>
      <c r="E822" s="165"/>
      <c r="F822" s="165"/>
      <c r="G822" s="165"/>
      <c r="H822" s="165"/>
      <c r="I822" s="165"/>
      <c r="J822" s="165"/>
      <c r="K822" s="165"/>
      <c r="L822" s="165"/>
      <c r="M822" s="165"/>
      <c r="N822" s="165"/>
      <c r="O822" s="165"/>
      <c r="P822" s="174"/>
    </row>
    <row r="823" spans="2:16" x14ac:dyDescent="0.25">
      <c r="B823" s="163"/>
      <c r="C823" s="164"/>
      <c r="D823" s="165"/>
      <c r="E823" s="165"/>
      <c r="F823" s="165"/>
      <c r="G823" s="165"/>
      <c r="H823" s="165"/>
      <c r="I823" s="165"/>
      <c r="J823" s="165"/>
      <c r="K823" s="165"/>
      <c r="L823" s="165"/>
      <c r="M823" s="165"/>
      <c r="N823" s="165"/>
      <c r="O823" s="165"/>
      <c r="P823" s="174"/>
    </row>
    <row r="824" spans="2:16" x14ac:dyDescent="0.25">
      <c r="B824" s="163"/>
      <c r="C824" s="164"/>
      <c r="D824" s="165"/>
      <c r="E824" s="165"/>
      <c r="F824" s="165"/>
      <c r="G824" s="165"/>
      <c r="H824" s="165"/>
      <c r="I824" s="165"/>
      <c r="J824" s="165"/>
      <c r="K824" s="165"/>
      <c r="L824" s="165"/>
      <c r="M824" s="165"/>
      <c r="N824" s="165"/>
      <c r="O824" s="165"/>
      <c r="P824" s="174"/>
    </row>
    <row r="825" spans="2:16" x14ac:dyDescent="0.25">
      <c r="B825" s="163"/>
      <c r="C825" s="164"/>
      <c r="D825" s="165"/>
      <c r="E825" s="165"/>
      <c r="F825" s="165"/>
      <c r="G825" s="165"/>
      <c r="H825" s="165"/>
      <c r="I825" s="165"/>
      <c r="J825" s="165"/>
      <c r="K825" s="165"/>
      <c r="L825" s="165"/>
      <c r="M825" s="165"/>
      <c r="N825" s="165"/>
      <c r="O825" s="165"/>
      <c r="P825" s="174"/>
    </row>
    <row r="826" spans="2:16" x14ac:dyDescent="0.25">
      <c r="B826" s="163"/>
      <c r="C826" s="164"/>
      <c r="D826" s="165"/>
      <c r="E826" s="165"/>
      <c r="F826" s="165"/>
      <c r="G826" s="165"/>
      <c r="H826" s="165"/>
      <c r="I826" s="165"/>
      <c r="J826" s="165"/>
      <c r="K826" s="165"/>
      <c r="L826" s="165"/>
      <c r="M826" s="165"/>
      <c r="N826" s="165"/>
      <c r="O826" s="165"/>
      <c r="P826" s="174"/>
    </row>
    <row r="827" spans="2:16" x14ac:dyDescent="0.25">
      <c r="B827" s="163"/>
      <c r="C827" s="164"/>
      <c r="D827" s="165"/>
      <c r="E827" s="165"/>
      <c r="F827" s="165"/>
      <c r="G827" s="165"/>
      <c r="H827" s="165"/>
      <c r="I827" s="165"/>
      <c r="J827" s="165"/>
      <c r="K827" s="165"/>
      <c r="L827" s="165"/>
      <c r="M827" s="165"/>
      <c r="N827" s="165"/>
      <c r="O827" s="165"/>
      <c r="P827" s="174"/>
    </row>
    <row r="828" spans="2:16" x14ac:dyDescent="0.25">
      <c r="B828" s="163"/>
      <c r="C828" s="164"/>
      <c r="D828" s="165"/>
      <c r="E828" s="165"/>
      <c r="F828" s="165"/>
      <c r="G828" s="165"/>
      <c r="H828" s="165"/>
      <c r="I828" s="165"/>
      <c r="J828" s="165"/>
      <c r="K828" s="165"/>
      <c r="L828" s="165"/>
      <c r="M828" s="165"/>
      <c r="N828" s="165"/>
      <c r="O828" s="165"/>
      <c r="P828" s="174"/>
    </row>
    <row r="829" spans="2:16" x14ac:dyDescent="0.25">
      <c r="B829" s="163"/>
      <c r="C829" s="164"/>
      <c r="D829" s="165"/>
      <c r="E829" s="165"/>
      <c r="F829" s="165"/>
      <c r="G829" s="165"/>
      <c r="H829" s="165"/>
      <c r="I829" s="165"/>
      <c r="J829" s="165"/>
      <c r="K829" s="165"/>
      <c r="L829" s="165"/>
      <c r="M829" s="165"/>
      <c r="N829" s="165"/>
      <c r="O829" s="165"/>
      <c r="P829" s="174"/>
    </row>
    <row r="830" spans="2:16" x14ac:dyDescent="0.25">
      <c r="B830" s="163"/>
      <c r="C830" s="164"/>
      <c r="D830" s="165"/>
      <c r="E830" s="165"/>
      <c r="F830" s="165"/>
      <c r="G830" s="165"/>
      <c r="H830" s="165"/>
      <c r="I830" s="165"/>
      <c r="J830" s="165"/>
      <c r="K830" s="165"/>
      <c r="L830" s="165"/>
      <c r="M830" s="165"/>
      <c r="N830" s="165"/>
      <c r="O830" s="165"/>
      <c r="P830" s="174"/>
    </row>
    <row r="831" spans="2:16" x14ac:dyDescent="0.25">
      <c r="B831" s="163"/>
      <c r="C831" s="164"/>
      <c r="D831" s="165"/>
      <c r="E831" s="165"/>
      <c r="F831" s="165"/>
      <c r="G831" s="165"/>
      <c r="H831" s="165"/>
      <c r="I831" s="165"/>
      <c r="J831" s="165"/>
      <c r="K831" s="165"/>
      <c r="L831" s="165"/>
      <c r="M831" s="165"/>
      <c r="N831" s="165"/>
      <c r="O831" s="165"/>
      <c r="P831" s="174"/>
    </row>
    <row r="832" spans="2:16" x14ac:dyDescent="0.25">
      <c r="B832" s="163"/>
      <c r="C832" s="164"/>
      <c r="D832" s="165"/>
      <c r="E832" s="165"/>
      <c r="F832" s="165"/>
      <c r="G832" s="165"/>
      <c r="H832" s="165"/>
      <c r="I832" s="165"/>
      <c r="J832" s="165"/>
      <c r="K832" s="165"/>
      <c r="L832" s="165"/>
      <c r="M832" s="165"/>
      <c r="N832" s="165"/>
      <c r="O832" s="165"/>
      <c r="P832" s="174"/>
    </row>
    <row r="833" spans="2:16" x14ac:dyDescent="0.25">
      <c r="B833" s="163"/>
      <c r="C833" s="164"/>
      <c r="D833" s="165"/>
      <c r="E833" s="165"/>
      <c r="F833" s="165"/>
      <c r="G833" s="165"/>
      <c r="H833" s="165"/>
      <c r="I833" s="165"/>
      <c r="J833" s="165"/>
      <c r="K833" s="165"/>
      <c r="L833" s="165"/>
      <c r="M833" s="165"/>
      <c r="N833" s="165"/>
      <c r="O833" s="165"/>
      <c r="P833" s="174"/>
    </row>
    <row r="834" spans="2:16" x14ac:dyDescent="0.25">
      <c r="B834" s="163"/>
      <c r="C834" s="164"/>
      <c r="D834" s="165"/>
      <c r="E834" s="165"/>
      <c r="F834" s="165"/>
      <c r="G834" s="165"/>
      <c r="H834" s="165"/>
      <c r="I834" s="165"/>
      <c r="J834" s="165"/>
      <c r="K834" s="165"/>
      <c r="L834" s="165"/>
      <c r="M834" s="165"/>
      <c r="N834" s="165"/>
      <c r="O834" s="165"/>
      <c r="P834" s="174"/>
    </row>
    <row r="835" spans="2:16" x14ac:dyDescent="0.25">
      <c r="B835" s="163"/>
      <c r="C835" s="164"/>
      <c r="D835" s="165"/>
      <c r="E835" s="165"/>
      <c r="F835" s="165"/>
      <c r="G835" s="165"/>
      <c r="H835" s="165"/>
      <c r="I835" s="165"/>
      <c r="J835" s="165"/>
      <c r="K835" s="165"/>
      <c r="L835" s="165"/>
      <c r="M835" s="165"/>
      <c r="N835" s="165"/>
      <c r="O835" s="165"/>
      <c r="P835" s="174"/>
    </row>
    <row r="836" spans="2:16" x14ac:dyDescent="0.25">
      <c r="B836" s="163"/>
      <c r="C836" s="164"/>
      <c r="D836" s="165"/>
      <c r="E836" s="165"/>
      <c r="F836" s="165"/>
      <c r="G836" s="165"/>
      <c r="H836" s="165"/>
      <c r="I836" s="165"/>
      <c r="J836" s="165"/>
      <c r="K836" s="165"/>
      <c r="L836" s="165"/>
      <c r="M836" s="165"/>
      <c r="N836" s="165"/>
      <c r="O836" s="165"/>
      <c r="P836" s="174"/>
    </row>
    <row r="837" spans="2:16" x14ac:dyDescent="0.25">
      <c r="B837" s="163"/>
      <c r="C837" s="164"/>
      <c r="D837" s="165"/>
      <c r="E837" s="165"/>
      <c r="F837" s="165"/>
      <c r="G837" s="165"/>
      <c r="H837" s="165"/>
      <c r="I837" s="165"/>
      <c r="J837" s="165"/>
      <c r="K837" s="165"/>
      <c r="L837" s="165"/>
      <c r="M837" s="165"/>
      <c r="N837" s="165"/>
      <c r="O837" s="165"/>
      <c r="P837" s="174"/>
    </row>
    <row r="838" spans="2:16" x14ac:dyDescent="0.25">
      <c r="B838" s="163"/>
      <c r="C838" s="164"/>
      <c r="D838" s="165"/>
      <c r="E838" s="165"/>
      <c r="F838" s="165"/>
      <c r="G838" s="165"/>
      <c r="H838" s="165"/>
      <c r="I838" s="165"/>
      <c r="J838" s="165"/>
      <c r="K838" s="165"/>
      <c r="L838" s="165"/>
      <c r="M838" s="165"/>
      <c r="N838" s="165"/>
      <c r="O838" s="165"/>
      <c r="P838" s="174"/>
    </row>
    <row r="839" spans="2:16" x14ac:dyDescent="0.25">
      <c r="B839" s="163"/>
      <c r="C839" s="164"/>
      <c r="D839" s="165"/>
      <c r="E839" s="165"/>
      <c r="F839" s="165"/>
      <c r="G839" s="165"/>
      <c r="H839" s="165"/>
      <c r="I839" s="165"/>
      <c r="J839" s="165"/>
      <c r="K839" s="165"/>
      <c r="L839" s="165"/>
      <c r="M839" s="165"/>
      <c r="N839" s="165"/>
      <c r="O839" s="165"/>
      <c r="P839" s="174"/>
    </row>
    <row r="840" spans="2:16" x14ac:dyDescent="0.25">
      <c r="B840" s="163"/>
      <c r="C840" s="164"/>
      <c r="D840" s="165"/>
      <c r="E840" s="165"/>
      <c r="F840" s="165"/>
      <c r="G840" s="165"/>
      <c r="H840" s="165"/>
      <c r="I840" s="165"/>
      <c r="J840" s="165"/>
      <c r="K840" s="165"/>
      <c r="L840" s="165"/>
      <c r="M840" s="165"/>
      <c r="N840" s="165"/>
      <c r="O840" s="165"/>
      <c r="P840" s="174"/>
    </row>
    <row r="841" spans="2:16" x14ac:dyDescent="0.25">
      <c r="B841" s="163"/>
      <c r="C841" s="164"/>
      <c r="D841" s="165"/>
      <c r="E841" s="165"/>
      <c r="F841" s="165"/>
      <c r="G841" s="165"/>
      <c r="H841" s="165"/>
      <c r="I841" s="165"/>
      <c r="J841" s="165"/>
      <c r="K841" s="165"/>
      <c r="L841" s="165"/>
      <c r="M841" s="165"/>
      <c r="N841" s="165"/>
      <c r="O841" s="165"/>
      <c r="P841" s="174"/>
    </row>
    <row r="842" spans="2:16" x14ac:dyDescent="0.25">
      <c r="B842" s="163"/>
      <c r="C842" s="164"/>
      <c r="D842" s="165"/>
      <c r="E842" s="165"/>
      <c r="F842" s="165"/>
      <c r="G842" s="165"/>
      <c r="H842" s="165"/>
      <c r="I842" s="165"/>
      <c r="J842" s="165"/>
      <c r="K842" s="165"/>
      <c r="L842" s="165"/>
      <c r="M842" s="165"/>
      <c r="N842" s="165"/>
      <c r="O842" s="165"/>
      <c r="P842" s="174"/>
    </row>
    <row r="843" spans="2:16" x14ac:dyDescent="0.25">
      <c r="B843" s="163"/>
      <c r="C843" s="164"/>
      <c r="D843" s="165"/>
      <c r="E843" s="165"/>
      <c r="F843" s="165"/>
      <c r="G843" s="165"/>
      <c r="H843" s="165"/>
      <c r="I843" s="165"/>
      <c r="J843" s="165"/>
      <c r="K843" s="165"/>
      <c r="L843" s="165"/>
      <c r="M843" s="165"/>
      <c r="N843" s="165"/>
      <c r="O843" s="165"/>
      <c r="P843" s="174"/>
    </row>
    <row r="844" spans="2:16" x14ac:dyDescent="0.25">
      <c r="B844" s="163"/>
      <c r="C844" s="164"/>
      <c r="D844" s="165"/>
      <c r="E844" s="165"/>
      <c r="F844" s="165"/>
      <c r="G844" s="165"/>
      <c r="H844" s="165"/>
      <c r="I844" s="165"/>
      <c r="J844" s="165"/>
      <c r="K844" s="165"/>
      <c r="L844" s="165"/>
      <c r="M844" s="165"/>
      <c r="N844" s="165"/>
      <c r="O844" s="165"/>
      <c r="P844" s="174"/>
    </row>
    <row r="845" spans="2:16" x14ac:dyDescent="0.25">
      <c r="B845" s="163"/>
      <c r="C845" s="164"/>
      <c r="D845" s="165"/>
      <c r="E845" s="165"/>
      <c r="F845" s="165"/>
      <c r="G845" s="165"/>
      <c r="H845" s="165"/>
      <c r="I845" s="165"/>
      <c r="J845" s="165"/>
      <c r="K845" s="165"/>
      <c r="L845" s="165"/>
      <c r="M845" s="165"/>
      <c r="N845" s="165"/>
      <c r="O845" s="165"/>
      <c r="P845" s="174"/>
    </row>
    <row r="846" spans="2:16" x14ac:dyDescent="0.25">
      <c r="B846" s="163"/>
      <c r="C846" s="164"/>
      <c r="D846" s="165"/>
      <c r="E846" s="165"/>
      <c r="F846" s="165"/>
      <c r="G846" s="165"/>
      <c r="H846" s="165"/>
      <c r="I846" s="165"/>
      <c r="J846" s="165"/>
      <c r="K846" s="165"/>
      <c r="L846" s="165"/>
      <c r="M846" s="165"/>
      <c r="N846" s="165"/>
      <c r="O846" s="165"/>
      <c r="P846" s="174"/>
    </row>
    <row r="847" spans="2:16" x14ac:dyDescent="0.25">
      <c r="B847" s="163"/>
      <c r="C847" s="164"/>
      <c r="D847" s="165"/>
      <c r="E847" s="165"/>
      <c r="F847" s="165"/>
      <c r="G847" s="165"/>
      <c r="H847" s="165"/>
      <c r="I847" s="165"/>
      <c r="J847" s="165"/>
      <c r="K847" s="165"/>
      <c r="L847" s="165"/>
      <c r="M847" s="165"/>
      <c r="N847" s="165"/>
      <c r="O847" s="165"/>
      <c r="P847" s="174"/>
    </row>
    <row r="848" spans="2:16" x14ac:dyDescent="0.25">
      <c r="B848" s="163"/>
      <c r="C848" s="164"/>
      <c r="D848" s="165"/>
      <c r="E848" s="165"/>
      <c r="F848" s="165"/>
      <c r="G848" s="165"/>
      <c r="H848" s="165"/>
      <c r="I848" s="165"/>
      <c r="J848" s="165"/>
      <c r="K848" s="165"/>
      <c r="L848" s="165"/>
      <c r="M848" s="165"/>
      <c r="N848" s="165"/>
      <c r="O848" s="165"/>
      <c r="P848" s="174"/>
    </row>
    <row r="849" spans="2:16" x14ac:dyDescent="0.25">
      <c r="B849" s="163"/>
      <c r="C849" s="164"/>
      <c r="D849" s="165"/>
      <c r="E849" s="165"/>
      <c r="F849" s="165"/>
      <c r="G849" s="165"/>
      <c r="H849" s="165"/>
      <c r="I849" s="165"/>
      <c r="J849" s="165"/>
      <c r="K849" s="165"/>
      <c r="L849" s="165"/>
      <c r="M849" s="165"/>
      <c r="N849" s="165"/>
      <c r="O849" s="165"/>
      <c r="P849" s="174"/>
    </row>
    <row r="850" spans="2:16" x14ac:dyDescent="0.25">
      <c r="B850" s="163"/>
      <c r="C850" s="164"/>
      <c r="D850" s="165"/>
      <c r="E850" s="165"/>
      <c r="F850" s="165"/>
      <c r="G850" s="165"/>
      <c r="H850" s="165"/>
      <c r="I850" s="165"/>
      <c r="J850" s="165"/>
      <c r="K850" s="165"/>
      <c r="L850" s="165"/>
      <c r="M850" s="165"/>
      <c r="N850" s="165"/>
      <c r="O850" s="165"/>
      <c r="P850" s="174"/>
    </row>
    <row r="851" spans="2:16" x14ac:dyDescent="0.25">
      <c r="B851" s="163"/>
      <c r="C851" s="164"/>
      <c r="D851" s="165"/>
      <c r="E851" s="165"/>
      <c r="F851" s="165"/>
      <c r="G851" s="165"/>
      <c r="H851" s="165"/>
      <c r="I851" s="165"/>
      <c r="J851" s="165"/>
      <c r="K851" s="165"/>
      <c r="L851" s="165"/>
      <c r="M851" s="165"/>
      <c r="N851" s="165"/>
      <c r="O851" s="165"/>
      <c r="P851" s="174"/>
    </row>
    <row r="852" spans="2:16" x14ac:dyDescent="0.25">
      <c r="B852" s="163"/>
      <c r="C852" s="164"/>
      <c r="D852" s="165"/>
      <c r="E852" s="165"/>
      <c r="F852" s="165"/>
      <c r="G852" s="165"/>
      <c r="H852" s="165"/>
      <c r="I852" s="165"/>
      <c r="J852" s="165"/>
      <c r="K852" s="165"/>
      <c r="L852" s="165"/>
      <c r="M852" s="165"/>
      <c r="N852" s="165"/>
      <c r="O852" s="165"/>
      <c r="P852" s="174"/>
    </row>
    <row r="853" spans="2:16" x14ac:dyDescent="0.25">
      <c r="B853" s="163"/>
      <c r="C853" s="164"/>
      <c r="D853" s="165"/>
      <c r="E853" s="165"/>
      <c r="F853" s="165"/>
      <c r="G853" s="165"/>
      <c r="H853" s="165"/>
      <c r="I853" s="165"/>
      <c r="J853" s="165"/>
      <c r="K853" s="165"/>
      <c r="L853" s="165"/>
      <c r="M853" s="165"/>
      <c r="N853" s="165"/>
      <c r="O853" s="165"/>
      <c r="P853" s="174"/>
    </row>
    <row r="854" spans="2:16" x14ac:dyDescent="0.25">
      <c r="B854" s="163"/>
      <c r="C854" s="164"/>
      <c r="D854" s="165"/>
      <c r="E854" s="165"/>
      <c r="F854" s="165"/>
      <c r="G854" s="165"/>
      <c r="H854" s="165"/>
      <c r="I854" s="165"/>
      <c r="J854" s="165"/>
      <c r="K854" s="165"/>
      <c r="L854" s="165"/>
      <c r="M854" s="165"/>
      <c r="N854" s="165"/>
      <c r="O854" s="165"/>
      <c r="P854" s="174"/>
    </row>
    <row r="855" spans="2:16" x14ac:dyDescent="0.25">
      <c r="B855" s="163"/>
      <c r="C855" s="164"/>
      <c r="D855" s="165"/>
      <c r="E855" s="165"/>
      <c r="F855" s="165"/>
      <c r="G855" s="165"/>
      <c r="H855" s="165"/>
      <c r="I855" s="165"/>
      <c r="J855" s="165"/>
      <c r="K855" s="165"/>
      <c r="L855" s="165"/>
      <c r="M855" s="165"/>
      <c r="N855" s="165"/>
      <c r="O855" s="165"/>
      <c r="P855" s="174"/>
    </row>
    <row r="856" spans="2:16" x14ac:dyDescent="0.25">
      <c r="B856" s="163"/>
      <c r="C856" s="164"/>
      <c r="D856" s="165"/>
      <c r="E856" s="165"/>
      <c r="F856" s="165"/>
      <c r="G856" s="165"/>
      <c r="H856" s="165"/>
      <c r="I856" s="165"/>
      <c r="J856" s="165"/>
      <c r="K856" s="165"/>
      <c r="L856" s="165"/>
      <c r="M856" s="165"/>
      <c r="N856" s="165"/>
      <c r="O856" s="165"/>
      <c r="P856" s="174"/>
    </row>
    <row r="857" spans="2:16" x14ac:dyDescent="0.25">
      <c r="B857" s="163"/>
      <c r="C857" s="164"/>
      <c r="D857" s="165"/>
      <c r="E857" s="165"/>
      <c r="F857" s="165"/>
      <c r="G857" s="165"/>
      <c r="H857" s="165"/>
      <c r="I857" s="165"/>
      <c r="J857" s="165"/>
      <c r="K857" s="165"/>
      <c r="L857" s="165"/>
      <c r="M857" s="165"/>
      <c r="N857" s="165"/>
      <c r="O857" s="165"/>
      <c r="P857" s="174"/>
    </row>
    <row r="858" spans="2:16" x14ac:dyDescent="0.25">
      <c r="B858" s="163"/>
      <c r="C858" s="164"/>
      <c r="D858" s="165"/>
      <c r="E858" s="165"/>
      <c r="F858" s="165"/>
      <c r="G858" s="165"/>
      <c r="H858" s="165"/>
      <c r="I858" s="165"/>
      <c r="J858" s="165"/>
      <c r="K858" s="165"/>
      <c r="L858" s="165"/>
      <c r="M858" s="165"/>
      <c r="N858" s="165"/>
      <c r="O858" s="165"/>
      <c r="P858" s="174"/>
    </row>
    <row r="859" spans="2:16" x14ac:dyDescent="0.25">
      <c r="B859" s="163"/>
      <c r="C859" s="164"/>
      <c r="D859" s="165"/>
      <c r="E859" s="165"/>
      <c r="F859" s="165"/>
      <c r="G859" s="165"/>
      <c r="H859" s="165"/>
      <c r="I859" s="165"/>
      <c r="J859" s="165"/>
      <c r="K859" s="165"/>
      <c r="L859" s="165"/>
      <c r="M859" s="165"/>
      <c r="N859" s="165"/>
      <c r="O859" s="165"/>
      <c r="P859" s="174"/>
    </row>
    <row r="860" spans="2:16" x14ac:dyDescent="0.25">
      <c r="B860" s="163"/>
      <c r="C860" s="164"/>
      <c r="D860" s="165"/>
      <c r="E860" s="165"/>
      <c r="F860" s="165"/>
      <c r="G860" s="165"/>
      <c r="H860" s="165"/>
      <c r="I860" s="165"/>
      <c r="J860" s="165"/>
      <c r="K860" s="165"/>
      <c r="L860" s="165"/>
      <c r="M860" s="165"/>
      <c r="N860" s="165"/>
      <c r="O860" s="165"/>
      <c r="P860" s="174"/>
    </row>
    <row r="861" spans="2:16" x14ac:dyDescent="0.25">
      <c r="B861" s="163"/>
      <c r="C861" s="164"/>
      <c r="D861" s="165"/>
      <c r="E861" s="165"/>
      <c r="F861" s="165"/>
      <c r="G861" s="165"/>
      <c r="H861" s="165"/>
      <c r="I861" s="165"/>
      <c r="J861" s="165"/>
      <c r="K861" s="165"/>
      <c r="L861" s="165"/>
      <c r="M861" s="165"/>
      <c r="N861" s="165"/>
      <c r="O861" s="165"/>
      <c r="P861" s="174"/>
    </row>
    <row r="862" spans="2:16" x14ac:dyDescent="0.25">
      <c r="B862" s="163"/>
      <c r="C862" s="164"/>
      <c r="D862" s="165"/>
      <c r="E862" s="165"/>
      <c r="F862" s="165"/>
      <c r="G862" s="165"/>
      <c r="H862" s="165"/>
      <c r="I862" s="165"/>
      <c r="J862" s="165"/>
      <c r="K862" s="165"/>
      <c r="L862" s="165"/>
      <c r="M862" s="165"/>
      <c r="N862" s="165"/>
      <c r="O862" s="165"/>
      <c r="P862" s="174"/>
    </row>
    <row r="863" spans="2:16" x14ac:dyDescent="0.25">
      <c r="B863" s="163"/>
      <c r="C863" s="164"/>
      <c r="D863" s="165"/>
      <c r="E863" s="165"/>
      <c r="F863" s="165"/>
      <c r="G863" s="165"/>
      <c r="H863" s="165"/>
      <c r="I863" s="165"/>
      <c r="J863" s="165"/>
      <c r="K863" s="165"/>
      <c r="L863" s="165"/>
      <c r="M863" s="165"/>
      <c r="N863" s="165"/>
      <c r="O863" s="165"/>
      <c r="P863" s="174"/>
    </row>
    <row r="864" spans="2:16" x14ac:dyDescent="0.25">
      <c r="B864" s="163"/>
      <c r="C864" s="164"/>
      <c r="D864" s="165"/>
      <c r="E864" s="165"/>
      <c r="F864" s="165"/>
      <c r="G864" s="165"/>
      <c r="H864" s="165"/>
      <c r="I864" s="165"/>
      <c r="J864" s="165"/>
      <c r="K864" s="165"/>
      <c r="L864" s="165"/>
      <c r="M864" s="165"/>
      <c r="N864" s="165"/>
      <c r="O864" s="165"/>
      <c r="P864" s="174"/>
    </row>
    <row r="865" spans="2:16" x14ac:dyDescent="0.25">
      <c r="B865" s="163"/>
      <c r="C865" s="164"/>
      <c r="D865" s="165"/>
      <c r="E865" s="165"/>
      <c r="F865" s="165"/>
      <c r="G865" s="165"/>
      <c r="H865" s="165"/>
      <c r="I865" s="165"/>
      <c r="J865" s="165"/>
      <c r="K865" s="165"/>
      <c r="L865" s="165"/>
      <c r="M865" s="165"/>
      <c r="N865" s="165"/>
      <c r="O865" s="165"/>
      <c r="P865" s="174"/>
    </row>
    <row r="866" spans="2:16" x14ac:dyDescent="0.25">
      <c r="B866" s="163"/>
      <c r="C866" s="164"/>
      <c r="D866" s="165"/>
      <c r="E866" s="165"/>
      <c r="F866" s="165"/>
      <c r="G866" s="165"/>
      <c r="H866" s="165"/>
      <c r="I866" s="165"/>
      <c r="J866" s="165"/>
      <c r="K866" s="165"/>
      <c r="L866" s="165"/>
      <c r="M866" s="165"/>
      <c r="N866" s="165"/>
      <c r="O866" s="165"/>
      <c r="P866" s="174"/>
    </row>
    <row r="867" spans="2:16" x14ac:dyDescent="0.25">
      <c r="B867" s="163"/>
      <c r="C867" s="164"/>
      <c r="D867" s="165"/>
      <c r="E867" s="165"/>
      <c r="F867" s="165"/>
      <c r="G867" s="165"/>
      <c r="H867" s="165"/>
      <c r="I867" s="165"/>
      <c r="J867" s="165"/>
      <c r="K867" s="165"/>
      <c r="L867" s="165"/>
      <c r="M867" s="165"/>
      <c r="N867" s="165"/>
      <c r="O867" s="165"/>
      <c r="P867" s="174"/>
    </row>
    <row r="868" spans="2:16" x14ac:dyDescent="0.25">
      <c r="B868" s="163"/>
      <c r="C868" s="164"/>
      <c r="D868" s="165"/>
      <c r="E868" s="165"/>
      <c r="F868" s="165"/>
      <c r="G868" s="165"/>
      <c r="H868" s="165"/>
      <c r="I868" s="165"/>
      <c r="J868" s="165"/>
      <c r="K868" s="165"/>
      <c r="L868" s="165"/>
      <c r="M868" s="165"/>
      <c r="N868" s="165"/>
      <c r="O868" s="165"/>
      <c r="P868" s="174"/>
    </row>
    <row r="869" spans="2:16" x14ac:dyDescent="0.25">
      <c r="B869" s="163"/>
      <c r="C869" s="164"/>
      <c r="D869" s="165"/>
      <c r="E869" s="165"/>
      <c r="F869" s="165"/>
      <c r="G869" s="165"/>
      <c r="H869" s="165"/>
      <c r="I869" s="165"/>
      <c r="J869" s="165"/>
      <c r="K869" s="165"/>
      <c r="L869" s="165"/>
      <c r="M869" s="165"/>
      <c r="N869" s="165"/>
      <c r="O869" s="165"/>
      <c r="P869" s="174"/>
    </row>
    <row r="870" spans="2:16" x14ac:dyDescent="0.25">
      <c r="B870" s="163"/>
      <c r="C870" s="164"/>
      <c r="D870" s="165"/>
      <c r="E870" s="165"/>
      <c r="F870" s="165"/>
      <c r="G870" s="165"/>
      <c r="H870" s="165"/>
      <c r="I870" s="165"/>
      <c r="J870" s="165"/>
      <c r="K870" s="165"/>
      <c r="L870" s="165"/>
      <c r="M870" s="165"/>
      <c r="N870" s="165"/>
      <c r="O870" s="165"/>
      <c r="P870" s="174"/>
    </row>
    <row r="871" spans="2:16" x14ac:dyDescent="0.25">
      <c r="B871" s="163"/>
      <c r="C871" s="164"/>
      <c r="D871" s="165"/>
      <c r="E871" s="165"/>
      <c r="F871" s="165"/>
      <c r="G871" s="165"/>
      <c r="H871" s="165"/>
      <c r="I871" s="165"/>
      <c r="J871" s="165"/>
      <c r="K871" s="165"/>
      <c r="L871" s="165"/>
      <c r="M871" s="165"/>
      <c r="N871" s="165"/>
      <c r="O871" s="165"/>
      <c r="P871" s="174"/>
    </row>
    <row r="872" spans="2:16" x14ac:dyDescent="0.25">
      <c r="B872" s="163"/>
      <c r="C872" s="164"/>
      <c r="D872" s="165"/>
      <c r="E872" s="165"/>
      <c r="F872" s="165"/>
      <c r="G872" s="165"/>
      <c r="H872" s="165"/>
      <c r="I872" s="165"/>
      <c r="J872" s="165"/>
      <c r="K872" s="165"/>
      <c r="L872" s="165"/>
      <c r="M872" s="165"/>
      <c r="N872" s="165"/>
      <c r="O872" s="165"/>
      <c r="P872" s="174"/>
    </row>
    <row r="873" spans="2:16" x14ac:dyDescent="0.25">
      <c r="B873" s="163"/>
      <c r="C873" s="164"/>
      <c r="D873" s="165"/>
      <c r="E873" s="165"/>
      <c r="F873" s="165"/>
      <c r="G873" s="165"/>
      <c r="H873" s="165"/>
      <c r="I873" s="165"/>
      <c r="J873" s="165"/>
      <c r="K873" s="165"/>
      <c r="L873" s="165"/>
      <c r="M873" s="165"/>
      <c r="N873" s="165"/>
      <c r="O873" s="165"/>
      <c r="P873" s="174"/>
    </row>
    <row r="874" spans="2:16" x14ac:dyDescent="0.25">
      <c r="B874" s="163"/>
      <c r="C874" s="164"/>
      <c r="D874" s="165"/>
      <c r="E874" s="165"/>
      <c r="F874" s="165"/>
      <c r="G874" s="165"/>
      <c r="H874" s="165"/>
      <c r="I874" s="165"/>
      <c r="J874" s="165"/>
      <c r="K874" s="165"/>
      <c r="L874" s="165"/>
      <c r="M874" s="165"/>
      <c r="N874" s="165"/>
      <c r="O874" s="165"/>
      <c r="P874" s="174"/>
    </row>
    <row r="875" spans="2:16" x14ac:dyDescent="0.25">
      <c r="B875" s="163"/>
      <c r="C875" s="164"/>
      <c r="D875" s="165"/>
      <c r="E875" s="165"/>
      <c r="F875" s="165"/>
      <c r="G875" s="165"/>
      <c r="H875" s="165"/>
      <c r="I875" s="165"/>
      <c r="J875" s="165"/>
      <c r="K875" s="165"/>
      <c r="L875" s="165"/>
      <c r="M875" s="165"/>
      <c r="N875" s="165"/>
      <c r="O875" s="165"/>
      <c r="P875" s="174"/>
    </row>
    <row r="876" spans="2:16" x14ac:dyDescent="0.25">
      <c r="B876" s="163"/>
      <c r="C876" s="164"/>
      <c r="D876" s="165"/>
      <c r="E876" s="165"/>
      <c r="F876" s="165"/>
      <c r="G876" s="165"/>
      <c r="H876" s="165"/>
      <c r="I876" s="165"/>
      <c r="J876" s="165"/>
      <c r="K876" s="165"/>
      <c r="L876" s="165"/>
      <c r="M876" s="165"/>
      <c r="N876" s="165"/>
      <c r="O876" s="165"/>
      <c r="P876" s="174"/>
    </row>
    <row r="877" spans="2:16" x14ac:dyDescent="0.25">
      <c r="B877" s="163"/>
      <c r="C877" s="164"/>
      <c r="D877" s="165"/>
      <c r="E877" s="165"/>
      <c r="F877" s="165"/>
      <c r="G877" s="165"/>
      <c r="H877" s="165"/>
      <c r="I877" s="165"/>
      <c r="J877" s="165"/>
      <c r="K877" s="165"/>
      <c r="L877" s="165"/>
      <c r="M877" s="165"/>
      <c r="N877" s="165"/>
      <c r="O877" s="165"/>
      <c r="P877" s="174"/>
    </row>
    <row r="878" spans="2:16" x14ac:dyDescent="0.25">
      <c r="B878" s="163"/>
      <c r="C878" s="164"/>
      <c r="D878" s="165"/>
      <c r="E878" s="165"/>
      <c r="F878" s="165"/>
      <c r="G878" s="165"/>
      <c r="H878" s="165"/>
      <c r="I878" s="165"/>
      <c r="J878" s="165"/>
      <c r="K878" s="165"/>
      <c r="L878" s="165"/>
      <c r="M878" s="165"/>
      <c r="N878" s="165"/>
      <c r="O878" s="165"/>
      <c r="P878" s="174"/>
    </row>
    <row r="879" spans="2:16" x14ac:dyDescent="0.25">
      <c r="B879" s="163"/>
      <c r="C879" s="164"/>
      <c r="D879" s="165"/>
      <c r="E879" s="165"/>
      <c r="F879" s="165"/>
      <c r="G879" s="165"/>
      <c r="H879" s="165"/>
      <c r="I879" s="165"/>
      <c r="J879" s="165"/>
      <c r="K879" s="165"/>
      <c r="L879" s="165"/>
      <c r="M879" s="165"/>
      <c r="N879" s="165"/>
      <c r="O879" s="165"/>
      <c r="P879" s="174"/>
    </row>
    <row r="880" spans="2:16" x14ac:dyDescent="0.25">
      <c r="B880" s="163"/>
      <c r="C880" s="164"/>
      <c r="D880" s="165"/>
      <c r="E880" s="165"/>
      <c r="F880" s="165"/>
      <c r="G880" s="165"/>
      <c r="H880" s="165"/>
      <c r="I880" s="165"/>
      <c r="J880" s="165"/>
      <c r="K880" s="165"/>
      <c r="L880" s="165"/>
      <c r="M880" s="165"/>
      <c r="N880" s="165"/>
      <c r="O880" s="165"/>
      <c r="P880" s="174"/>
    </row>
    <row r="881" spans="2:16" x14ac:dyDescent="0.25">
      <c r="B881" s="163"/>
      <c r="C881" s="164"/>
      <c r="D881" s="165"/>
      <c r="E881" s="165"/>
      <c r="F881" s="165"/>
      <c r="G881" s="165"/>
      <c r="H881" s="165"/>
      <c r="I881" s="165"/>
      <c r="J881" s="165"/>
      <c r="K881" s="165"/>
      <c r="L881" s="165"/>
      <c r="M881" s="165"/>
      <c r="N881" s="165"/>
      <c r="O881" s="165"/>
      <c r="P881" s="174"/>
    </row>
    <row r="882" spans="2:16" x14ac:dyDescent="0.25">
      <c r="B882" s="163"/>
      <c r="C882" s="164"/>
      <c r="D882" s="165"/>
      <c r="E882" s="165"/>
      <c r="F882" s="165"/>
      <c r="G882" s="165"/>
      <c r="H882" s="165"/>
      <c r="I882" s="165"/>
      <c r="J882" s="165"/>
      <c r="K882" s="165"/>
      <c r="L882" s="165"/>
      <c r="M882" s="165"/>
      <c r="N882" s="165"/>
      <c r="O882" s="165"/>
      <c r="P882" s="174"/>
    </row>
    <row r="883" spans="2:16" x14ac:dyDescent="0.25">
      <c r="B883" s="163"/>
      <c r="C883" s="164"/>
      <c r="D883" s="165"/>
      <c r="E883" s="165"/>
      <c r="F883" s="165"/>
      <c r="G883" s="165"/>
      <c r="H883" s="165"/>
      <c r="I883" s="165"/>
      <c r="J883" s="165"/>
      <c r="K883" s="165"/>
      <c r="L883" s="165"/>
      <c r="M883" s="165"/>
      <c r="N883" s="165"/>
      <c r="O883" s="165"/>
      <c r="P883" s="174"/>
    </row>
    <row r="884" spans="2:16" x14ac:dyDescent="0.25">
      <c r="B884" s="163"/>
      <c r="C884" s="164"/>
      <c r="D884" s="165"/>
      <c r="E884" s="165"/>
      <c r="F884" s="165"/>
      <c r="G884" s="165"/>
      <c r="H884" s="165"/>
      <c r="I884" s="165"/>
      <c r="J884" s="165"/>
      <c r="K884" s="165"/>
      <c r="L884" s="165"/>
      <c r="M884" s="165"/>
      <c r="N884" s="165"/>
      <c r="O884" s="165"/>
      <c r="P884" s="174"/>
    </row>
    <row r="885" spans="2:16" x14ac:dyDescent="0.25">
      <c r="B885" s="163"/>
      <c r="C885" s="164"/>
      <c r="D885" s="165"/>
      <c r="E885" s="165"/>
      <c r="F885" s="165"/>
      <c r="G885" s="165"/>
      <c r="H885" s="165"/>
      <c r="I885" s="165"/>
      <c r="J885" s="165"/>
      <c r="K885" s="165"/>
      <c r="L885" s="165"/>
      <c r="M885" s="165"/>
      <c r="N885" s="165"/>
      <c r="O885" s="165"/>
      <c r="P885" s="174"/>
    </row>
    <row r="886" spans="2:16" x14ac:dyDescent="0.25">
      <c r="B886" s="163"/>
      <c r="C886" s="164"/>
      <c r="D886" s="165"/>
      <c r="E886" s="165"/>
      <c r="F886" s="165"/>
      <c r="G886" s="165"/>
      <c r="H886" s="165"/>
      <c r="I886" s="165"/>
      <c r="J886" s="165"/>
      <c r="K886" s="165"/>
      <c r="L886" s="165"/>
      <c r="M886" s="165"/>
      <c r="N886" s="165"/>
      <c r="O886" s="165"/>
      <c r="P886" s="174"/>
    </row>
    <row r="887" spans="2:16" x14ac:dyDescent="0.25">
      <c r="B887" s="163"/>
      <c r="C887" s="164"/>
      <c r="D887" s="165"/>
      <c r="E887" s="165"/>
      <c r="F887" s="165"/>
      <c r="G887" s="165"/>
      <c r="H887" s="165"/>
      <c r="I887" s="165"/>
      <c r="J887" s="165"/>
      <c r="K887" s="165"/>
      <c r="L887" s="165"/>
      <c r="M887" s="165"/>
      <c r="N887" s="165"/>
      <c r="O887" s="165"/>
      <c r="P887" s="174"/>
    </row>
    <row r="888" spans="2:16" x14ac:dyDescent="0.25">
      <c r="B888" s="163"/>
      <c r="C888" s="164"/>
      <c r="D888" s="165"/>
      <c r="E888" s="165"/>
      <c r="F888" s="165"/>
      <c r="G888" s="165"/>
      <c r="H888" s="165"/>
      <c r="I888" s="165"/>
      <c r="J888" s="165"/>
      <c r="K888" s="165"/>
      <c r="L888" s="165"/>
      <c r="M888" s="165"/>
      <c r="N888" s="165"/>
      <c r="O888" s="165"/>
      <c r="P888" s="174"/>
    </row>
    <row r="889" spans="2:16" x14ac:dyDescent="0.25">
      <c r="B889" s="163"/>
      <c r="C889" s="164"/>
      <c r="D889" s="165"/>
      <c r="E889" s="165"/>
      <c r="F889" s="165"/>
      <c r="G889" s="165"/>
      <c r="H889" s="165"/>
      <c r="I889" s="165"/>
      <c r="J889" s="165"/>
      <c r="K889" s="165"/>
      <c r="L889" s="165"/>
      <c r="M889" s="165"/>
      <c r="N889" s="165"/>
      <c r="O889" s="165"/>
      <c r="P889" s="174"/>
    </row>
    <row r="890" spans="2:16" x14ac:dyDescent="0.25">
      <c r="B890" s="163"/>
      <c r="C890" s="164"/>
      <c r="D890" s="165"/>
      <c r="E890" s="165"/>
      <c r="F890" s="165"/>
      <c r="G890" s="165"/>
      <c r="H890" s="165"/>
      <c r="I890" s="165"/>
      <c r="J890" s="165"/>
      <c r="K890" s="165"/>
      <c r="L890" s="165"/>
      <c r="M890" s="165"/>
      <c r="N890" s="165"/>
      <c r="O890" s="165"/>
      <c r="P890" s="174"/>
    </row>
    <row r="891" spans="2:16" x14ac:dyDescent="0.25">
      <c r="B891" s="163"/>
      <c r="C891" s="164"/>
      <c r="D891" s="165"/>
      <c r="E891" s="165"/>
      <c r="F891" s="165"/>
      <c r="G891" s="165"/>
      <c r="H891" s="165"/>
      <c r="I891" s="165"/>
      <c r="J891" s="165"/>
      <c r="K891" s="165"/>
      <c r="L891" s="165"/>
      <c r="M891" s="165"/>
      <c r="N891" s="165"/>
      <c r="O891" s="165"/>
      <c r="P891" s="174"/>
    </row>
    <row r="892" spans="2:16" x14ac:dyDescent="0.25">
      <c r="B892" s="163"/>
      <c r="C892" s="164"/>
      <c r="D892" s="165"/>
      <c r="E892" s="165"/>
      <c r="F892" s="165"/>
      <c r="G892" s="165"/>
      <c r="H892" s="165"/>
      <c r="I892" s="165"/>
      <c r="J892" s="165"/>
      <c r="K892" s="165"/>
      <c r="L892" s="165"/>
      <c r="M892" s="165"/>
      <c r="N892" s="165"/>
      <c r="O892" s="165"/>
      <c r="P892" s="174"/>
    </row>
    <row r="893" spans="2:16" x14ac:dyDescent="0.25">
      <c r="B893" s="163"/>
      <c r="C893" s="164"/>
      <c r="D893" s="165"/>
      <c r="E893" s="165"/>
      <c r="F893" s="165"/>
      <c r="G893" s="165"/>
      <c r="H893" s="165"/>
      <c r="I893" s="165"/>
      <c r="J893" s="165"/>
      <c r="K893" s="165"/>
      <c r="L893" s="165"/>
      <c r="M893" s="165"/>
      <c r="N893" s="165"/>
      <c r="O893" s="165"/>
      <c r="P893" s="174"/>
    </row>
    <row r="894" spans="2:16" x14ac:dyDescent="0.25">
      <c r="B894" s="163"/>
      <c r="C894" s="164"/>
      <c r="D894" s="165"/>
      <c r="E894" s="165"/>
      <c r="F894" s="165"/>
      <c r="G894" s="165"/>
      <c r="H894" s="165"/>
      <c r="I894" s="165"/>
      <c r="J894" s="165"/>
      <c r="K894" s="165"/>
      <c r="L894" s="165"/>
      <c r="M894" s="165"/>
      <c r="N894" s="165"/>
      <c r="O894" s="165"/>
      <c r="P894" s="174"/>
    </row>
    <row r="895" spans="2:16" x14ac:dyDescent="0.25">
      <c r="B895" s="163"/>
      <c r="C895" s="164"/>
      <c r="D895" s="165"/>
      <c r="E895" s="165"/>
      <c r="F895" s="165"/>
      <c r="G895" s="165"/>
      <c r="H895" s="165"/>
      <c r="I895" s="165"/>
      <c r="J895" s="165"/>
      <c r="K895" s="165"/>
      <c r="L895" s="165"/>
      <c r="M895" s="165"/>
      <c r="N895" s="165"/>
      <c r="O895" s="165"/>
      <c r="P895" s="174"/>
    </row>
    <row r="896" spans="2:16" x14ac:dyDescent="0.25">
      <c r="B896" s="163"/>
      <c r="C896" s="164"/>
      <c r="D896" s="165"/>
      <c r="E896" s="165"/>
      <c r="F896" s="165"/>
      <c r="G896" s="165"/>
      <c r="H896" s="165"/>
      <c r="I896" s="165"/>
      <c r="J896" s="165"/>
      <c r="K896" s="165"/>
      <c r="L896" s="165"/>
      <c r="M896" s="165"/>
      <c r="N896" s="165"/>
      <c r="O896" s="165"/>
      <c r="P896" s="174"/>
    </row>
    <row r="897" spans="2:16" x14ac:dyDescent="0.25">
      <c r="B897" s="163"/>
      <c r="C897" s="164"/>
      <c r="D897" s="165"/>
      <c r="E897" s="165"/>
      <c r="F897" s="165"/>
      <c r="G897" s="165"/>
      <c r="H897" s="165"/>
      <c r="I897" s="165"/>
      <c r="J897" s="165"/>
      <c r="K897" s="165"/>
      <c r="L897" s="165"/>
      <c r="M897" s="165"/>
      <c r="N897" s="165"/>
      <c r="O897" s="165"/>
      <c r="P897" s="174"/>
    </row>
    <row r="898" spans="2:16" x14ac:dyDescent="0.25">
      <c r="B898" s="163"/>
      <c r="C898" s="164"/>
      <c r="D898" s="165"/>
      <c r="E898" s="165"/>
      <c r="F898" s="165"/>
      <c r="G898" s="165"/>
      <c r="H898" s="165"/>
      <c r="I898" s="165"/>
      <c r="J898" s="165"/>
      <c r="K898" s="165"/>
      <c r="L898" s="165"/>
      <c r="M898" s="165"/>
      <c r="N898" s="165"/>
      <c r="O898" s="165"/>
      <c r="P898" s="174"/>
    </row>
    <row r="899" spans="2:16" x14ac:dyDescent="0.25">
      <c r="B899" s="163"/>
      <c r="C899" s="164"/>
      <c r="D899" s="165"/>
      <c r="E899" s="165"/>
      <c r="F899" s="165"/>
      <c r="G899" s="165"/>
      <c r="H899" s="165"/>
      <c r="I899" s="165"/>
      <c r="J899" s="165"/>
      <c r="K899" s="165"/>
      <c r="L899" s="165"/>
      <c r="M899" s="165"/>
      <c r="N899" s="165"/>
      <c r="O899" s="165"/>
      <c r="P899" s="174"/>
    </row>
    <row r="900" spans="2:16" x14ac:dyDescent="0.25">
      <c r="B900" s="163"/>
      <c r="C900" s="164"/>
      <c r="D900" s="165"/>
      <c r="E900" s="165"/>
      <c r="F900" s="165"/>
      <c r="G900" s="165"/>
      <c r="H900" s="165"/>
      <c r="I900" s="165"/>
      <c r="J900" s="165"/>
      <c r="K900" s="165"/>
      <c r="L900" s="165"/>
      <c r="M900" s="165"/>
      <c r="N900" s="165"/>
      <c r="O900" s="165"/>
      <c r="P900" s="174"/>
    </row>
    <row r="901" spans="2:16" x14ac:dyDescent="0.25">
      <c r="B901" s="163"/>
      <c r="C901" s="164"/>
      <c r="D901" s="165"/>
      <c r="E901" s="165"/>
      <c r="F901" s="165"/>
      <c r="G901" s="165"/>
      <c r="H901" s="165"/>
      <c r="I901" s="165"/>
      <c r="J901" s="165"/>
      <c r="K901" s="165"/>
      <c r="L901" s="165"/>
      <c r="M901" s="165"/>
      <c r="N901" s="165"/>
      <c r="O901" s="165"/>
      <c r="P901" s="174"/>
    </row>
    <row r="902" spans="2:16" x14ac:dyDescent="0.25">
      <c r="B902" s="163"/>
      <c r="C902" s="164"/>
      <c r="D902" s="165"/>
      <c r="E902" s="165"/>
      <c r="F902" s="165"/>
      <c r="G902" s="165"/>
      <c r="H902" s="165"/>
      <c r="I902" s="165"/>
      <c r="J902" s="165"/>
      <c r="K902" s="165"/>
      <c r="L902" s="165"/>
      <c r="M902" s="165"/>
      <c r="N902" s="165"/>
      <c r="O902" s="165"/>
      <c r="P902" s="174"/>
    </row>
    <row r="903" spans="2:16" x14ac:dyDescent="0.25">
      <c r="B903" s="163"/>
      <c r="C903" s="164"/>
      <c r="D903" s="165"/>
      <c r="E903" s="165"/>
      <c r="F903" s="165"/>
      <c r="G903" s="165"/>
      <c r="H903" s="165"/>
      <c r="I903" s="165"/>
      <c r="J903" s="165"/>
      <c r="K903" s="165"/>
      <c r="L903" s="165"/>
      <c r="M903" s="165"/>
      <c r="N903" s="165"/>
      <c r="O903" s="165"/>
      <c r="P903" s="174"/>
    </row>
    <row r="904" spans="2:16" x14ac:dyDescent="0.25">
      <c r="B904" s="163"/>
      <c r="C904" s="164"/>
      <c r="D904" s="165"/>
      <c r="E904" s="165"/>
      <c r="F904" s="165"/>
      <c r="G904" s="165"/>
      <c r="H904" s="165"/>
      <c r="I904" s="165"/>
      <c r="J904" s="165"/>
      <c r="K904" s="165"/>
      <c r="L904" s="165"/>
      <c r="M904" s="165"/>
      <c r="N904" s="165"/>
      <c r="O904" s="165"/>
      <c r="P904" s="174"/>
    </row>
    <row r="905" spans="2:16" x14ac:dyDescent="0.25">
      <c r="B905" s="163"/>
      <c r="C905" s="164"/>
      <c r="D905" s="165"/>
      <c r="E905" s="165"/>
      <c r="F905" s="165"/>
      <c r="G905" s="165"/>
      <c r="H905" s="165"/>
      <c r="I905" s="165"/>
      <c r="J905" s="165"/>
      <c r="K905" s="165"/>
      <c r="L905" s="165"/>
      <c r="M905" s="165"/>
      <c r="N905" s="165"/>
      <c r="O905" s="165"/>
      <c r="P905" s="174"/>
    </row>
    <row r="906" spans="2:16" x14ac:dyDescent="0.25">
      <c r="B906" s="163"/>
      <c r="C906" s="164"/>
      <c r="D906" s="165"/>
      <c r="E906" s="165"/>
      <c r="F906" s="165"/>
      <c r="G906" s="165"/>
      <c r="H906" s="165"/>
      <c r="I906" s="165"/>
      <c r="J906" s="165"/>
      <c r="K906" s="165"/>
      <c r="L906" s="165"/>
      <c r="M906" s="165"/>
      <c r="N906" s="165"/>
      <c r="O906" s="165"/>
      <c r="P906" s="174"/>
    </row>
    <row r="907" spans="2:16" x14ac:dyDescent="0.25">
      <c r="B907" s="163"/>
      <c r="C907" s="164"/>
      <c r="D907" s="165"/>
      <c r="E907" s="165"/>
      <c r="F907" s="165"/>
      <c r="G907" s="165"/>
      <c r="H907" s="165"/>
      <c r="I907" s="165"/>
      <c r="J907" s="165"/>
      <c r="K907" s="165"/>
      <c r="L907" s="165"/>
      <c r="M907" s="165"/>
      <c r="N907" s="165"/>
      <c r="O907" s="165"/>
      <c r="P907" s="174"/>
    </row>
    <row r="908" spans="2:16" x14ac:dyDescent="0.25">
      <c r="B908" s="163"/>
      <c r="C908" s="164"/>
      <c r="D908" s="165"/>
      <c r="E908" s="165"/>
      <c r="F908" s="165"/>
      <c r="G908" s="165"/>
      <c r="H908" s="165"/>
      <c r="I908" s="165"/>
      <c r="J908" s="165"/>
      <c r="K908" s="165"/>
      <c r="L908" s="165"/>
      <c r="M908" s="165"/>
      <c r="N908" s="165"/>
      <c r="O908" s="165"/>
      <c r="P908" s="174"/>
    </row>
    <row r="909" spans="2:16" x14ac:dyDescent="0.25">
      <c r="B909" s="163"/>
      <c r="C909" s="164"/>
      <c r="D909" s="165"/>
      <c r="E909" s="165"/>
      <c r="F909" s="165"/>
      <c r="G909" s="165"/>
      <c r="H909" s="165"/>
      <c r="I909" s="165"/>
      <c r="J909" s="165"/>
      <c r="K909" s="165"/>
      <c r="L909" s="165"/>
      <c r="M909" s="165"/>
      <c r="N909" s="165"/>
      <c r="O909" s="165"/>
      <c r="P909" s="174"/>
    </row>
    <row r="910" spans="2:16" x14ac:dyDescent="0.25">
      <c r="B910" s="163"/>
      <c r="C910" s="164"/>
      <c r="D910" s="165"/>
      <c r="E910" s="165"/>
      <c r="F910" s="165"/>
      <c r="G910" s="165"/>
      <c r="H910" s="165"/>
      <c r="I910" s="165"/>
      <c r="J910" s="165"/>
      <c r="K910" s="165"/>
      <c r="L910" s="165"/>
      <c r="M910" s="165"/>
      <c r="N910" s="165"/>
      <c r="O910" s="165"/>
      <c r="P910" s="174"/>
    </row>
    <row r="911" spans="2:16" x14ac:dyDescent="0.25">
      <c r="B911" s="163"/>
      <c r="C911" s="164"/>
      <c r="D911" s="165"/>
      <c r="E911" s="165"/>
      <c r="F911" s="165"/>
      <c r="G911" s="165"/>
      <c r="H911" s="165"/>
      <c r="I911" s="165"/>
      <c r="J911" s="165"/>
      <c r="K911" s="165"/>
      <c r="L911" s="165"/>
      <c r="M911" s="165"/>
      <c r="N911" s="165"/>
      <c r="O911" s="165"/>
      <c r="P911" s="174"/>
    </row>
    <row r="912" spans="2:16" x14ac:dyDescent="0.25">
      <c r="B912" s="163"/>
      <c r="C912" s="164"/>
      <c r="D912" s="165"/>
      <c r="E912" s="165"/>
      <c r="F912" s="165"/>
      <c r="G912" s="165"/>
      <c r="H912" s="165"/>
      <c r="I912" s="165"/>
      <c r="J912" s="165"/>
      <c r="K912" s="165"/>
      <c r="L912" s="165"/>
      <c r="M912" s="165"/>
      <c r="N912" s="165"/>
      <c r="O912" s="165"/>
      <c r="P912" s="174"/>
    </row>
    <row r="913" spans="2:16" x14ac:dyDescent="0.25">
      <c r="B913" s="163"/>
      <c r="C913" s="164"/>
      <c r="D913" s="165"/>
      <c r="E913" s="165"/>
      <c r="F913" s="165"/>
      <c r="G913" s="165"/>
      <c r="H913" s="165"/>
      <c r="I913" s="165"/>
      <c r="J913" s="165"/>
      <c r="K913" s="165"/>
      <c r="L913" s="165"/>
      <c r="M913" s="165"/>
      <c r="N913" s="165"/>
      <c r="O913" s="165"/>
      <c r="P913" s="174"/>
    </row>
    <row r="914" spans="2:16" x14ac:dyDescent="0.25">
      <c r="B914" s="163"/>
      <c r="C914" s="164"/>
      <c r="D914" s="165"/>
      <c r="E914" s="165"/>
      <c r="F914" s="165"/>
      <c r="G914" s="165"/>
      <c r="H914" s="165"/>
      <c r="I914" s="165"/>
      <c r="J914" s="165"/>
      <c r="K914" s="165"/>
      <c r="L914" s="165"/>
      <c r="M914" s="165"/>
      <c r="N914" s="165"/>
      <c r="O914" s="165"/>
      <c r="P914" s="174"/>
    </row>
    <row r="915" spans="2:16" x14ac:dyDescent="0.25">
      <c r="B915" s="163"/>
      <c r="C915" s="164"/>
      <c r="D915" s="165"/>
      <c r="E915" s="165"/>
      <c r="F915" s="165"/>
      <c r="G915" s="165"/>
      <c r="H915" s="165"/>
      <c r="I915" s="165"/>
      <c r="J915" s="165"/>
      <c r="K915" s="165"/>
      <c r="L915" s="165"/>
      <c r="M915" s="165"/>
      <c r="N915" s="165"/>
      <c r="O915" s="165"/>
      <c r="P915" s="174"/>
    </row>
    <row r="916" spans="2:16" x14ac:dyDescent="0.25">
      <c r="B916" s="163"/>
      <c r="C916" s="164"/>
      <c r="D916" s="165"/>
      <c r="E916" s="165"/>
      <c r="F916" s="165"/>
      <c r="G916" s="165"/>
      <c r="H916" s="165"/>
      <c r="I916" s="165"/>
      <c r="J916" s="165"/>
      <c r="K916" s="165"/>
      <c r="L916" s="165"/>
      <c r="M916" s="165"/>
      <c r="N916" s="165"/>
      <c r="O916" s="165"/>
      <c r="P916" s="174"/>
    </row>
    <row r="917" spans="2:16" x14ac:dyDescent="0.25">
      <c r="B917" s="163"/>
      <c r="C917" s="164"/>
      <c r="D917" s="165"/>
      <c r="E917" s="165"/>
      <c r="F917" s="165"/>
      <c r="G917" s="165"/>
      <c r="H917" s="165"/>
      <c r="I917" s="165"/>
      <c r="J917" s="165"/>
      <c r="K917" s="165"/>
      <c r="L917" s="165"/>
      <c r="M917" s="165"/>
      <c r="N917" s="165"/>
      <c r="O917" s="165"/>
      <c r="P917" s="174"/>
    </row>
    <row r="918" spans="2:16" x14ac:dyDescent="0.25">
      <c r="B918" s="163"/>
      <c r="C918" s="164"/>
      <c r="D918" s="165"/>
      <c r="E918" s="165"/>
      <c r="F918" s="165"/>
      <c r="G918" s="165"/>
      <c r="H918" s="165"/>
      <c r="I918" s="165"/>
      <c r="J918" s="165"/>
      <c r="K918" s="165"/>
      <c r="L918" s="165"/>
      <c r="M918" s="165"/>
      <c r="N918" s="165"/>
      <c r="O918" s="165"/>
      <c r="P918" s="174"/>
    </row>
    <row r="919" spans="2:16" x14ac:dyDescent="0.25">
      <c r="B919" s="163"/>
      <c r="C919" s="164"/>
      <c r="D919" s="165"/>
      <c r="E919" s="165"/>
      <c r="F919" s="165"/>
      <c r="G919" s="165"/>
      <c r="H919" s="165"/>
      <c r="I919" s="165"/>
      <c r="J919" s="165"/>
      <c r="K919" s="165"/>
      <c r="L919" s="165"/>
      <c r="M919" s="165"/>
      <c r="N919" s="165"/>
      <c r="O919" s="165"/>
      <c r="P919" s="174"/>
    </row>
    <row r="920" spans="2:16" x14ac:dyDescent="0.25">
      <c r="B920" s="163"/>
      <c r="C920" s="164"/>
      <c r="D920" s="165"/>
      <c r="E920" s="165"/>
      <c r="F920" s="165"/>
      <c r="G920" s="165"/>
      <c r="H920" s="165"/>
      <c r="I920" s="165"/>
      <c r="J920" s="165"/>
      <c r="K920" s="165"/>
      <c r="L920" s="165"/>
      <c r="M920" s="165"/>
      <c r="N920" s="165"/>
      <c r="O920" s="165"/>
      <c r="P920" s="174"/>
    </row>
    <row r="921" spans="2:16" x14ac:dyDescent="0.25">
      <c r="B921" s="163"/>
      <c r="C921" s="164"/>
      <c r="D921" s="165"/>
      <c r="E921" s="165"/>
      <c r="F921" s="165"/>
      <c r="G921" s="165"/>
      <c r="H921" s="165"/>
      <c r="I921" s="165"/>
      <c r="J921" s="165"/>
      <c r="K921" s="165"/>
      <c r="L921" s="165"/>
      <c r="M921" s="165"/>
      <c r="N921" s="165"/>
      <c r="O921" s="165"/>
      <c r="P921" s="174"/>
    </row>
    <row r="922" spans="2:16" x14ac:dyDescent="0.25">
      <c r="B922" s="163"/>
      <c r="C922" s="164"/>
      <c r="D922" s="165"/>
      <c r="E922" s="165"/>
      <c r="F922" s="165"/>
      <c r="G922" s="165"/>
      <c r="H922" s="165"/>
      <c r="I922" s="165"/>
      <c r="J922" s="165"/>
      <c r="K922" s="165"/>
      <c r="L922" s="165"/>
      <c r="M922" s="165"/>
      <c r="N922" s="165"/>
      <c r="O922" s="165"/>
      <c r="P922" s="174"/>
    </row>
    <row r="923" spans="2:16" x14ac:dyDescent="0.25">
      <c r="B923" s="163"/>
      <c r="C923" s="164"/>
      <c r="D923" s="165"/>
      <c r="E923" s="165"/>
      <c r="F923" s="165"/>
      <c r="G923" s="165"/>
      <c r="H923" s="165"/>
      <c r="I923" s="165"/>
      <c r="J923" s="165"/>
      <c r="K923" s="165"/>
      <c r="L923" s="165"/>
      <c r="M923" s="165"/>
      <c r="N923" s="165"/>
      <c r="O923" s="165"/>
      <c r="P923" s="174"/>
    </row>
    <row r="924" spans="2:16" x14ac:dyDescent="0.25">
      <c r="B924" s="163"/>
      <c r="C924" s="164"/>
      <c r="D924" s="165"/>
      <c r="E924" s="165"/>
      <c r="F924" s="165"/>
      <c r="G924" s="165"/>
      <c r="H924" s="165"/>
      <c r="I924" s="165"/>
      <c r="J924" s="165"/>
      <c r="K924" s="165"/>
      <c r="L924" s="165"/>
      <c r="M924" s="165"/>
      <c r="N924" s="165"/>
      <c r="O924" s="165"/>
      <c r="P924" s="174"/>
    </row>
    <row r="925" spans="2:16" x14ac:dyDescent="0.25">
      <c r="B925" s="163"/>
      <c r="C925" s="164"/>
      <c r="D925" s="165"/>
      <c r="E925" s="165"/>
      <c r="F925" s="165"/>
      <c r="G925" s="165"/>
      <c r="H925" s="165"/>
      <c r="I925" s="165"/>
      <c r="J925" s="165"/>
      <c r="K925" s="165"/>
      <c r="L925" s="165"/>
      <c r="M925" s="165"/>
      <c r="N925" s="165"/>
      <c r="O925" s="165"/>
      <c r="P925" s="174"/>
    </row>
    <row r="926" spans="2:16" x14ac:dyDescent="0.25">
      <c r="B926" s="163"/>
      <c r="C926" s="164"/>
      <c r="D926" s="165"/>
      <c r="E926" s="165"/>
      <c r="F926" s="165"/>
      <c r="G926" s="165"/>
      <c r="H926" s="165"/>
      <c r="I926" s="165"/>
      <c r="J926" s="165"/>
      <c r="K926" s="165"/>
      <c r="L926" s="165"/>
      <c r="M926" s="165"/>
      <c r="N926" s="165"/>
      <c r="O926" s="165"/>
      <c r="P926" s="174"/>
    </row>
    <row r="927" spans="2:16" x14ac:dyDescent="0.25">
      <c r="B927" s="163"/>
      <c r="C927" s="164"/>
      <c r="D927" s="165"/>
      <c r="E927" s="165"/>
      <c r="F927" s="165"/>
      <c r="G927" s="165"/>
      <c r="H927" s="165"/>
      <c r="I927" s="165"/>
      <c r="J927" s="165"/>
      <c r="K927" s="165"/>
      <c r="L927" s="165"/>
      <c r="M927" s="165"/>
      <c r="N927" s="165"/>
      <c r="O927" s="165"/>
      <c r="P927" s="174"/>
    </row>
    <row r="928" spans="2:16" x14ac:dyDescent="0.25">
      <c r="B928" s="163"/>
      <c r="C928" s="164"/>
      <c r="D928" s="165"/>
      <c r="E928" s="165"/>
      <c r="F928" s="165"/>
      <c r="G928" s="165"/>
      <c r="H928" s="165"/>
      <c r="I928" s="165"/>
      <c r="J928" s="165"/>
      <c r="K928" s="165"/>
      <c r="L928" s="165"/>
      <c r="M928" s="165"/>
      <c r="N928" s="165"/>
      <c r="O928" s="165"/>
      <c r="P928" s="174"/>
    </row>
    <row r="929" spans="2:16" x14ac:dyDescent="0.25">
      <c r="B929" s="163"/>
      <c r="C929" s="164"/>
      <c r="D929" s="165"/>
      <c r="E929" s="165"/>
      <c r="F929" s="165"/>
      <c r="G929" s="165"/>
      <c r="H929" s="165"/>
      <c r="I929" s="165"/>
      <c r="J929" s="165"/>
      <c r="K929" s="165"/>
      <c r="L929" s="165"/>
      <c r="M929" s="165"/>
      <c r="N929" s="165"/>
      <c r="O929" s="165"/>
      <c r="P929" s="174"/>
    </row>
    <row r="930" spans="2:16" x14ac:dyDescent="0.25">
      <c r="B930" s="163"/>
      <c r="C930" s="164"/>
      <c r="D930" s="165"/>
      <c r="E930" s="165"/>
      <c r="F930" s="165"/>
      <c r="G930" s="165"/>
      <c r="H930" s="165"/>
      <c r="I930" s="165"/>
      <c r="J930" s="165"/>
      <c r="K930" s="165"/>
      <c r="L930" s="165"/>
      <c r="M930" s="165"/>
      <c r="N930" s="165"/>
      <c r="O930" s="165"/>
      <c r="P930" s="174"/>
    </row>
    <row r="931" spans="2:16" x14ac:dyDescent="0.25">
      <c r="B931" s="163"/>
      <c r="C931" s="164"/>
      <c r="D931" s="165"/>
      <c r="E931" s="165"/>
      <c r="F931" s="165"/>
      <c r="G931" s="165"/>
      <c r="H931" s="165"/>
      <c r="I931" s="165"/>
      <c r="J931" s="165"/>
      <c r="K931" s="165"/>
      <c r="L931" s="165"/>
      <c r="M931" s="165"/>
      <c r="N931" s="165"/>
      <c r="O931" s="165"/>
      <c r="P931" s="174"/>
    </row>
    <row r="932" spans="2:16" x14ac:dyDescent="0.25">
      <c r="B932" s="163"/>
      <c r="C932" s="164"/>
      <c r="D932" s="165"/>
      <c r="E932" s="165"/>
      <c r="F932" s="165"/>
      <c r="G932" s="165"/>
      <c r="H932" s="165"/>
      <c r="I932" s="165"/>
      <c r="J932" s="165"/>
      <c r="K932" s="165"/>
      <c r="L932" s="165"/>
      <c r="M932" s="165"/>
      <c r="N932" s="165"/>
      <c r="O932" s="165"/>
      <c r="P932" s="174"/>
    </row>
    <row r="933" spans="2:16" x14ac:dyDescent="0.25">
      <c r="B933" s="163"/>
      <c r="C933" s="164"/>
      <c r="D933" s="165"/>
      <c r="E933" s="165"/>
      <c r="F933" s="165"/>
      <c r="G933" s="165"/>
      <c r="H933" s="165"/>
      <c r="I933" s="165"/>
      <c r="J933" s="165"/>
      <c r="K933" s="165"/>
      <c r="L933" s="165"/>
      <c r="M933" s="165"/>
      <c r="N933" s="165"/>
      <c r="O933" s="165"/>
      <c r="P933" s="174"/>
    </row>
    <row r="934" spans="2:16" x14ac:dyDescent="0.25">
      <c r="B934" s="163"/>
      <c r="C934" s="164"/>
      <c r="D934" s="165"/>
      <c r="E934" s="165"/>
      <c r="F934" s="165"/>
      <c r="G934" s="165"/>
      <c r="H934" s="165"/>
      <c r="I934" s="165"/>
      <c r="J934" s="165"/>
      <c r="K934" s="165"/>
      <c r="L934" s="165"/>
      <c r="M934" s="165"/>
      <c r="N934" s="165"/>
      <c r="O934" s="165"/>
      <c r="P934" s="174"/>
    </row>
    <row r="935" spans="2:16" x14ac:dyDescent="0.25">
      <c r="B935" s="163"/>
      <c r="C935" s="164"/>
      <c r="D935" s="165"/>
      <c r="E935" s="165"/>
      <c r="F935" s="165"/>
      <c r="G935" s="165"/>
      <c r="H935" s="165"/>
      <c r="I935" s="165"/>
      <c r="J935" s="165"/>
      <c r="K935" s="165"/>
      <c r="L935" s="165"/>
      <c r="M935" s="165"/>
      <c r="N935" s="165"/>
      <c r="O935" s="165"/>
      <c r="P935" s="174"/>
    </row>
    <row r="936" spans="2:16" x14ac:dyDescent="0.25">
      <c r="B936" s="163"/>
      <c r="C936" s="164"/>
      <c r="D936" s="165"/>
      <c r="E936" s="165"/>
      <c r="F936" s="165"/>
      <c r="G936" s="165"/>
      <c r="H936" s="165"/>
      <c r="I936" s="165"/>
      <c r="J936" s="165"/>
      <c r="K936" s="165"/>
      <c r="L936" s="165"/>
      <c r="M936" s="165"/>
      <c r="N936" s="165"/>
      <c r="O936" s="165"/>
      <c r="P936" s="174"/>
    </row>
    <row r="937" spans="2:16" x14ac:dyDescent="0.25">
      <c r="B937" s="163"/>
      <c r="C937" s="164"/>
      <c r="D937" s="165"/>
      <c r="E937" s="165"/>
      <c r="F937" s="165"/>
      <c r="G937" s="165"/>
      <c r="H937" s="165"/>
      <c r="I937" s="165"/>
      <c r="J937" s="165"/>
      <c r="K937" s="165"/>
      <c r="L937" s="165"/>
      <c r="M937" s="165"/>
      <c r="N937" s="165"/>
      <c r="O937" s="165"/>
      <c r="P937" s="174"/>
    </row>
    <row r="938" spans="2:16" x14ac:dyDescent="0.25">
      <c r="B938" s="163"/>
      <c r="C938" s="164"/>
      <c r="D938" s="165"/>
      <c r="E938" s="165"/>
      <c r="F938" s="165"/>
      <c r="G938" s="165"/>
      <c r="H938" s="165"/>
      <c r="I938" s="165"/>
      <c r="J938" s="165"/>
      <c r="K938" s="165"/>
      <c r="L938" s="165"/>
      <c r="M938" s="165"/>
      <c r="N938" s="165"/>
      <c r="O938" s="165"/>
      <c r="P938" s="174"/>
    </row>
    <row r="939" spans="2:16" x14ac:dyDescent="0.25">
      <c r="B939" s="163"/>
      <c r="C939" s="164"/>
      <c r="D939" s="165"/>
      <c r="E939" s="165"/>
      <c r="F939" s="165"/>
      <c r="G939" s="165"/>
      <c r="H939" s="165"/>
      <c r="I939" s="165"/>
      <c r="J939" s="165"/>
      <c r="K939" s="165"/>
      <c r="L939" s="165"/>
      <c r="M939" s="165"/>
      <c r="N939" s="165"/>
      <c r="O939" s="165"/>
      <c r="P939" s="174"/>
    </row>
    <row r="940" spans="2:16" x14ac:dyDescent="0.25">
      <c r="B940" s="163"/>
      <c r="C940" s="164"/>
      <c r="D940" s="165"/>
      <c r="E940" s="165"/>
      <c r="F940" s="165"/>
      <c r="G940" s="165"/>
      <c r="H940" s="165"/>
      <c r="I940" s="165"/>
      <c r="J940" s="165"/>
      <c r="K940" s="165"/>
      <c r="L940" s="165"/>
      <c r="M940" s="165"/>
      <c r="N940" s="165"/>
      <c r="O940" s="165"/>
      <c r="P940" s="174"/>
    </row>
    <row r="941" spans="2:16" x14ac:dyDescent="0.25">
      <c r="B941" s="163"/>
      <c r="C941" s="164"/>
      <c r="D941" s="165"/>
      <c r="E941" s="165"/>
      <c r="F941" s="165"/>
      <c r="G941" s="165"/>
      <c r="H941" s="165"/>
      <c r="I941" s="165"/>
      <c r="J941" s="165"/>
      <c r="K941" s="165"/>
      <c r="L941" s="165"/>
      <c r="M941" s="165"/>
      <c r="N941" s="165"/>
      <c r="O941" s="165"/>
      <c r="P941" s="174"/>
    </row>
    <row r="942" spans="2:16" x14ac:dyDescent="0.25">
      <c r="B942" s="163"/>
      <c r="C942" s="164"/>
      <c r="D942" s="165"/>
      <c r="E942" s="165"/>
      <c r="F942" s="165"/>
      <c r="G942" s="165"/>
      <c r="H942" s="165"/>
      <c r="I942" s="165"/>
      <c r="J942" s="165"/>
      <c r="K942" s="165"/>
      <c r="L942" s="165"/>
      <c r="M942" s="165"/>
      <c r="N942" s="165"/>
      <c r="O942" s="165"/>
      <c r="P942" s="174"/>
    </row>
    <row r="943" spans="2:16" x14ac:dyDescent="0.25">
      <c r="B943" s="163"/>
      <c r="C943" s="164"/>
      <c r="D943" s="165"/>
      <c r="E943" s="165"/>
      <c r="F943" s="165"/>
      <c r="G943" s="165"/>
      <c r="H943" s="165"/>
      <c r="I943" s="165"/>
      <c r="J943" s="165"/>
      <c r="K943" s="165"/>
      <c r="L943" s="165"/>
      <c r="M943" s="165"/>
      <c r="N943" s="165"/>
      <c r="O943" s="165"/>
      <c r="P943" s="174"/>
    </row>
    <row r="944" spans="2:16" x14ac:dyDescent="0.25">
      <c r="B944" s="163"/>
      <c r="C944" s="164"/>
      <c r="D944" s="165"/>
      <c r="E944" s="165"/>
      <c r="F944" s="165"/>
      <c r="G944" s="165"/>
      <c r="H944" s="165"/>
      <c r="I944" s="165"/>
      <c r="J944" s="165"/>
      <c r="K944" s="165"/>
      <c r="L944" s="165"/>
      <c r="M944" s="165"/>
      <c r="N944" s="165"/>
      <c r="O944" s="165"/>
      <c r="P944" s="174"/>
    </row>
    <row r="945" spans="2:16" x14ac:dyDescent="0.25">
      <c r="B945" s="163"/>
      <c r="C945" s="164"/>
      <c r="D945" s="165"/>
      <c r="E945" s="165"/>
      <c r="F945" s="165"/>
      <c r="G945" s="165"/>
      <c r="H945" s="165"/>
      <c r="I945" s="165"/>
      <c r="J945" s="165"/>
      <c r="K945" s="165"/>
      <c r="L945" s="165"/>
      <c r="M945" s="165"/>
      <c r="N945" s="165"/>
      <c r="O945" s="165"/>
      <c r="P945" s="174"/>
    </row>
    <row r="946" spans="2:16" x14ac:dyDescent="0.25">
      <c r="B946" s="163"/>
      <c r="C946" s="164"/>
      <c r="D946" s="165"/>
      <c r="E946" s="165"/>
      <c r="F946" s="165"/>
      <c r="G946" s="165"/>
      <c r="H946" s="165"/>
      <c r="I946" s="165"/>
      <c r="J946" s="165"/>
      <c r="K946" s="165"/>
      <c r="L946" s="165"/>
      <c r="M946" s="165"/>
      <c r="N946" s="165"/>
      <c r="O946" s="165"/>
      <c r="P946" s="174"/>
    </row>
    <row r="947" spans="2:16" x14ac:dyDescent="0.25">
      <c r="B947" s="163"/>
      <c r="C947" s="164"/>
      <c r="D947" s="165"/>
      <c r="E947" s="165"/>
      <c r="F947" s="165"/>
      <c r="G947" s="165"/>
      <c r="H947" s="165"/>
      <c r="I947" s="165"/>
      <c r="J947" s="165"/>
      <c r="K947" s="165"/>
      <c r="L947" s="165"/>
      <c r="M947" s="165"/>
      <c r="N947" s="165"/>
      <c r="O947" s="165"/>
      <c r="P947" s="174"/>
    </row>
    <row r="948" spans="2:16" x14ac:dyDescent="0.25">
      <c r="B948" s="163"/>
      <c r="C948" s="164"/>
      <c r="D948" s="165"/>
      <c r="E948" s="165"/>
      <c r="F948" s="165"/>
      <c r="G948" s="165"/>
      <c r="H948" s="165"/>
      <c r="I948" s="165"/>
      <c r="J948" s="165"/>
      <c r="K948" s="165"/>
      <c r="L948" s="165"/>
      <c r="M948" s="165"/>
      <c r="N948" s="165"/>
      <c r="O948" s="165"/>
      <c r="P948" s="174"/>
    </row>
    <row r="949" spans="2:16" x14ac:dyDescent="0.25">
      <c r="B949" s="163"/>
      <c r="C949" s="164"/>
      <c r="D949" s="165"/>
      <c r="E949" s="165"/>
      <c r="F949" s="165"/>
      <c r="G949" s="165"/>
      <c r="H949" s="165"/>
      <c r="I949" s="165"/>
      <c r="J949" s="165"/>
      <c r="K949" s="165"/>
      <c r="L949" s="165"/>
      <c r="M949" s="165"/>
      <c r="N949" s="165"/>
      <c r="O949" s="165"/>
      <c r="P949" s="174"/>
    </row>
    <row r="950" spans="2:16" x14ac:dyDescent="0.25">
      <c r="B950" s="163"/>
      <c r="C950" s="164"/>
      <c r="D950" s="165"/>
      <c r="E950" s="165"/>
      <c r="F950" s="165"/>
      <c r="G950" s="165"/>
      <c r="H950" s="165"/>
      <c r="I950" s="165"/>
      <c r="J950" s="165"/>
      <c r="K950" s="165"/>
      <c r="L950" s="165"/>
      <c r="M950" s="165"/>
      <c r="N950" s="165"/>
      <c r="O950" s="165"/>
      <c r="P950" s="174"/>
    </row>
    <row r="951" spans="2:16" x14ac:dyDescent="0.25">
      <c r="B951" s="163"/>
      <c r="C951" s="164"/>
      <c r="D951" s="165"/>
      <c r="E951" s="165"/>
      <c r="F951" s="165"/>
      <c r="G951" s="165"/>
      <c r="H951" s="165"/>
      <c r="I951" s="165"/>
      <c r="J951" s="165"/>
      <c r="K951" s="165"/>
      <c r="L951" s="165"/>
      <c r="M951" s="165"/>
      <c r="N951" s="165"/>
      <c r="O951" s="165"/>
      <c r="P951" s="174"/>
    </row>
    <row r="952" spans="2:16" x14ac:dyDescent="0.25">
      <c r="B952" s="163"/>
      <c r="C952" s="164"/>
      <c r="D952" s="165"/>
      <c r="E952" s="165"/>
      <c r="F952" s="165"/>
      <c r="G952" s="165"/>
      <c r="H952" s="165"/>
      <c r="I952" s="165"/>
      <c r="J952" s="165"/>
      <c r="K952" s="165"/>
      <c r="L952" s="165"/>
      <c r="M952" s="165"/>
      <c r="N952" s="165"/>
      <c r="O952" s="165"/>
      <c r="P952" s="174"/>
    </row>
    <row r="953" spans="2:16" x14ac:dyDescent="0.25">
      <c r="B953" s="163"/>
      <c r="C953" s="164"/>
      <c r="D953" s="165"/>
      <c r="E953" s="165"/>
      <c r="F953" s="165"/>
      <c r="G953" s="165"/>
      <c r="H953" s="165"/>
      <c r="I953" s="165"/>
      <c r="J953" s="165"/>
      <c r="K953" s="165"/>
      <c r="L953" s="165"/>
      <c r="M953" s="165"/>
      <c r="N953" s="165"/>
      <c r="O953" s="165"/>
      <c r="P953" s="174"/>
    </row>
    <row r="954" spans="2:16" x14ac:dyDescent="0.25">
      <c r="B954" s="163"/>
      <c r="C954" s="164"/>
      <c r="D954" s="165"/>
      <c r="E954" s="165"/>
      <c r="F954" s="165"/>
      <c r="G954" s="165"/>
      <c r="H954" s="165"/>
      <c r="I954" s="165"/>
      <c r="J954" s="165"/>
      <c r="K954" s="165"/>
      <c r="L954" s="165"/>
      <c r="M954" s="165"/>
      <c r="N954" s="165"/>
      <c r="O954" s="165"/>
      <c r="P954" s="174"/>
    </row>
    <row r="955" spans="2:16" x14ac:dyDescent="0.25">
      <c r="B955" s="163"/>
      <c r="C955" s="164"/>
      <c r="D955" s="165"/>
      <c r="E955" s="165"/>
      <c r="F955" s="165"/>
      <c r="G955" s="165"/>
      <c r="H955" s="165"/>
      <c r="I955" s="165"/>
      <c r="J955" s="165"/>
      <c r="K955" s="165"/>
      <c r="L955" s="165"/>
      <c r="M955" s="165"/>
      <c r="N955" s="165"/>
      <c r="O955" s="165"/>
      <c r="P955" s="174"/>
    </row>
    <row r="956" spans="2:16" x14ac:dyDescent="0.25">
      <c r="B956" s="163"/>
      <c r="C956" s="164"/>
      <c r="D956" s="165"/>
      <c r="E956" s="165"/>
      <c r="F956" s="165"/>
      <c r="G956" s="165"/>
      <c r="H956" s="165"/>
      <c r="I956" s="165"/>
      <c r="J956" s="165"/>
      <c r="K956" s="165"/>
      <c r="L956" s="165"/>
      <c r="M956" s="165"/>
      <c r="N956" s="165"/>
      <c r="O956" s="165"/>
      <c r="P956" s="174"/>
    </row>
    <row r="957" spans="2:16" x14ac:dyDescent="0.25">
      <c r="B957" s="163"/>
      <c r="C957" s="164"/>
      <c r="D957" s="165"/>
      <c r="E957" s="165"/>
      <c r="F957" s="165"/>
      <c r="G957" s="165"/>
      <c r="H957" s="165"/>
      <c r="I957" s="165"/>
      <c r="J957" s="165"/>
      <c r="K957" s="165"/>
      <c r="L957" s="165"/>
      <c r="M957" s="165"/>
      <c r="N957" s="165"/>
      <c r="O957" s="165"/>
      <c r="P957" s="174"/>
    </row>
    <row r="958" spans="2:16" x14ac:dyDescent="0.25">
      <c r="B958" s="163"/>
      <c r="C958" s="164"/>
      <c r="D958" s="165"/>
      <c r="E958" s="165"/>
      <c r="F958" s="165"/>
      <c r="G958" s="165"/>
      <c r="H958" s="165"/>
      <c r="I958" s="165"/>
      <c r="J958" s="165"/>
      <c r="K958" s="165"/>
      <c r="L958" s="165"/>
      <c r="M958" s="165"/>
      <c r="N958" s="165"/>
      <c r="O958" s="165"/>
      <c r="P958" s="174"/>
    </row>
    <row r="959" spans="2:16" x14ac:dyDescent="0.25">
      <c r="B959" s="163"/>
      <c r="C959" s="164"/>
      <c r="D959" s="165"/>
      <c r="E959" s="165"/>
      <c r="F959" s="165"/>
      <c r="G959" s="165"/>
      <c r="H959" s="165"/>
      <c r="I959" s="165"/>
      <c r="J959" s="165"/>
      <c r="K959" s="165"/>
      <c r="L959" s="165"/>
      <c r="M959" s="165"/>
      <c r="N959" s="165"/>
      <c r="O959" s="165"/>
      <c r="P959" s="174"/>
    </row>
    <row r="960" spans="2:16" x14ac:dyDescent="0.25">
      <c r="B960" s="163"/>
      <c r="C960" s="164"/>
      <c r="D960" s="165"/>
      <c r="E960" s="165"/>
      <c r="F960" s="165"/>
      <c r="G960" s="165"/>
      <c r="H960" s="165"/>
      <c r="I960" s="165"/>
      <c r="J960" s="165"/>
      <c r="K960" s="165"/>
      <c r="L960" s="165"/>
      <c r="M960" s="165"/>
      <c r="N960" s="165"/>
      <c r="O960" s="165"/>
      <c r="P960" s="174"/>
    </row>
    <row r="961" spans="2:16" x14ac:dyDescent="0.25">
      <c r="B961" s="163"/>
      <c r="C961" s="164"/>
      <c r="D961" s="165"/>
      <c r="E961" s="165"/>
      <c r="F961" s="165"/>
      <c r="G961" s="165"/>
      <c r="H961" s="165"/>
      <c r="I961" s="165"/>
      <c r="J961" s="165"/>
      <c r="K961" s="165"/>
      <c r="L961" s="165"/>
      <c r="M961" s="165"/>
      <c r="N961" s="165"/>
      <c r="O961" s="165"/>
      <c r="P961" s="174"/>
    </row>
    <row r="962" spans="2:16" x14ac:dyDescent="0.25">
      <c r="B962" s="163"/>
      <c r="C962" s="164"/>
      <c r="D962" s="165"/>
      <c r="E962" s="165"/>
      <c r="F962" s="165"/>
      <c r="G962" s="165"/>
      <c r="H962" s="165"/>
      <c r="I962" s="165"/>
      <c r="J962" s="165"/>
      <c r="K962" s="165"/>
      <c r="L962" s="165"/>
      <c r="M962" s="165"/>
      <c r="N962" s="165"/>
      <c r="O962" s="165"/>
      <c r="P962" s="174"/>
    </row>
    <row r="963" spans="2:16" x14ac:dyDescent="0.25">
      <c r="B963" s="163"/>
      <c r="C963" s="164"/>
      <c r="D963" s="165"/>
      <c r="E963" s="165"/>
      <c r="F963" s="165"/>
      <c r="G963" s="165"/>
      <c r="H963" s="165"/>
      <c r="I963" s="165"/>
      <c r="J963" s="165"/>
      <c r="K963" s="165"/>
      <c r="L963" s="165"/>
      <c r="M963" s="165"/>
      <c r="N963" s="165"/>
      <c r="O963" s="165"/>
      <c r="P963" s="174"/>
    </row>
    <row r="964" spans="2:16" x14ac:dyDescent="0.25">
      <c r="B964" s="163"/>
      <c r="C964" s="164"/>
      <c r="D964" s="165"/>
      <c r="E964" s="165"/>
      <c r="F964" s="165"/>
      <c r="G964" s="165"/>
      <c r="H964" s="165"/>
      <c r="I964" s="165"/>
      <c r="J964" s="165"/>
      <c r="K964" s="165"/>
      <c r="L964" s="165"/>
      <c r="M964" s="165"/>
      <c r="N964" s="165"/>
      <c r="O964" s="165"/>
      <c r="P964" s="174"/>
    </row>
    <row r="965" spans="2:16" x14ac:dyDescent="0.25">
      <c r="B965" s="163"/>
      <c r="C965" s="164"/>
      <c r="D965" s="165"/>
      <c r="E965" s="165"/>
      <c r="F965" s="165"/>
      <c r="G965" s="165"/>
      <c r="H965" s="165"/>
      <c r="I965" s="165"/>
      <c r="J965" s="165"/>
      <c r="K965" s="165"/>
      <c r="L965" s="165"/>
      <c r="M965" s="165"/>
      <c r="N965" s="165"/>
      <c r="O965" s="165"/>
      <c r="P965" s="174"/>
    </row>
    <row r="966" spans="2:16" x14ac:dyDescent="0.25">
      <c r="B966" s="163"/>
      <c r="C966" s="164"/>
      <c r="D966" s="165"/>
      <c r="E966" s="165"/>
      <c r="F966" s="165"/>
      <c r="G966" s="165"/>
      <c r="H966" s="165"/>
      <c r="I966" s="165"/>
      <c r="J966" s="165"/>
      <c r="K966" s="165"/>
      <c r="L966" s="165"/>
      <c r="M966" s="165"/>
      <c r="N966" s="165"/>
      <c r="O966" s="165"/>
      <c r="P966" s="174"/>
    </row>
    <row r="967" spans="2:16" x14ac:dyDescent="0.25">
      <c r="B967" s="163"/>
      <c r="C967" s="164"/>
      <c r="D967" s="165"/>
      <c r="E967" s="165"/>
      <c r="F967" s="165"/>
      <c r="G967" s="165"/>
      <c r="H967" s="165"/>
      <c r="I967" s="165"/>
      <c r="J967" s="165"/>
      <c r="K967" s="165"/>
      <c r="L967" s="165"/>
      <c r="M967" s="165"/>
      <c r="N967" s="165"/>
      <c r="O967" s="165"/>
      <c r="P967" s="174"/>
    </row>
    <row r="968" spans="2:16" x14ac:dyDescent="0.25">
      <c r="B968" s="163"/>
      <c r="C968" s="164"/>
      <c r="D968" s="165"/>
      <c r="E968" s="165"/>
      <c r="F968" s="165"/>
      <c r="G968" s="165"/>
      <c r="H968" s="165"/>
      <c r="I968" s="165"/>
      <c r="J968" s="165"/>
      <c r="K968" s="165"/>
      <c r="L968" s="165"/>
      <c r="M968" s="165"/>
      <c r="N968" s="165"/>
      <c r="O968" s="165"/>
      <c r="P968" s="174"/>
    </row>
    <row r="969" spans="2:16" x14ac:dyDescent="0.25">
      <c r="B969" s="163"/>
      <c r="C969" s="164"/>
      <c r="D969" s="165"/>
      <c r="E969" s="165"/>
      <c r="F969" s="165"/>
      <c r="G969" s="165"/>
      <c r="H969" s="165"/>
      <c r="I969" s="165"/>
      <c r="J969" s="165"/>
      <c r="K969" s="165"/>
      <c r="L969" s="165"/>
      <c r="M969" s="165"/>
      <c r="N969" s="165"/>
      <c r="O969" s="165"/>
      <c r="P969" s="174"/>
    </row>
    <row r="970" spans="2:16" x14ac:dyDescent="0.25">
      <c r="B970" s="163"/>
      <c r="C970" s="164"/>
      <c r="D970" s="165"/>
      <c r="E970" s="165"/>
      <c r="F970" s="165"/>
      <c r="G970" s="165"/>
      <c r="H970" s="165"/>
      <c r="I970" s="165"/>
      <c r="J970" s="165"/>
      <c r="K970" s="165"/>
      <c r="L970" s="165"/>
      <c r="M970" s="165"/>
      <c r="N970" s="165"/>
      <c r="O970" s="165"/>
      <c r="P970" s="174"/>
    </row>
    <row r="971" spans="2:16" x14ac:dyDescent="0.25">
      <c r="B971" s="163"/>
      <c r="C971" s="164"/>
      <c r="D971" s="165"/>
      <c r="E971" s="165"/>
      <c r="F971" s="165"/>
      <c r="G971" s="165"/>
      <c r="H971" s="165"/>
      <c r="I971" s="165"/>
      <c r="J971" s="165"/>
      <c r="K971" s="165"/>
      <c r="L971" s="165"/>
      <c r="M971" s="165"/>
      <c r="N971" s="165"/>
      <c r="O971" s="165"/>
      <c r="P971" s="174"/>
    </row>
    <row r="972" spans="2:16" x14ac:dyDescent="0.25">
      <c r="B972" s="163"/>
      <c r="C972" s="164"/>
      <c r="D972" s="165"/>
      <c r="E972" s="165"/>
      <c r="F972" s="165"/>
      <c r="G972" s="165"/>
      <c r="H972" s="165"/>
      <c r="I972" s="165"/>
      <c r="J972" s="165"/>
      <c r="K972" s="165"/>
      <c r="L972" s="165"/>
      <c r="M972" s="165"/>
      <c r="N972" s="165"/>
      <c r="O972" s="165"/>
      <c r="P972" s="174"/>
    </row>
    <row r="973" spans="2:16" x14ac:dyDescent="0.25">
      <c r="B973" s="163"/>
      <c r="C973" s="164"/>
      <c r="D973" s="165"/>
      <c r="E973" s="165"/>
      <c r="F973" s="165"/>
      <c r="G973" s="165"/>
      <c r="H973" s="165"/>
      <c r="I973" s="165"/>
      <c r="J973" s="165"/>
      <c r="K973" s="165"/>
      <c r="L973" s="165"/>
      <c r="M973" s="165"/>
      <c r="N973" s="165"/>
      <c r="O973" s="165"/>
      <c r="P973" s="174"/>
    </row>
    <row r="974" spans="2:16" x14ac:dyDescent="0.25">
      <c r="B974" s="163"/>
      <c r="C974" s="164"/>
      <c r="D974" s="165"/>
      <c r="E974" s="165"/>
      <c r="F974" s="165"/>
      <c r="G974" s="165"/>
      <c r="H974" s="165"/>
      <c r="I974" s="165"/>
      <c r="J974" s="165"/>
      <c r="K974" s="165"/>
      <c r="L974" s="165"/>
      <c r="M974" s="165"/>
      <c r="N974" s="165"/>
      <c r="O974" s="165"/>
      <c r="P974" s="174"/>
    </row>
    <row r="975" spans="2:16" x14ac:dyDescent="0.25">
      <c r="B975" s="163"/>
      <c r="C975" s="164"/>
      <c r="D975" s="165"/>
      <c r="E975" s="165"/>
      <c r="F975" s="165"/>
      <c r="G975" s="165"/>
      <c r="H975" s="165"/>
      <c r="I975" s="165"/>
      <c r="J975" s="165"/>
      <c r="K975" s="165"/>
      <c r="L975" s="165"/>
      <c r="M975" s="165"/>
      <c r="N975" s="165"/>
      <c r="O975" s="165"/>
      <c r="P975" s="174"/>
    </row>
    <row r="976" spans="2:16" x14ac:dyDescent="0.25">
      <c r="B976" s="163"/>
      <c r="C976" s="164"/>
      <c r="D976" s="165"/>
      <c r="E976" s="165"/>
      <c r="F976" s="165"/>
      <c r="G976" s="165"/>
      <c r="H976" s="165"/>
      <c r="I976" s="165"/>
      <c r="J976" s="165"/>
      <c r="K976" s="165"/>
      <c r="L976" s="165"/>
      <c r="M976" s="165"/>
      <c r="N976" s="165"/>
      <c r="O976" s="165"/>
      <c r="P976" s="174"/>
    </row>
    <row r="977" spans="2:16" x14ac:dyDescent="0.25">
      <c r="B977" s="163"/>
      <c r="C977" s="164"/>
      <c r="D977" s="165"/>
      <c r="E977" s="165"/>
      <c r="F977" s="165"/>
      <c r="G977" s="165"/>
      <c r="H977" s="165"/>
      <c r="I977" s="165"/>
      <c r="J977" s="165"/>
      <c r="K977" s="165"/>
      <c r="L977" s="165"/>
      <c r="M977" s="165"/>
      <c r="N977" s="165"/>
      <c r="O977" s="165"/>
      <c r="P977" s="174"/>
    </row>
    <row r="978" spans="2:16" x14ac:dyDescent="0.25">
      <c r="B978" s="163"/>
      <c r="C978" s="164"/>
      <c r="D978" s="165"/>
      <c r="E978" s="165"/>
      <c r="F978" s="165"/>
      <c r="G978" s="165"/>
      <c r="H978" s="165"/>
      <c r="I978" s="165"/>
      <c r="J978" s="165"/>
      <c r="K978" s="165"/>
      <c r="L978" s="165"/>
      <c r="M978" s="165"/>
      <c r="N978" s="165"/>
      <c r="O978" s="165"/>
      <c r="P978" s="174"/>
    </row>
    <row r="979" spans="2:16" x14ac:dyDescent="0.25">
      <c r="B979" s="163"/>
      <c r="C979" s="164"/>
      <c r="D979" s="165"/>
      <c r="E979" s="165"/>
      <c r="F979" s="165"/>
      <c r="G979" s="165"/>
      <c r="H979" s="165"/>
      <c r="I979" s="165"/>
      <c r="J979" s="165"/>
      <c r="K979" s="165"/>
      <c r="L979" s="165"/>
      <c r="M979" s="165"/>
      <c r="N979" s="165"/>
      <c r="O979" s="165"/>
      <c r="P979" s="174"/>
    </row>
    <row r="980" spans="2:16" x14ac:dyDescent="0.25">
      <c r="B980" s="163"/>
      <c r="C980" s="164"/>
      <c r="D980" s="165"/>
      <c r="E980" s="165"/>
      <c r="F980" s="165"/>
      <c r="G980" s="165"/>
      <c r="H980" s="165"/>
      <c r="I980" s="165"/>
      <c r="J980" s="165"/>
      <c r="K980" s="165"/>
      <c r="L980" s="165"/>
      <c r="M980" s="165"/>
      <c r="N980" s="165"/>
      <c r="O980" s="165"/>
      <c r="P980" s="174"/>
    </row>
    <row r="981" spans="2:16" x14ac:dyDescent="0.25">
      <c r="B981" s="163"/>
      <c r="C981" s="164"/>
      <c r="D981" s="165"/>
      <c r="E981" s="165"/>
      <c r="F981" s="165"/>
      <c r="G981" s="165"/>
      <c r="H981" s="165"/>
      <c r="I981" s="165"/>
      <c r="J981" s="165"/>
      <c r="K981" s="165"/>
      <c r="L981" s="165"/>
      <c r="M981" s="165"/>
      <c r="N981" s="165"/>
      <c r="O981" s="165"/>
      <c r="P981" s="174"/>
    </row>
    <row r="982" spans="2:16" x14ac:dyDescent="0.25">
      <c r="B982" s="163"/>
      <c r="C982" s="164"/>
      <c r="D982" s="165"/>
      <c r="E982" s="165"/>
      <c r="F982" s="165"/>
      <c r="G982" s="165"/>
      <c r="H982" s="165"/>
      <c r="I982" s="165"/>
      <c r="J982" s="165"/>
      <c r="K982" s="165"/>
      <c r="L982" s="165"/>
      <c r="M982" s="165"/>
      <c r="N982" s="165"/>
      <c r="O982" s="165"/>
      <c r="P982" s="174"/>
    </row>
    <row r="983" spans="2:16" x14ac:dyDescent="0.25">
      <c r="B983" s="163"/>
      <c r="C983" s="164"/>
      <c r="D983" s="165"/>
      <c r="E983" s="165"/>
      <c r="F983" s="165"/>
      <c r="G983" s="165"/>
      <c r="H983" s="165"/>
      <c r="I983" s="165"/>
      <c r="J983" s="165"/>
      <c r="K983" s="165"/>
      <c r="L983" s="165"/>
      <c r="M983" s="165"/>
      <c r="N983" s="165"/>
      <c r="O983" s="165"/>
      <c r="P983" s="174"/>
    </row>
    <row r="984" spans="2:16" x14ac:dyDescent="0.25">
      <c r="B984" s="163"/>
      <c r="C984" s="164"/>
      <c r="D984" s="165"/>
      <c r="E984" s="165"/>
      <c r="F984" s="165"/>
      <c r="G984" s="165"/>
      <c r="H984" s="165"/>
      <c r="I984" s="165"/>
      <c r="J984" s="165"/>
      <c r="K984" s="165"/>
      <c r="L984" s="165"/>
      <c r="M984" s="165"/>
      <c r="N984" s="165"/>
      <c r="O984" s="165"/>
      <c r="P984" s="174"/>
    </row>
    <row r="985" spans="2:16" x14ac:dyDescent="0.25">
      <c r="B985" s="163"/>
      <c r="C985" s="164"/>
      <c r="D985" s="165"/>
      <c r="E985" s="165"/>
      <c r="F985" s="165"/>
      <c r="G985" s="165"/>
      <c r="H985" s="165"/>
      <c r="I985" s="165"/>
      <c r="J985" s="165"/>
      <c r="K985" s="165"/>
      <c r="L985" s="165"/>
      <c r="M985" s="165"/>
      <c r="N985" s="165"/>
      <c r="O985" s="165"/>
      <c r="P985" s="174"/>
    </row>
    <row r="986" spans="2:16" x14ac:dyDescent="0.25">
      <c r="B986" s="163"/>
      <c r="C986" s="164"/>
      <c r="D986" s="165"/>
      <c r="E986" s="165"/>
      <c r="F986" s="165"/>
      <c r="G986" s="165"/>
      <c r="H986" s="165"/>
      <c r="I986" s="165"/>
      <c r="J986" s="165"/>
      <c r="K986" s="165"/>
      <c r="L986" s="165"/>
      <c r="M986" s="165"/>
      <c r="N986" s="165"/>
      <c r="O986" s="165"/>
      <c r="P986" s="174"/>
    </row>
    <row r="987" spans="2:16" x14ac:dyDescent="0.25">
      <c r="B987" s="163"/>
      <c r="C987" s="164"/>
      <c r="D987" s="165"/>
      <c r="E987" s="165"/>
      <c r="F987" s="165"/>
      <c r="G987" s="165"/>
      <c r="H987" s="165"/>
      <c r="I987" s="165"/>
      <c r="J987" s="165"/>
      <c r="K987" s="165"/>
      <c r="L987" s="165"/>
      <c r="M987" s="165"/>
      <c r="N987" s="165"/>
      <c r="O987" s="165"/>
      <c r="P987" s="174"/>
    </row>
    <row r="988" spans="2:16" x14ac:dyDescent="0.25">
      <c r="B988" s="163"/>
      <c r="C988" s="164"/>
      <c r="D988" s="165"/>
      <c r="E988" s="165"/>
      <c r="F988" s="165"/>
      <c r="G988" s="165"/>
      <c r="H988" s="165"/>
      <c r="I988" s="165"/>
      <c r="J988" s="165"/>
      <c r="K988" s="165"/>
      <c r="L988" s="165"/>
      <c r="M988" s="165"/>
      <c r="N988" s="165"/>
      <c r="O988" s="165"/>
      <c r="P988" s="174"/>
    </row>
    <row r="989" spans="2:16" x14ac:dyDescent="0.25">
      <c r="B989" s="163"/>
      <c r="C989" s="164"/>
      <c r="D989" s="165"/>
      <c r="E989" s="165"/>
      <c r="F989" s="165"/>
      <c r="G989" s="165"/>
      <c r="H989" s="165"/>
      <c r="I989" s="165"/>
      <c r="J989" s="165"/>
      <c r="K989" s="165"/>
      <c r="L989" s="165"/>
      <c r="M989" s="165"/>
      <c r="N989" s="165"/>
      <c r="O989" s="165"/>
      <c r="P989" s="174"/>
    </row>
    <row r="990" spans="2:16" x14ac:dyDescent="0.25">
      <c r="B990" s="163"/>
      <c r="C990" s="164"/>
      <c r="D990" s="165"/>
      <c r="E990" s="165"/>
      <c r="F990" s="165"/>
      <c r="G990" s="165"/>
      <c r="H990" s="165"/>
      <c r="I990" s="165"/>
      <c r="J990" s="165"/>
      <c r="K990" s="165"/>
      <c r="L990" s="165"/>
      <c r="M990" s="165"/>
      <c r="N990" s="165"/>
      <c r="O990" s="165"/>
      <c r="P990" s="174"/>
    </row>
    <row r="991" spans="2:16" x14ac:dyDescent="0.25">
      <c r="B991" s="163"/>
      <c r="C991" s="164"/>
      <c r="D991" s="165"/>
      <c r="E991" s="165"/>
      <c r="F991" s="165"/>
      <c r="G991" s="165"/>
      <c r="H991" s="165"/>
      <c r="I991" s="165"/>
      <c r="J991" s="165"/>
      <c r="K991" s="165"/>
      <c r="L991" s="165"/>
      <c r="M991" s="165"/>
      <c r="N991" s="165"/>
      <c r="O991" s="165"/>
      <c r="P991" s="174"/>
    </row>
    <row r="992" spans="2:16" x14ac:dyDescent="0.25">
      <c r="B992" s="163"/>
      <c r="C992" s="164"/>
      <c r="D992" s="165"/>
      <c r="E992" s="165"/>
      <c r="F992" s="165"/>
      <c r="G992" s="165"/>
      <c r="H992" s="165"/>
      <c r="I992" s="165"/>
      <c r="J992" s="165"/>
      <c r="K992" s="165"/>
      <c r="L992" s="165"/>
      <c r="M992" s="165"/>
      <c r="N992" s="165"/>
      <c r="O992" s="165"/>
      <c r="P992" s="174"/>
    </row>
    <row r="993" spans="2:16" x14ac:dyDescent="0.25">
      <c r="B993" s="163"/>
      <c r="C993" s="164"/>
      <c r="D993" s="165"/>
      <c r="E993" s="165"/>
      <c r="F993" s="165"/>
      <c r="G993" s="165"/>
      <c r="H993" s="165"/>
      <c r="I993" s="165"/>
      <c r="J993" s="165"/>
      <c r="K993" s="165"/>
      <c r="L993" s="165"/>
      <c r="M993" s="165"/>
      <c r="N993" s="165"/>
      <c r="O993" s="165"/>
      <c r="P993" s="174"/>
    </row>
    <row r="994" spans="2:16" x14ac:dyDescent="0.25">
      <c r="B994" s="163"/>
      <c r="C994" s="164"/>
      <c r="D994" s="165"/>
      <c r="E994" s="165"/>
      <c r="F994" s="165"/>
      <c r="G994" s="165"/>
      <c r="H994" s="165"/>
      <c r="I994" s="165"/>
      <c r="J994" s="165"/>
      <c r="K994" s="165"/>
      <c r="L994" s="165"/>
      <c r="M994" s="165"/>
      <c r="N994" s="165"/>
      <c r="O994" s="165"/>
      <c r="P994" s="174"/>
    </row>
    <row r="995" spans="2:16" x14ac:dyDescent="0.25">
      <c r="B995" s="163"/>
      <c r="C995" s="164"/>
      <c r="D995" s="165"/>
      <c r="E995" s="165"/>
      <c r="F995" s="165"/>
      <c r="G995" s="165"/>
      <c r="H995" s="165"/>
      <c r="I995" s="165"/>
      <c r="J995" s="165"/>
      <c r="K995" s="165"/>
      <c r="L995" s="165"/>
      <c r="M995" s="165"/>
      <c r="N995" s="165"/>
      <c r="O995" s="165"/>
      <c r="P995" s="174"/>
    </row>
    <row r="996" spans="2:16" x14ac:dyDescent="0.25">
      <c r="B996" s="163"/>
      <c r="C996" s="164"/>
      <c r="D996" s="165"/>
      <c r="E996" s="165"/>
      <c r="F996" s="165"/>
      <c r="G996" s="165"/>
      <c r="H996" s="165"/>
      <c r="I996" s="165"/>
      <c r="J996" s="165"/>
      <c r="K996" s="165"/>
      <c r="L996" s="165"/>
      <c r="M996" s="165"/>
      <c r="N996" s="165"/>
      <c r="O996" s="165"/>
      <c r="P996" s="174"/>
    </row>
    <row r="997" spans="2:16" x14ac:dyDescent="0.25">
      <c r="B997" s="163"/>
      <c r="C997" s="164"/>
      <c r="D997" s="165"/>
      <c r="E997" s="165"/>
      <c r="F997" s="165"/>
      <c r="G997" s="165"/>
      <c r="H997" s="165"/>
      <c r="I997" s="165"/>
      <c r="J997" s="165"/>
      <c r="K997" s="165"/>
      <c r="L997" s="165"/>
      <c r="M997" s="165"/>
      <c r="N997" s="165"/>
      <c r="O997" s="165"/>
      <c r="P997" s="174"/>
    </row>
    <row r="998" spans="2:16" x14ac:dyDescent="0.25">
      <c r="B998" s="163"/>
      <c r="C998" s="164"/>
      <c r="D998" s="165"/>
      <c r="E998" s="165"/>
      <c r="F998" s="165"/>
      <c r="G998" s="165"/>
      <c r="H998" s="165"/>
      <c r="I998" s="165"/>
      <c r="J998" s="165"/>
      <c r="K998" s="165"/>
      <c r="L998" s="165"/>
      <c r="M998" s="165"/>
      <c r="N998" s="165"/>
      <c r="O998" s="165"/>
      <c r="P998" s="174"/>
    </row>
    <row r="999" spans="2:16" x14ac:dyDescent="0.25">
      <c r="B999" s="163"/>
      <c r="C999" s="164"/>
      <c r="D999" s="165"/>
      <c r="E999" s="165"/>
      <c r="F999" s="165"/>
      <c r="G999" s="165"/>
      <c r="H999" s="165"/>
      <c r="I999" s="165"/>
      <c r="J999" s="165"/>
      <c r="K999" s="165"/>
      <c r="L999" s="165"/>
      <c r="M999" s="165"/>
      <c r="N999" s="165"/>
      <c r="O999" s="165"/>
      <c r="P999" s="174"/>
    </row>
    <row r="1000" spans="2:16" x14ac:dyDescent="0.25">
      <c r="B1000" s="163"/>
      <c r="C1000" s="164"/>
      <c r="D1000" s="165"/>
      <c r="E1000" s="165"/>
      <c r="F1000" s="165"/>
      <c r="G1000" s="165"/>
      <c r="H1000" s="165"/>
      <c r="I1000" s="165"/>
      <c r="J1000" s="165"/>
      <c r="K1000" s="165"/>
      <c r="L1000" s="165"/>
      <c r="M1000" s="165"/>
      <c r="N1000" s="165"/>
      <c r="O1000" s="165"/>
      <c r="P1000" s="174"/>
    </row>
    <row r="1001" spans="2:16" x14ac:dyDescent="0.25">
      <c r="B1001" s="163"/>
      <c r="C1001" s="164"/>
      <c r="D1001" s="165"/>
      <c r="E1001" s="165"/>
      <c r="F1001" s="165"/>
      <c r="G1001" s="165"/>
      <c r="H1001" s="165"/>
      <c r="I1001" s="165"/>
      <c r="J1001" s="165"/>
      <c r="K1001" s="165"/>
      <c r="L1001" s="165"/>
      <c r="M1001" s="165"/>
      <c r="N1001" s="165"/>
      <c r="O1001" s="165"/>
      <c r="P1001" s="174"/>
    </row>
    <row r="1002" spans="2:16" x14ac:dyDescent="0.25">
      <c r="B1002" s="163"/>
      <c r="C1002" s="164"/>
      <c r="D1002" s="165"/>
      <c r="E1002" s="165"/>
      <c r="F1002" s="165"/>
      <c r="G1002" s="165"/>
      <c r="H1002" s="165"/>
      <c r="I1002" s="165"/>
      <c r="J1002" s="165"/>
      <c r="K1002" s="165"/>
      <c r="L1002" s="165"/>
      <c r="M1002" s="165"/>
      <c r="N1002" s="165"/>
      <c r="O1002" s="165"/>
      <c r="P1002" s="174"/>
    </row>
    <row r="1003" spans="2:16" x14ac:dyDescent="0.25">
      <c r="B1003" s="163"/>
      <c r="C1003" s="164"/>
      <c r="D1003" s="165"/>
      <c r="E1003" s="165"/>
      <c r="F1003" s="165"/>
      <c r="G1003" s="165"/>
      <c r="H1003" s="165"/>
      <c r="I1003" s="165"/>
      <c r="J1003" s="165"/>
      <c r="K1003" s="165"/>
      <c r="L1003" s="165"/>
      <c r="M1003" s="165"/>
      <c r="N1003" s="165"/>
      <c r="O1003" s="165"/>
      <c r="P1003" s="174"/>
    </row>
    <row r="1004" spans="2:16" x14ac:dyDescent="0.25">
      <c r="B1004" s="163"/>
      <c r="C1004" s="164"/>
      <c r="D1004" s="165"/>
      <c r="E1004" s="165"/>
      <c r="F1004" s="165"/>
      <c r="G1004" s="165"/>
      <c r="H1004" s="165"/>
      <c r="I1004" s="165"/>
      <c r="J1004" s="165"/>
      <c r="K1004" s="165"/>
      <c r="L1004" s="165"/>
      <c r="M1004" s="165"/>
      <c r="N1004" s="165"/>
      <c r="O1004" s="165"/>
      <c r="P1004" s="174"/>
    </row>
    <row r="1005" spans="2:16" x14ac:dyDescent="0.25">
      <c r="B1005" s="168"/>
      <c r="C1005" s="169"/>
      <c r="D1005" s="170"/>
      <c r="E1005" s="170"/>
      <c r="F1005" s="170"/>
      <c r="G1005" s="170"/>
      <c r="H1005" s="170"/>
      <c r="I1005" s="170"/>
      <c r="J1005" s="170"/>
      <c r="K1005" s="170"/>
      <c r="L1005" s="170"/>
      <c r="M1005" s="170"/>
      <c r="N1005" s="170"/>
      <c r="O1005" s="170"/>
      <c r="P1005" s="175"/>
    </row>
    <row r="1006" spans="2:16" ht="7.15" customHeight="1" x14ac:dyDescent="0.25"/>
  </sheetData>
  <sheetProtection algorithmName="SHA-512" hashValue="dNaO2ECT8bPUjwzWfbtsiYvsUZjmxlezMCp+gpYEv9jHrKBgkS9gJZGgu7vzRGj34EL0rFgbLtkWKjG/2j6CSA==" saltValue="ZFTOgpw9GHA6Gyou5hF+Lw==" spinCount="100000" sheet="1" objects="1" scenarios="1" autoFilter="0"/>
  <autoFilter ref="B5:D5" xr:uid="{06654B9B-6928-4D30-B598-E6462E635245}"/>
  <phoneticPr fontId="27" type="noConversion"/>
  <dataValidations count="3">
    <dataValidation type="list" allowBlank="1" showInputMessage="1" showErrorMessage="1" sqref="D6:D25" xr:uid="{4C0DB235-A1BE-4B0F-83D4-2DC4A973A873}">
      <formula1>yearlist</formula1>
    </dataValidation>
    <dataValidation type="list" allowBlank="1" showInputMessage="1" showErrorMessage="1" sqref="B6:B25" xr:uid="{538C8308-B5EF-46E0-9CF2-6DA12D7B5BD7}">
      <formula1>propertylist</formula1>
    </dataValidation>
    <dataValidation type="list" allowBlank="1" showInputMessage="1" showErrorMessage="1" sqref="C6:C25" xr:uid="{A1C7632B-4B53-426C-86B3-A2338A4150FB}">
      <formula1>expensecategorylist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522BA38-3824-4FF2-8842-159102C99D5F}">
            <xm:f>AND(LEN($B6)&gt;0,ISNUMBER(MATCH($B6,PropertyDatabase!$B$6:$B$35,0))=FALSE)</xm:f>
            <x14:dxf>
              <fill>
                <patternFill>
                  <bgColor theme="7" tint="0.39994506668294322"/>
                </patternFill>
              </fill>
            </x14:dxf>
          </x14:cfRule>
          <xm:sqref>B6:P25</xm:sqref>
        </x14:conditionalFormatting>
        <x14:conditionalFormatting xmlns:xm="http://schemas.microsoft.com/office/excel/2006/main">
          <x14:cfRule type="expression" priority="242" id="{18C6E3A6-4DA9-4925-B383-35CAD4991663}">
            <xm:f>AND(LEN($C6)&gt;0,ISNUMBER(MATCH($C6,Menu!$C$11:$C$27,0))=FALSE)</xm:f>
            <x14:dxf>
              <fill>
                <patternFill>
                  <bgColor rgb="FFFF8B85"/>
                </patternFill>
              </fill>
            </x14:dxf>
          </x14:cfRule>
          <xm:sqref>C6:C25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0E9A-70A9-407B-81A0-356BEE44EF95}">
  <sheetPr>
    <pageSetUpPr autoPageBreaks="0" fitToPage="1"/>
  </sheetPr>
  <dimension ref="A1:L38"/>
  <sheetViews>
    <sheetView showGridLines="0" showRowColHeaders="0" zoomScaleNormal="100" zoomScaleSheetLayoutView="85" workbookViewId="0">
      <pane ySplit="8" topLeftCell="A9" activePane="bottomLeft" state="frozen"/>
      <selection activeCell="A4" sqref="A4"/>
      <selection pane="bottomLeft" activeCell="A9" sqref="A9"/>
    </sheetView>
  </sheetViews>
  <sheetFormatPr defaultColWidth="8.85546875" defaultRowHeight="15" x14ac:dyDescent="0.25"/>
  <cols>
    <col min="1" max="2" width="3.7109375" style="9" customWidth="1"/>
    <col min="3" max="4" width="30" style="9" customWidth="1"/>
    <col min="5" max="5" width="3.7109375" style="9" customWidth="1"/>
    <col min="6" max="7" width="30" style="9" customWidth="1"/>
    <col min="8" max="8" width="3.7109375" style="9" customWidth="1"/>
    <col min="9" max="10" width="30" style="9" customWidth="1"/>
    <col min="11" max="11" width="3.7109375" style="9" customWidth="1"/>
    <col min="12" max="12" width="1.7109375" style="9" customWidth="1"/>
    <col min="13" max="16384" width="8.85546875" style="9"/>
  </cols>
  <sheetData>
    <row r="1" spans="1:12" s="1" customFormat="1" ht="6.75" customHeight="1" x14ac:dyDescent="0.25">
      <c r="B1" s="2"/>
      <c r="E1" s="3"/>
      <c r="F1" s="3"/>
      <c r="G1" s="3"/>
    </row>
    <row r="2" spans="1:12" s="18" customFormat="1" ht="20.100000000000001" customHeight="1" x14ac:dyDescent="0.25">
      <c r="B2" s="45"/>
      <c r="C2" s="104" t="s">
        <v>104</v>
      </c>
      <c r="D2" s="19"/>
      <c r="E2" s="19"/>
      <c r="F2" s="19"/>
      <c r="G2" s="19"/>
      <c r="H2" s="19"/>
      <c r="I2" s="19"/>
      <c r="J2" s="19"/>
      <c r="K2" s="19"/>
      <c r="L2" s="20"/>
    </row>
    <row r="3" spans="1:12" s="4" customFormat="1" ht="24" customHeight="1" x14ac:dyDescent="0.25">
      <c r="B3" s="46"/>
      <c r="C3" s="105" t="s">
        <v>119</v>
      </c>
      <c r="D3" s="6"/>
      <c r="E3" s="6"/>
      <c r="F3" s="6"/>
      <c r="G3" s="6"/>
      <c r="H3" s="6"/>
      <c r="I3" s="6"/>
      <c r="J3" s="6"/>
      <c r="K3" s="6"/>
      <c r="L3" s="7"/>
    </row>
    <row r="4" spans="1:12" ht="4.9000000000000004" customHeight="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4.9000000000000004" customHeight="1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2" ht="15" customHeight="1" x14ac:dyDescent="0.25">
      <c r="A6" s="87"/>
      <c r="B6" s="48"/>
      <c r="C6" s="49"/>
      <c r="D6" s="49"/>
      <c r="E6" s="49"/>
      <c r="F6" s="49"/>
      <c r="G6" s="49"/>
      <c r="H6" s="49"/>
      <c r="I6" s="49"/>
      <c r="J6" s="49"/>
      <c r="K6" s="50"/>
      <c r="L6" s="87"/>
    </row>
    <row r="7" spans="1:12" ht="24.95" customHeight="1" x14ac:dyDescent="0.25">
      <c r="B7" s="51"/>
      <c r="C7" s="62" t="s">
        <v>33</v>
      </c>
      <c r="D7" s="63">
        <v>2022</v>
      </c>
      <c r="E7"/>
      <c r="F7" s="64" t="s">
        <v>34</v>
      </c>
      <c r="G7" s="65" t="s">
        <v>37</v>
      </c>
      <c r="H7"/>
      <c r="I7" s="64" t="s">
        <v>35</v>
      </c>
      <c r="J7" s="65" t="s">
        <v>37</v>
      </c>
      <c r="K7" s="52"/>
    </row>
    <row r="8" spans="1:12" ht="9.9499999999999993" customHeight="1" x14ac:dyDescent="0.25">
      <c r="B8" s="51"/>
      <c r="C8"/>
      <c r="D8"/>
      <c r="E8"/>
      <c r="F8"/>
      <c r="G8"/>
      <c r="H8"/>
      <c r="I8"/>
      <c r="J8"/>
      <c r="K8" s="52"/>
    </row>
    <row r="9" spans="1:12" ht="9.9499999999999993" customHeight="1" x14ac:dyDescent="0.25">
      <c r="B9" s="51"/>
      <c r="C9"/>
      <c r="D9"/>
      <c r="E9"/>
      <c r="F9"/>
      <c r="G9"/>
      <c r="H9"/>
      <c r="I9"/>
      <c r="J9"/>
      <c r="K9" s="52"/>
    </row>
    <row r="10" spans="1:12" s="99" customFormat="1" ht="24.95" customHeight="1" x14ac:dyDescent="0.25">
      <c r="B10" s="100"/>
      <c r="C10" s="83"/>
      <c r="D10" s="83"/>
      <c r="E10" s="83"/>
      <c r="F10" s="83"/>
      <c r="G10" s="83"/>
      <c r="H10" s="83"/>
      <c r="I10" s="188" t="s">
        <v>114</v>
      </c>
      <c r="J10" s="189"/>
      <c r="K10" s="101"/>
    </row>
    <row r="11" spans="1:12" s="99" customFormat="1" ht="20.100000000000001" customHeight="1" x14ac:dyDescent="0.25">
      <c r="B11" s="100"/>
      <c r="C11" s="83"/>
      <c r="D11" s="83"/>
      <c r="E11" s="83"/>
      <c r="F11" s="83"/>
      <c r="G11" s="83"/>
      <c r="H11" s="83"/>
      <c r="I11" s="190">
        <f>IFERROR(Calc!$EQ$54,"-")</f>
        <v>94</v>
      </c>
      <c r="J11" s="191"/>
      <c r="K11" s="101"/>
    </row>
    <row r="12" spans="1:12" s="99" customFormat="1" ht="9.9499999999999993" customHeight="1" x14ac:dyDescent="0.25">
      <c r="B12" s="100"/>
      <c r="C12" s="83"/>
      <c r="D12" s="83"/>
      <c r="E12" s="83"/>
      <c r="F12" s="83"/>
      <c r="G12" s="83"/>
      <c r="H12" s="83"/>
      <c r="I12" s="102"/>
      <c r="J12" s="102"/>
      <c r="K12" s="101"/>
    </row>
    <row r="13" spans="1:12" s="99" customFormat="1" ht="24.95" customHeight="1" x14ac:dyDescent="0.25">
      <c r="B13" s="100"/>
      <c r="C13" s="83"/>
      <c r="D13" s="83"/>
      <c r="E13" s="83"/>
      <c r="F13" s="83"/>
      <c r="G13" s="83"/>
      <c r="H13" s="83"/>
      <c r="I13" s="124" t="str">
        <f>IF(LEN(Calc!$BT$12)=0,"Avg. Nightly Rate","Avg. Nightly Rate "&amp;"("&amp;Calc!$BT$12&amp;")")</f>
        <v>Avg. Nightly Rate ($)</v>
      </c>
      <c r="J13" s="125" t="s">
        <v>100</v>
      </c>
      <c r="K13" s="101"/>
    </row>
    <row r="14" spans="1:12" ht="20.100000000000001" customHeight="1" x14ac:dyDescent="0.25">
      <c r="B14" s="51"/>
      <c r="C14"/>
      <c r="D14"/>
      <c r="E14"/>
      <c r="F14"/>
      <c r="G14"/>
      <c r="H14"/>
      <c r="I14" s="109">
        <f>IFERROR(Calc!$ER$54,"-")</f>
        <v>44.893617021276597</v>
      </c>
      <c r="J14" s="110">
        <f>IFERROR(Calc!$ES$54,"-")</f>
        <v>0.19205709165386584</v>
      </c>
      <c r="K14" s="52"/>
    </row>
    <row r="15" spans="1:12" ht="15" customHeight="1" x14ac:dyDescent="0.25">
      <c r="B15" s="51"/>
      <c r="C15"/>
      <c r="D15"/>
      <c r="E15"/>
      <c r="F15"/>
      <c r="G15"/>
      <c r="H15"/>
      <c r="I15"/>
      <c r="J15"/>
      <c r="K15" s="52"/>
    </row>
    <row r="16" spans="1:12" ht="15" customHeight="1" x14ac:dyDescent="0.25">
      <c r="B16" s="51"/>
      <c r="C16"/>
      <c r="D16"/>
      <c r="E16"/>
      <c r="F16"/>
      <c r="G16"/>
      <c r="H16"/>
      <c r="I16"/>
      <c r="J16"/>
      <c r="K16" s="52"/>
    </row>
    <row r="17" spans="2:11" ht="15" customHeight="1" x14ac:dyDescent="0.25">
      <c r="B17" s="51"/>
      <c r="C17"/>
      <c r="D17"/>
      <c r="E17"/>
      <c r="F17"/>
      <c r="G17"/>
      <c r="H17"/>
      <c r="I17"/>
      <c r="J17"/>
      <c r="K17" s="52"/>
    </row>
    <row r="18" spans="2:11" ht="15" customHeight="1" x14ac:dyDescent="0.25">
      <c r="B18" s="51"/>
      <c r="C18"/>
      <c r="D18"/>
      <c r="E18"/>
      <c r="F18"/>
      <c r="G18"/>
      <c r="H18"/>
      <c r="I18"/>
      <c r="J18"/>
      <c r="K18" s="52"/>
    </row>
    <row r="19" spans="2:11" ht="15" customHeight="1" x14ac:dyDescent="0.25">
      <c r="B19" s="51"/>
      <c r="C19"/>
      <c r="D19"/>
      <c r="E19"/>
      <c r="F19"/>
      <c r="G19"/>
      <c r="H19"/>
      <c r="I19"/>
      <c r="J19"/>
      <c r="K19" s="52"/>
    </row>
    <row r="20" spans="2:11" ht="15" customHeight="1" x14ac:dyDescent="0.25">
      <c r="B20" s="51"/>
      <c r="C20"/>
      <c r="D20"/>
      <c r="E20"/>
      <c r="F20"/>
      <c r="G20"/>
      <c r="H20"/>
      <c r="I20"/>
      <c r="J20"/>
      <c r="K20" s="52"/>
    </row>
    <row r="21" spans="2:11" ht="15" customHeight="1" x14ac:dyDescent="0.25">
      <c r="B21" s="51"/>
      <c r="C21"/>
      <c r="D21"/>
      <c r="E21"/>
      <c r="F21"/>
      <c r="G21"/>
      <c r="H21"/>
      <c r="I21"/>
      <c r="J21"/>
      <c r="K21" s="52"/>
    </row>
    <row r="22" spans="2:11" ht="15" customHeight="1" x14ac:dyDescent="0.25">
      <c r="B22" s="51"/>
      <c r="C22"/>
      <c r="D22"/>
      <c r="E22"/>
      <c r="F22"/>
      <c r="G22"/>
      <c r="H22"/>
      <c r="I22"/>
      <c r="J22"/>
      <c r="K22" s="52"/>
    </row>
    <row r="23" spans="2:11" ht="15" customHeight="1" x14ac:dyDescent="0.25">
      <c r="B23" s="51"/>
      <c r="C23"/>
      <c r="D23"/>
      <c r="E23"/>
      <c r="F23"/>
      <c r="G23"/>
      <c r="H23"/>
      <c r="I23"/>
      <c r="J23"/>
      <c r="K23" s="52"/>
    </row>
    <row r="24" spans="2:11" ht="15" customHeight="1" x14ac:dyDescent="0.25">
      <c r="B24" s="51"/>
      <c r="C24"/>
      <c r="D24"/>
      <c r="E24"/>
      <c r="F24"/>
      <c r="G24"/>
      <c r="H24"/>
      <c r="I24"/>
      <c r="J24"/>
      <c r="K24" s="52"/>
    </row>
    <row r="25" spans="2:11" ht="15" customHeight="1" x14ac:dyDescent="0.25">
      <c r="B25" s="51"/>
      <c r="C25"/>
      <c r="D25"/>
      <c r="E25"/>
      <c r="F25"/>
      <c r="G25"/>
      <c r="H25"/>
      <c r="I25"/>
      <c r="J25"/>
      <c r="K25" s="52"/>
    </row>
    <row r="26" spans="2:11" ht="15" customHeight="1" x14ac:dyDescent="0.25">
      <c r="B26" s="51"/>
      <c r="C26"/>
      <c r="D26"/>
      <c r="E26"/>
      <c r="F26"/>
      <c r="G26"/>
      <c r="H26"/>
      <c r="I26"/>
      <c r="J26"/>
      <c r="K26" s="52"/>
    </row>
    <row r="27" spans="2:11" ht="15" customHeight="1" x14ac:dyDescent="0.25">
      <c r="B27" s="51"/>
      <c r="C27"/>
      <c r="D27"/>
      <c r="E27"/>
      <c r="F27"/>
      <c r="G27"/>
      <c r="H27"/>
      <c r="I27"/>
      <c r="J27"/>
      <c r="K27" s="52"/>
    </row>
    <row r="28" spans="2:11" ht="15" customHeight="1" x14ac:dyDescent="0.25">
      <c r="B28" s="51"/>
      <c r="C28"/>
      <c r="D28"/>
      <c r="E28"/>
      <c r="F28"/>
      <c r="G28"/>
      <c r="H28"/>
      <c r="I28"/>
      <c r="J28"/>
      <c r="K28" s="52"/>
    </row>
    <row r="29" spans="2:11" ht="15" customHeight="1" x14ac:dyDescent="0.25">
      <c r="B29" s="51"/>
      <c r="C29"/>
      <c r="D29"/>
      <c r="E29"/>
      <c r="F29"/>
      <c r="G29"/>
      <c r="H29"/>
      <c r="I29"/>
      <c r="J29"/>
      <c r="K29" s="52"/>
    </row>
    <row r="30" spans="2:11" ht="15" customHeight="1" x14ac:dyDescent="0.25">
      <c r="B30" s="51"/>
      <c r="C30"/>
      <c r="D30"/>
      <c r="E30"/>
      <c r="F30"/>
      <c r="G30"/>
      <c r="H30"/>
      <c r="I30"/>
      <c r="J30"/>
      <c r="K30" s="52"/>
    </row>
    <row r="31" spans="2:11" ht="15" customHeight="1" x14ac:dyDescent="0.25">
      <c r="B31" s="51"/>
      <c r="C31"/>
      <c r="D31"/>
      <c r="E31"/>
      <c r="F31"/>
      <c r="G31"/>
      <c r="H31"/>
      <c r="I31"/>
      <c r="J31"/>
      <c r="K31" s="52"/>
    </row>
    <row r="32" spans="2:11" ht="15" customHeight="1" x14ac:dyDescent="0.25">
      <c r="B32" s="51"/>
      <c r="C32"/>
      <c r="D32"/>
      <c r="E32"/>
      <c r="F32"/>
      <c r="G32"/>
      <c r="H32"/>
      <c r="I32"/>
      <c r="J32"/>
      <c r="K32" s="52"/>
    </row>
    <row r="33" spans="2:11" ht="15" customHeight="1" x14ac:dyDescent="0.25">
      <c r="B33" s="51"/>
      <c r="C33"/>
      <c r="D33"/>
      <c r="E33"/>
      <c r="F33"/>
      <c r="G33"/>
      <c r="H33"/>
      <c r="I33"/>
      <c r="J33"/>
      <c r="K33" s="52"/>
    </row>
    <row r="34" spans="2:11" ht="15" customHeight="1" x14ac:dyDescent="0.25">
      <c r="B34" s="51"/>
      <c r="C34"/>
      <c r="D34"/>
      <c r="E34"/>
      <c r="F34"/>
      <c r="G34"/>
      <c r="H34"/>
      <c r="I34"/>
      <c r="J34"/>
      <c r="K34" s="52"/>
    </row>
    <row r="35" spans="2:11" ht="15" customHeight="1" x14ac:dyDescent="0.25">
      <c r="B35" s="51"/>
      <c r="C35"/>
      <c r="D35"/>
      <c r="E35"/>
      <c r="F35"/>
      <c r="G35"/>
      <c r="H35"/>
      <c r="I35"/>
      <c r="J35"/>
      <c r="K35" s="52"/>
    </row>
    <row r="36" spans="2:11" ht="15" customHeight="1" x14ac:dyDescent="0.25">
      <c r="B36" s="53"/>
      <c r="C36" s="54"/>
      <c r="D36" s="54"/>
      <c r="E36" s="54"/>
      <c r="F36" s="54"/>
      <c r="G36" s="54"/>
      <c r="H36" s="54"/>
      <c r="I36" s="54"/>
      <c r="J36" s="54"/>
      <c r="K36" s="55"/>
    </row>
    <row r="37" spans="2:11" ht="7.15" customHeight="1" x14ac:dyDescent="0.25"/>
    <row r="38" spans="2:11" s="10" customFormat="1" ht="22.9" customHeight="1" x14ac:dyDescent="0.25">
      <c r="B38" s="11"/>
      <c r="C38" s="11"/>
      <c r="D38" s="12"/>
      <c r="E38" s="13"/>
      <c r="F38" s="13"/>
      <c r="G38" s="13"/>
      <c r="H38" s="11"/>
      <c r="I38" s="11"/>
      <c r="J38" s="11"/>
      <c r="K38" s="11"/>
    </row>
  </sheetData>
  <sheetProtection algorithmName="SHA-512" hashValue="YXOrFRvkRa/DeP/LIAWE2vKuk9sZv4FAMLhQvfgp8RwMcTywTI1nCF/o9V8EwNJjAxgFMZXPyaxGtDo208BD2A==" saltValue="t0JV7RQUn+g0lwI4taeqDQ==" spinCount="100000" sheet="1" objects="1" scenarios="1"/>
  <dataConsolidate/>
  <mergeCells count="2">
    <mergeCell ref="I10:J10"/>
    <mergeCell ref="I11:J11"/>
  </mergeCells>
  <dataValidations count="3">
    <dataValidation type="list" allowBlank="1" showInputMessage="1" showErrorMessage="1" sqref="D7" xr:uid="{F0405EED-A829-4C2F-913D-0388BE445908}">
      <formula1>yearlist</formula1>
    </dataValidation>
    <dataValidation type="list" allowBlank="1" showInputMessage="1" showErrorMessage="1" sqref="G7" xr:uid="{BC45ABEB-1E6E-4E4A-873F-A6BFEB8163A5}">
      <formula1>summarymonthlist</formula1>
    </dataValidation>
    <dataValidation type="list" allowBlank="1" showInputMessage="1" showErrorMessage="1" sqref="J7" xr:uid="{FB799F79-ACE2-4916-A65D-7F25F84BDBC0}">
      <formula1>summarypropertylist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EF9C-1D1F-47C4-B9CE-9D585533AB71}">
  <sheetPr>
    <pageSetUpPr autoPageBreaks="0" fitToPage="1"/>
  </sheetPr>
  <dimension ref="A1:X60"/>
  <sheetViews>
    <sheetView showGridLines="0" showRowColHeaders="0" showZeros="0" zoomScaleNormal="100" zoomScaleSheetLayoutView="85" workbookViewId="0">
      <pane ySplit="6" topLeftCell="A7" activePane="bottomLeft" state="frozen"/>
      <selection activeCell="A4" sqref="A4"/>
      <selection pane="bottomLeft" activeCell="A7" sqref="A7"/>
    </sheetView>
  </sheetViews>
  <sheetFormatPr defaultColWidth="8.85546875" defaultRowHeight="15" x14ac:dyDescent="0.25"/>
  <cols>
    <col min="1" max="1" width="3.7109375" style="9" customWidth="1"/>
    <col min="2" max="2" width="1.7109375" style="9" customWidth="1"/>
    <col min="3" max="3" width="24.7109375" style="9" customWidth="1"/>
    <col min="4" max="5" width="1.7109375" style="9" customWidth="1"/>
    <col min="6" max="6" width="24.7109375" style="9" customWidth="1"/>
    <col min="7" max="8" width="1.7109375" style="9" customWidth="1"/>
    <col min="9" max="9" width="24.7109375" style="9" customWidth="1"/>
    <col min="10" max="11" width="1.7109375" style="9" customWidth="1"/>
    <col min="12" max="12" width="24.7109375" style="9" customWidth="1"/>
    <col min="13" max="14" width="1.7109375" style="9" customWidth="1"/>
    <col min="15" max="15" width="24.7109375" style="9" customWidth="1"/>
    <col min="16" max="17" width="1.7109375" style="9" customWidth="1"/>
    <col min="18" max="18" width="24.7109375" style="9" customWidth="1"/>
    <col min="19" max="20" width="1.7109375" style="9" customWidth="1"/>
    <col min="21" max="21" width="24.7109375" style="9" customWidth="1"/>
    <col min="22" max="22" width="3.7109375" style="9" customWidth="1"/>
    <col min="23" max="23" width="24" style="9" customWidth="1"/>
    <col min="24" max="24" width="8.85546875" style="9"/>
    <col min="25" max="25" width="24.7109375" style="9" customWidth="1"/>
    <col min="26" max="26" width="10" style="9" bestFit="1" customWidth="1"/>
    <col min="27" max="16384" width="8.85546875" style="9"/>
  </cols>
  <sheetData>
    <row r="1" spans="1:24" s="1" customFormat="1" ht="6.75" customHeight="1" x14ac:dyDescent="0.25">
      <c r="C1" s="2"/>
      <c r="D1" s="2"/>
      <c r="E1" s="2"/>
      <c r="L1" s="3"/>
      <c r="M1" s="3"/>
      <c r="N1" s="3"/>
      <c r="O1" s="3"/>
      <c r="P1" s="3"/>
      <c r="Q1" s="3"/>
      <c r="R1" s="3"/>
      <c r="S1" s="3"/>
      <c r="T1" s="3"/>
    </row>
    <row r="2" spans="1:24" s="18" customFormat="1" ht="20.100000000000001" customHeight="1" x14ac:dyDescent="0.25">
      <c r="B2" s="14"/>
      <c r="C2" s="119" t="s">
        <v>104</v>
      </c>
      <c r="D2" s="14"/>
      <c r="E2" s="14"/>
      <c r="F2" s="14"/>
      <c r="G2" s="14"/>
      <c r="H2" s="14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s="4" customFormat="1" ht="24" customHeight="1" x14ac:dyDescent="0.25">
      <c r="B3" s="5"/>
      <c r="C3" s="120" t="s">
        <v>64</v>
      </c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4" ht="7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4" ht="24.95" customHeight="1" x14ac:dyDescent="0.25">
      <c r="A5" s="36"/>
      <c r="B5" s="193" t="s">
        <v>33</v>
      </c>
      <c r="C5" s="193"/>
      <c r="D5" s="194">
        <v>2022</v>
      </c>
      <c r="E5" s="194"/>
      <c r="F5" s="194"/>
      <c r="G5" s="96"/>
      <c r="H5" s="195" t="s">
        <v>34</v>
      </c>
      <c r="I5" s="195"/>
      <c r="J5" s="192" t="s">
        <v>21</v>
      </c>
      <c r="K5" s="192"/>
      <c r="L5" s="192"/>
      <c r="M5" s="96"/>
      <c r="N5" s="195" t="s">
        <v>35</v>
      </c>
      <c r="O5" s="195"/>
      <c r="P5" s="192" t="s">
        <v>37</v>
      </c>
      <c r="Q5" s="192"/>
      <c r="R5" s="192"/>
      <c r="S5" s="96"/>
      <c r="T5" s="96"/>
      <c r="U5" s="96"/>
    </row>
    <row r="6" spans="1:24" ht="7.5" customHeight="1" x14ac:dyDescent="0.25"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</row>
    <row r="7" spans="1:24" ht="7.5" customHeight="1" x14ac:dyDescent="0.25">
      <c r="C7" s="97"/>
      <c r="D7" s="97"/>
      <c r="E7" s="97"/>
      <c r="F7" s="97"/>
      <c r="I7" s="97"/>
      <c r="L7" s="97"/>
      <c r="O7" s="97"/>
      <c r="R7" s="97"/>
      <c r="S7" s="97"/>
      <c r="T7" s="97"/>
      <c r="U7" s="97"/>
    </row>
    <row r="8" spans="1:24" s="3" customFormat="1" ht="24.95" customHeight="1" x14ac:dyDescent="0.25">
      <c r="B8" s="155"/>
      <c r="C8" s="156" t="str">
        <f>IFERROR(INDEX(Calc!$CB$5:$DQ$5,1,1),"")</f>
        <v/>
      </c>
      <c r="D8" s="118"/>
      <c r="E8" s="155"/>
      <c r="F8" s="156" t="str">
        <f>IFERROR(INDEX(Calc!$CB$5:$DQ$5,1,2),"")</f>
        <v/>
      </c>
      <c r="G8" s="118"/>
      <c r="H8" s="155"/>
      <c r="I8" s="156" t="str">
        <f>IFERROR(INDEX(Calc!$CB$5:$DQ$5,1,3),"")</f>
        <v/>
      </c>
      <c r="J8" s="118"/>
      <c r="K8" s="155"/>
      <c r="L8" s="156" t="str">
        <f>IFERROR(INDEX(Calc!$CB$5:$DQ$5,1,4),"")</f>
        <v/>
      </c>
      <c r="M8" s="118"/>
      <c r="N8" s="155"/>
      <c r="O8" s="156" t="str">
        <f>IFERROR(INDEX(Calc!$CB$5:$DQ$5,1,5),"")</f>
        <v/>
      </c>
      <c r="P8" s="118"/>
      <c r="Q8" s="153"/>
      <c r="R8" s="154">
        <f>IFERROR(INDEX(Calc!$CB$5:$DQ$5,1,6),"")</f>
        <v>44562</v>
      </c>
      <c r="S8" s="118"/>
      <c r="T8" s="153"/>
      <c r="U8" s="154">
        <f>IFERROR(INDEX(Calc!$CB$5:$DQ$5,1,7),"")</f>
        <v>44563</v>
      </c>
      <c r="X8" s="9"/>
    </row>
    <row r="9" spans="1:24" ht="14.1" customHeight="1" x14ac:dyDescent="0.25">
      <c r="B9" s="115" t="str">
        <f t="array" ref="B9">IFERROR(IF(LEN(C$8)=0,"",INDEX(Calc!$P$6:$P$305,SMALL(IF(Calc!$CB$6:$CB$305="","",ROW(Calc!$CB$6:$CB$305)),Calc!$BZ6)-ROW(Calc!$CB$6:$CB$305)+1)),"")</f>
        <v/>
      </c>
      <c r="C9" s="126" t="str">
        <f t="array" ref="C9">IFERROR(IF(LEN(C$8)=0,"",INDEX(Calc!$CB$6:$CB$305,SMALL(IF(Calc!$CB$6:$CB$305="","",ROW(Calc!$CB$6:$CB$305)),Calc!$BZ6)-ROW(Calc!$CB$6:$CB$305)+1)),"")</f>
        <v/>
      </c>
      <c r="E9" s="115" t="str">
        <f t="array" ref="E9">IFERROR(IF(LEN(F$8)=0,"",INDEX(Calc!$P$6:$P$305,SMALL(IF(Calc!$CC$6:$CC$305="","",ROW(Calc!$CC$6:$CC$305)),Calc!$BZ6)-ROW(Calc!$CC$6:$CC$305)+1)),"")</f>
        <v/>
      </c>
      <c r="F9" s="126" t="str">
        <f t="array" ref="F9">IFERROR(IF(LEN(F$8)=0,"",INDEX(Calc!$CC$6:$CC$305,SMALL(IF(Calc!$CC$6:$CC$305="","",ROW(Calc!$CC$6:$CC$305)),Calc!$BZ6)-ROW(Calc!$CC$6:$CC$305)+1)),"")</f>
        <v/>
      </c>
      <c r="H9" s="115" t="str">
        <f t="array" ref="H9">IFERROR(IF(LEN(I$8)=0,"",INDEX(Calc!$P$6:$P$305,SMALL(IF(Calc!$CD$6:$CD$305="","",ROW(Calc!$CD$6:$CD$305)),Calc!$BZ6)-ROW(Calc!$CD$6:$CD$305)+1)),"")</f>
        <v/>
      </c>
      <c r="I9" s="126" t="str">
        <f t="array" ref="I9">IFERROR(IF(LEN(I$8)=0,"",INDEX(Calc!$CD$6:$CD$305,SMALL(IF(Calc!$CD$6:$CD$305="","",ROW(Calc!$CD$6:$CD$305)),Calc!$BZ6)-ROW(Calc!$CD$6:$CD$305)+1)),"")</f>
        <v/>
      </c>
      <c r="K9" s="115" t="str">
        <f t="array" ref="K9">IFERROR(IF(LEN(L$8)=0,"",INDEX(Calc!$P$6:$P$305,SMALL(IF(Calc!$CE$6:$CE$305="","",ROW(Calc!$CE$6:$CE$305)),Calc!$BZ6)-ROW(Calc!$CE$6:$CE$305)+1)),"")</f>
        <v/>
      </c>
      <c r="L9" s="126" t="str">
        <f t="array" ref="L9">IFERROR(IF(LEN(L$8)=0,"",INDEX(Calc!$CE$6:$CE$305,SMALL(IF(Calc!$CE$6:$CE$305="","",ROW(Calc!$CE$6:$CE$305)),Calc!$BZ6)-ROW(Calc!$CE$6:$CE$305)+1)),"")</f>
        <v/>
      </c>
      <c r="N9" s="115" t="str">
        <f t="array" ref="N9">IFERROR(IF(LEN(O$8)=0,"",INDEX(Calc!$P$6:$P$305,SMALL(IF(Calc!$CF$6:$CF$305="","",ROW(Calc!$CF$6:$CF$305)),Calc!$BZ6)-ROW(Calc!$CF$6:$CF$305)+1)),"")</f>
        <v/>
      </c>
      <c r="O9" s="126" t="str">
        <f t="array" ref="O9">IFERROR(IF(LEN(O$8)=0,"",INDEX(Calc!$CF$6:$CF$305,SMALL(IF(Calc!$CF$6:$CF$305="","",ROW(Calc!$CF$6:$CF$305)),Calc!$BZ6)-ROW(Calc!$CF$6:$CF$305)+1)),"")</f>
        <v/>
      </c>
      <c r="Q9" s="115" t="str">
        <f t="array" ref="Q9">IFERROR(IF(LEN(R$8)=0,"",INDEX(Calc!$P$6:$P$305,SMALL(IF(Calc!$CG$6:$CG$305="","",ROW(Calc!$CG$6:$CG$305)),Calc!$BZ6)-ROW(Calc!$CG$6:$CG$305)+1)),"")</f>
        <v>AirBnb</v>
      </c>
      <c r="R9" s="126" t="str">
        <f t="array" ref="R9">IFERROR(IF(LEN(R$8)=0,"",INDEX(Calc!$CG$6:$CG$305,SMALL(IF(Calc!$CG$6:$CG$305="","",ROW(Calc!$CG$6:$CG$305)),Calc!$BZ6)-ROW(Calc!$CG$6:$CG$305)+1)),"")</f>
        <v>AirBnb - Property 1</v>
      </c>
      <c r="T9" s="115" t="str">
        <f t="array" ref="T9">IFERROR(IF(LEN(U$8)=0,"",INDEX(Calc!$P$6:$P$305,SMALL(IF(Calc!$CH$6:$CH$305="","",ROW(Calc!$CH$6:$CH$305)),Calc!$BZ6)-ROW(Calc!$CH$6:$CH$305)+1)),"")</f>
        <v>AirBnb</v>
      </c>
      <c r="U9" s="126" t="str">
        <f t="array" ref="U9">IFERROR(IF(LEN(U$8)=0,"",INDEX(Calc!$CH$6:$CH$305,SMALL(IF(Calc!$CH$6:$CH$305="","",ROW(Calc!$CH$6:$CH$305)),Calc!$BZ6)-ROW(Calc!$CH$6:$CH$305)+1)),"")</f>
        <v>AirBnb - Property 1</v>
      </c>
    </row>
    <row r="10" spans="1:24" ht="14.1" customHeight="1" x14ac:dyDescent="0.25">
      <c r="B10" s="116" t="str">
        <f t="array" ref="B10">IFERROR(IF(LEN(C$8)=0,"",INDEX(Calc!$P$6:$P$305,SMALL(IF(Calc!$CB$6:$CB$305="","",ROW(Calc!$CB$6:$CB$305)),Calc!$BZ7)-ROW(Calc!$CB$6:$CB$305)+1)),"")</f>
        <v/>
      </c>
      <c r="C10" s="127" t="str">
        <f t="array" ref="C10">IFERROR(IF(LEN(C$8)=0,"",INDEX(Calc!$CB$6:$CB$305,SMALL(IF(Calc!$CB$6:$CB$305="","",ROW(Calc!$CB$6:$CB$305)),Calc!$BZ7)-ROW(Calc!$CB$6:$CB$305)+1)),"")</f>
        <v/>
      </c>
      <c r="E10" s="116" t="str">
        <f t="array" ref="E10">IFERROR(IF(LEN(F$8)=0,"",INDEX(Calc!$P$6:$P$305,SMALL(IF(Calc!$CC$6:$CC$305="","",ROW(Calc!$CC$6:$CC$305)),Calc!$BZ7)-ROW(Calc!$CC$6:$CC$305)+1)),"")</f>
        <v/>
      </c>
      <c r="F10" s="127" t="str">
        <f t="array" ref="F10">IFERROR(IF(LEN(F$8)=0,"",INDEX(Calc!$CC$6:$CC$305,SMALL(IF(Calc!$CC$6:$CC$305="","",ROW(Calc!$CC$6:$CC$305)),Calc!$BZ7)-ROW(Calc!$CC$6:$CC$305)+1)),"")</f>
        <v/>
      </c>
      <c r="H10" s="116" t="str">
        <f t="array" ref="H10">IFERROR(IF(LEN(I$8)=0,"",INDEX(Calc!$P$6:$P$305,SMALL(IF(Calc!$CD$6:$CD$305="","",ROW(Calc!$CD$6:$CD$305)),Calc!$BZ7)-ROW(Calc!$CD$6:$CD$305)+1)),"")</f>
        <v/>
      </c>
      <c r="I10" s="127" t="str">
        <f t="array" ref="I10">IFERROR(IF(LEN(I$8)=0,"",INDEX(Calc!$CD$6:$CD$305,SMALL(IF(Calc!$CD$6:$CD$305="","",ROW(Calc!$CD$6:$CD$305)),Calc!$BZ7)-ROW(Calc!$CD$6:$CD$305)+1)),"")</f>
        <v/>
      </c>
      <c r="K10" s="116" t="str">
        <f t="array" ref="K10">IFERROR(IF(LEN(L$8)=0,"",INDEX(Calc!$P$6:$P$305,SMALL(IF(Calc!$CE$6:$CE$305="","",ROW(Calc!$CE$6:$CE$305)),Calc!$BZ7)-ROW(Calc!$CE$6:$CE$305)+1)),"")</f>
        <v/>
      </c>
      <c r="L10" s="127" t="str">
        <f t="array" ref="L10">IFERROR(IF(LEN(L$8)=0,"",INDEX(Calc!$CE$6:$CE$305,SMALL(IF(Calc!$CE$6:$CE$305="","",ROW(Calc!$CE$6:$CE$305)),Calc!$BZ7)-ROW(Calc!$CE$6:$CE$305)+1)),"")</f>
        <v/>
      </c>
      <c r="N10" s="116" t="str">
        <f t="array" ref="N10">IFERROR(IF(LEN(O$8)=0,"",INDEX(Calc!$P$6:$P$305,SMALL(IF(Calc!$CF$6:$CF$305="","",ROW(Calc!$CF$6:$CF$305)),Calc!$BZ7)-ROW(Calc!$CF$6:$CF$305)+1)),"")</f>
        <v/>
      </c>
      <c r="O10" s="127" t="str">
        <f t="array" ref="O10">IFERROR(IF(LEN(O$8)=0,"",INDEX(Calc!$CF$6:$CF$305,SMALL(IF(Calc!$CF$6:$CF$305="","",ROW(Calc!$CF$6:$CF$305)),Calc!$BZ7)-ROW(Calc!$CF$6:$CF$305)+1)),"")</f>
        <v/>
      </c>
      <c r="Q10" s="116" t="str">
        <f t="array" ref="Q10">IFERROR(IF(LEN(R$8)=0,"",INDEX(Calc!$P$6:$P$305,SMALL(IF(Calc!$CG$6:$CG$305="","",ROW(Calc!$CG$6:$CG$305)),Calc!$BZ7)-ROW(Calc!$CG$6:$CG$305)+1)),"")</f>
        <v/>
      </c>
      <c r="R10" s="127" t="str">
        <f t="array" ref="R10">IFERROR(IF(LEN(R$8)=0,"",INDEX(Calc!$CG$6:$CG$305,SMALL(IF(Calc!$CG$6:$CG$305="","",ROW(Calc!$CG$6:$CG$305)),Calc!$BZ7)-ROW(Calc!$CG$6:$CG$305)+1)),"")</f>
        <v/>
      </c>
      <c r="T10" s="116" t="str">
        <f t="array" ref="T10">IFERROR(IF(LEN(U$8)=0,"",INDEX(Calc!$P$6:$P$305,SMALL(IF(Calc!$CH$6:$CH$305="","",ROW(Calc!$CH$6:$CH$305)),Calc!$BZ7)-ROW(Calc!$CH$6:$CH$305)+1)),"")</f>
        <v/>
      </c>
      <c r="U10" s="127" t="str">
        <f t="array" ref="U10">IFERROR(IF(LEN(U$8)=0,"",INDEX(Calc!$CH$6:$CH$305,SMALL(IF(Calc!$CH$6:$CH$305="","",ROW(Calc!$CH$6:$CH$305)),Calc!$BZ7)-ROW(Calc!$CH$6:$CH$305)+1)),"")</f>
        <v/>
      </c>
    </row>
    <row r="11" spans="1:24" ht="14.1" customHeight="1" x14ac:dyDescent="0.25">
      <c r="B11" s="116" t="str">
        <f t="array" ref="B11">IFERROR(IF(LEN(C$8)=0,"",INDEX(Calc!$P$6:$P$305,SMALL(IF(Calc!$CB$6:$CB$305="","",ROW(Calc!$CB$6:$CB$305)),Calc!$BZ8)-ROW(Calc!$CB$6:$CB$305)+1)),"")</f>
        <v/>
      </c>
      <c r="C11" s="127" t="str">
        <f t="array" ref="C11">IFERROR(IF(LEN(C$8)=0,"",INDEX(Calc!$CB$6:$CB$305,SMALL(IF(Calc!$CB$6:$CB$305="","",ROW(Calc!$CB$6:$CB$305)),Calc!$BZ8)-ROW(Calc!$CB$6:$CB$305)+1)),"")</f>
        <v/>
      </c>
      <c r="E11" s="116" t="str">
        <f t="array" ref="E11">IFERROR(IF(LEN(F$8)=0,"",INDEX(Calc!$P$6:$P$305,SMALL(IF(Calc!$CC$6:$CC$305="","",ROW(Calc!$CC$6:$CC$305)),Calc!$BZ8)-ROW(Calc!$CC$6:$CC$305)+1)),"")</f>
        <v/>
      </c>
      <c r="F11" s="127" t="str">
        <f t="array" ref="F11">IFERROR(IF(LEN(F$8)=0,"",INDEX(Calc!$CC$6:$CC$305,SMALL(IF(Calc!$CC$6:$CC$305="","",ROW(Calc!$CC$6:$CC$305)),Calc!$BZ8)-ROW(Calc!$CC$6:$CC$305)+1)),"")</f>
        <v/>
      </c>
      <c r="H11" s="116" t="str">
        <f t="array" ref="H11">IFERROR(IF(LEN(I$8)=0,"",INDEX(Calc!$P$6:$P$305,SMALL(IF(Calc!$CD$6:$CD$305="","",ROW(Calc!$CD$6:$CD$305)),Calc!$BZ8)-ROW(Calc!$CD$6:$CD$305)+1)),"")</f>
        <v/>
      </c>
      <c r="I11" s="127" t="str">
        <f t="array" ref="I11">IFERROR(IF(LEN(I$8)=0,"",INDEX(Calc!$CD$6:$CD$305,SMALL(IF(Calc!$CD$6:$CD$305="","",ROW(Calc!$CD$6:$CD$305)),Calc!$BZ8)-ROW(Calc!$CD$6:$CD$305)+1)),"")</f>
        <v/>
      </c>
      <c r="K11" s="116" t="str">
        <f t="array" ref="K11">IFERROR(IF(LEN(L$8)=0,"",INDEX(Calc!$P$6:$P$305,SMALL(IF(Calc!$CE$6:$CE$305="","",ROW(Calc!$CE$6:$CE$305)),Calc!$BZ8)-ROW(Calc!$CE$6:$CE$305)+1)),"")</f>
        <v/>
      </c>
      <c r="L11" s="127" t="str">
        <f t="array" ref="L11">IFERROR(IF(LEN(L$8)=0,"",INDEX(Calc!$CE$6:$CE$305,SMALL(IF(Calc!$CE$6:$CE$305="","",ROW(Calc!$CE$6:$CE$305)),Calc!$BZ8)-ROW(Calc!$CE$6:$CE$305)+1)),"")</f>
        <v/>
      </c>
      <c r="N11" s="116" t="str">
        <f t="array" ref="N11">IFERROR(IF(LEN(O$8)=0,"",INDEX(Calc!$P$6:$P$305,SMALL(IF(Calc!$CF$6:$CF$305="","",ROW(Calc!$CF$6:$CF$305)),Calc!$BZ8)-ROW(Calc!$CF$6:$CF$305)+1)),"")</f>
        <v/>
      </c>
      <c r="O11" s="127" t="str">
        <f t="array" ref="O11">IFERROR(IF(LEN(O$8)=0,"",INDEX(Calc!$CF$6:$CF$305,SMALL(IF(Calc!$CF$6:$CF$305="","",ROW(Calc!$CF$6:$CF$305)),Calc!$BZ8)-ROW(Calc!$CF$6:$CF$305)+1)),"")</f>
        <v/>
      </c>
      <c r="Q11" s="116" t="str">
        <f t="array" ref="Q11">IFERROR(IF(LEN(R$8)=0,"",INDEX(Calc!$P$6:$P$305,SMALL(IF(Calc!$CG$6:$CG$305="","",ROW(Calc!$CG$6:$CG$305)),Calc!$BZ8)-ROW(Calc!$CG$6:$CG$305)+1)),"")</f>
        <v/>
      </c>
      <c r="R11" s="127" t="str">
        <f t="array" ref="R11">IFERROR(IF(LEN(R$8)=0,"",INDEX(Calc!$CG$6:$CG$305,SMALL(IF(Calc!$CG$6:$CG$305="","",ROW(Calc!$CG$6:$CG$305)),Calc!$BZ8)-ROW(Calc!$CG$6:$CG$305)+1)),"")</f>
        <v/>
      </c>
      <c r="T11" s="116" t="str">
        <f t="array" ref="T11">IFERROR(IF(LEN(U$8)=0,"",INDEX(Calc!$P$6:$P$305,SMALL(IF(Calc!$CH$6:$CH$305="","",ROW(Calc!$CH$6:$CH$305)),Calc!$BZ8)-ROW(Calc!$CH$6:$CH$305)+1)),"")</f>
        <v/>
      </c>
      <c r="U11" s="127" t="str">
        <f t="array" ref="U11">IFERROR(IF(LEN(U$8)=0,"",INDEX(Calc!$CH$6:$CH$305,SMALL(IF(Calc!$CH$6:$CH$305="","",ROW(Calc!$CH$6:$CH$305)),Calc!$BZ8)-ROW(Calc!$CH$6:$CH$305)+1)),"")</f>
        <v/>
      </c>
    </row>
    <row r="12" spans="1:24" ht="14.1" customHeight="1" x14ac:dyDescent="0.25">
      <c r="B12" s="116" t="str">
        <f t="array" ref="B12">IFERROR(IF(LEN(C$8)=0,"",INDEX(Calc!$P$6:$P$305,SMALL(IF(Calc!$CB$6:$CB$305="","",ROW(Calc!$CB$6:$CB$305)),Calc!$BZ9)-ROW(Calc!$CB$6:$CB$305)+1)),"")</f>
        <v/>
      </c>
      <c r="C12" s="127" t="str">
        <f t="array" ref="C12">IFERROR(IF(LEN(C$8)=0,"",INDEX(Calc!$CB$6:$CB$305,SMALL(IF(Calc!$CB$6:$CB$305="","",ROW(Calc!$CB$6:$CB$305)),Calc!$BZ9)-ROW(Calc!$CB$6:$CB$305)+1)),"")</f>
        <v/>
      </c>
      <c r="E12" s="116" t="str">
        <f t="array" ref="E12">IFERROR(IF(LEN(F$8)=0,"",INDEX(Calc!$P$6:$P$305,SMALL(IF(Calc!$CC$6:$CC$305="","",ROW(Calc!$CC$6:$CC$305)),Calc!$BZ9)-ROW(Calc!$CC$6:$CC$305)+1)),"")</f>
        <v/>
      </c>
      <c r="F12" s="127" t="str">
        <f t="array" ref="F12">IFERROR(IF(LEN(F$8)=0,"",INDEX(Calc!$CC$6:$CC$305,SMALL(IF(Calc!$CC$6:$CC$305="","",ROW(Calc!$CC$6:$CC$305)),Calc!$BZ9)-ROW(Calc!$CC$6:$CC$305)+1)),"")</f>
        <v/>
      </c>
      <c r="H12" s="116" t="str">
        <f t="array" ref="H12">IFERROR(IF(LEN(I$8)=0,"",INDEX(Calc!$P$6:$P$305,SMALL(IF(Calc!$CD$6:$CD$305="","",ROW(Calc!$CD$6:$CD$305)),Calc!$BZ9)-ROW(Calc!$CD$6:$CD$305)+1)),"")</f>
        <v/>
      </c>
      <c r="I12" s="127" t="str">
        <f t="array" ref="I12">IFERROR(IF(LEN(I$8)=0,"",INDEX(Calc!$CD$6:$CD$305,SMALL(IF(Calc!$CD$6:$CD$305="","",ROW(Calc!$CD$6:$CD$305)),Calc!$BZ9)-ROW(Calc!$CD$6:$CD$305)+1)),"")</f>
        <v/>
      </c>
      <c r="K12" s="116" t="str">
        <f t="array" ref="K12">IFERROR(IF(LEN(L$8)=0,"",INDEX(Calc!$P$6:$P$305,SMALL(IF(Calc!$CE$6:$CE$305="","",ROW(Calc!$CE$6:$CE$305)),Calc!$BZ9)-ROW(Calc!$CE$6:$CE$305)+1)),"")</f>
        <v/>
      </c>
      <c r="L12" s="127" t="str">
        <f t="array" ref="L12">IFERROR(IF(LEN(L$8)=0,"",INDEX(Calc!$CE$6:$CE$305,SMALL(IF(Calc!$CE$6:$CE$305="","",ROW(Calc!$CE$6:$CE$305)),Calc!$BZ9)-ROW(Calc!$CE$6:$CE$305)+1)),"")</f>
        <v/>
      </c>
      <c r="N12" s="116" t="str">
        <f t="array" ref="N12">IFERROR(IF(LEN(O$8)=0,"",INDEX(Calc!$P$6:$P$305,SMALL(IF(Calc!$CF$6:$CF$305="","",ROW(Calc!$CF$6:$CF$305)),Calc!$BZ9)-ROW(Calc!$CF$6:$CF$305)+1)),"")</f>
        <v/>
      </c>
      <c r="O12" s="127" t="str">
        <f t="array" ref="O12">IFERROR(IF(LEN(O$8)=0,"",INDEX(Calc!$CF$6:$CF$305,SMALL(IF(Calc!$CF$6:$CF$305="","",ROW(Calc!$CF$6:$CF$305)),Calc!$BZ9)-ROW(Calc!$CF$6:$CF$305)+1)),"")</f>
        <v/>
      </c>
      <c r="Q12" s="116" t="str">
        <f t="array" ref="Q12">IFERROR(IF(LEN(R$8)=0,"",INDEX(Calc!$P$6:$P$305,SMALL(IF(Calc!$CG$6:$CG$305="","",ROW(Calc!$CG$6:$CG$305)),Calc!$BZ9)-ROW(Calc!$CG$6:$CG$305)+1)),"")</f>
        <v/>
      </c>
      <c r="R12" s="127" t="str">
        <f t="array" ref="R12">IFERROR(IF(LEN(R$8)=0,"",INDEX(Calc!$CG$6:$CG$305,SMALL(IF(Calc!$CG$6:$CG$305="","",ROW(Calc!$CG$6:$CG$305)),Calc!$BZ9)-ROW(Calc!$CG$6:$CG$305)+1)),"")</f>
        <v/>
      </c>
      <c r="T12" s="116" t="str">
        <f t="array" ref="T12">IFERROR(IF(LEN(U$8)=0,"",INDEX(Calc!$P$6:$P$305,SMALL(IF(Calc!$CH$6:$CH$305="","",ROW(Calc!$CH$6:$CH$305)),Calc!$BZ9)-ROW(Calc!$CH$6:$CH$305)+1)),"")</f>
        <v/>
      </c>
      <c r="U12" s="127" t="str">
        <f t="array" ref="U12">IFERROR(IF(LEN(U$8)=0,"",INDEX(Calc!$CH$6:$CH$305,SMALL(IF(Calc!$CH$6:$CH$305="","",ROW(Calc!$CH$6:$CH$305)),Calc!$BZ9)-ROW(Calc!$CH$6:$CH$305)+1)),"")</f>
        <v/>
      </c>
    </row>
    <row r="13" spans="1:24" ht="14.1" customHeight="1" x14ac:dyDescent="0.25">
      <c r="B13" s="116" t="str">
        <f t="array" ref="B13">IFERROR(IF(LEN(C$8)=0,"",INDEX(Calc!$P$6:$P$305,SMALL(IF(Calc!$CB$6:$CB$305="","",ROW(Calc!$CB$6:$CB$305)),Calc!$BZ10)-ROW(Calc!$CB$6:$CB$305)+1)),"")</f>
        <v/>
      </c>
      <c r="C13" s="127" t="str">
        <f t="array" ref="C13">IFERROR(IF(LEN(C$8)=0,"",INDEX(Calc!$CB$6:$CB$305,SMALL(IF(Calc!$CB$6:$CB$305="","",ROW(Calc!$CB$6:$CB$305)),Calc!$BZ10)-ROW(Calc!$CB$6:$CB$305)+1)),"")</f>
        <v/>
      </c>
      <c r="E13" s="116" t="str">
        <f t="array" ref="E13">IFERROR(IF(LEN(F$8)=0,"",INDEX(Calc!$P$6:$P$305,SMALL(IF(Calc!$CC$6:$CC$305="","",ROW(Calc!$CC$6:$CC$305)),Calc!$BZ10)-ROW(Calc!$CC$6:$CC$305)+1)),"")</f>
        <v/>
      </c>
      <c r="F13" s="127" t="str">
        <f t="array" ref="F13">IFERROR(IF(LEN(F$8)=0,"",INDEX(Calc!$CC$6:$CC$305,SMALL(IF(Calc!$CC$6:$CC$305="","",ROW(Calc!$CC$6:$CC$305)),Calc!$BZ10)-ROW(Calc!$CC$6:$CC$305)+1)),"")</f>
        <v/>
      </c>
      <c r="H13" s="116" t="str">
        <f t="array" ref="H13">IFERROR(IF(LEN(I$8)=0,"",INDEX(Calc!$P$6:$P$305,SMALL(IF(Calc!$CD$6:$CD$305="","",ROW(Calc!$CD$6:$CD$305)),Calc!$BZ10)-ROW(Calc!$CD$6:$CD$305)+1)),"")</f>
        <v/>
      </c>
      <c r="I13" s="127" t="str">
        <f t="array" ref="I13">IFERROR(IF(LEN(I$8)=0,"",INDEX(Calc!$CD$6:$CD$305,SMALL(IF(Calc!$CD$6:$CD$305="","",ROW(Calc!$CD$6:$CD$305)),Calc!$BZ10)-ROW(Calc!$CD$6:$CD$305)+1)),"")</f>
        <v/>
      </c>
      <c r="K13" s="116" t="str">
        <f t="array" ref="K13">IFERROR(IF(LEN(L$8)=0,"",INDEX(Calc!$P$6:$P$305,SMALL(IF(Calc!$CE$6:$CE$305="","",ROW(Calc!$CE$6:$CE$305)),Calc!$BZ10)-ROW(Calc!$CE$6:$CE$305)+1)),"")</f>
        <v/>
      </c>
      <c r="L13" s="127" t="str">
        <f t="array" ref="L13">IFERROR(IF(LEN(L$8)=0,"",INDEX(Calc!$CE$6:$CE$305,SMALL(IF(Calc!$CE$6:$CE$305="","",ROW(Calc!$CE$6:$CE$305)),Calc!$BZ10)-ROW(Calc!$CE$6:$CE$305)+1)),"")</f>
        <v/>
      </c>
      <c r="N13" s="116" t="str">
        <f t="array" ref="N13">IFERROR(IF(LEN(O$8)=0,"",INDEX(Calc!$P$6:$P$305,SMALL(IF(Calc!$CF$6:$CF$305="","",ROW(Calc!$CF$6:$CF$305)),Calc!$BZ10)-ROW(Calc!$CF$6:$CF$305)+1)),"")</f>
        <v/>
      </c>
      <c r="O13" s="127" t="str">
        <f t="array" ref="O13">IFERROR(IF(LEN(O$8)=0,"",INDEX(Calc!$CF$6:$CF$305,SMALL(IF(Calc!$CF$6:$CF$305="","",ROW(Calc!$CF$6:$CF$305)),Calc!$BZ10)-ROW(Calc!$CF$6:$CF$305)+1)),"")</f>
        <v/>
      </c>
      <c r="Q13" s="116" t="str">
        <f t="array" ref="Q13">IFERROR(IF(LEN(R$8)=0,"",INDEX(Calc!$P$6:$P$305,SMALL(IF(Calc!$CG$6:$CG$305="","",ROW(Calc!$CG$6:$CG$305)),Calc!$BZ10)-ROW(Calc!$CG$6:$CG$305)+1)),"")</f>
        <v/>
      </c>
      <c r="R13" s="127" t="str">
        <f t="array" ref="R13">IFERROR(IF(LEN(R$8)=0,"",INDEX(Calc!$CG$6:$CG$305,SMALL(IF(Calc!$CG$6:$CG$305="","",ROW(Calc!$CG$6:$CG$305)),Calc!$BZ10)-ROW(Calc!$CG$6:$CG$305)+1)),"")</f>
        <v/>
      </c>
      <c r="T13" s="116" t="str">
        <f t="array" ref="T13">IFERROR(IF(LEN(U$8)=0,"",INDEX(Calc!$P$6:$P$305,SMALL(IF(Calc!$CH$6:$CH$305="","",ROW(Calc!$CH$6:$CH$305)),Calc!$BZ10)-ROW(Calc!$CH$6:$CH$305)+1)),"")</f>
        <v/>
      </c>
      <c r="U13" s="127" t="str">
        <f t="array" ref="U13">IFERROR(IF(LEN(U$8)=0,"",INDEX(Calc!$CH$6:$CH$305,SMALL(IF(Calc!$CH$6:$CH$305="","",ROW(Calc!$CH$6:$CH$305)),Calc!$BZ10)-ROW(Calc!$CH$6:$CH$305)+1)),"")</f>
        <v/>
      </c>
    </row>
    <row r="14" spans="1:24" ht="14.1" customHeight="1" x14ac:dyDescent="0.25">
      <c r="B14" s="116" t="str">
        <f t="array" ref="B14">IFERROR(IF(LEN(C$8)=0,"",INDEX(Calc!$P$6:$P$305,SMALL(IF(Calc!$CB$6:$CB$305="","",ROW(Calc!$CB$6:$CB$305)),Calc!$BZ11)-ROW(Calc!$CB$6:$CB$305)+1)),"")</f>
        <v/>
      </c>
      <c r="C14" s="127" t="str">
        <f t="array" ref="C14">IFERROR(IF(LEN(C$8)=0,"",INDEX(Calc!$CB$6:$CB$305,SMALL(IF(Calc!$CB$6:$CB$305="","",ROW(Calc!$CB$6:$CB$305)),Calc!$BZ11)-ROW(Calc!$CB$6:$CB$305)+1)),"")</f>
        <v/>
      </c>
      <c r="E14" s="116" t="str">
        <f t="array" ref="E14">IFERROR(IF(LEN(F$8)=0,"",INDEX(Calc!$P$6:$P$305,SMALL(IF(Calc!$CC$6:$CC$305="","",ROW(Calc!$CC$6:$CC$305)),Calc!$BZ11)-ROW(Calc!$CC$6:$CC$305)+1)),"")</f>
        <v/>
      </c>
      <c r="F14" s="127" t="str">
        <f t="array" ref="F14">IFERROR(IF(LEN(F$8)=0,"",INDEX(Calc!$CC$6:$CC$305,SMALL(IF(Calc!$CC$6:$CC$305="","",ROW(Calc!$CC$6:$CC$305)),Calc!$BZ11)-ROW(Calc!$CC$6:$CC$305)+1)),"")</f>
        <v/>
      </c>
      <c r="H14" s="116" t="str">
        <f t="array" ref="H14">IFERROR(IF(LEN(I$8)=0,"",INDEX(Calc!$P$6:$P$305,SMALL(IF(Calc!$CD$6:$CD$305="","",ROW(Calc!$CD$6:$CD$305)),Calc!$BZ11)-ROW(Calc!$CD$6:$CD$305)+1)),"")</f>
        <v/>
      </c>
      <c r="I14" s="127" t="str">
        <f t="array" ref="I14">IFERROR(IF(LEN(I$8)=0,"",INDEX(Calc!$CD$6:$CD$305,SMALL(IF(Calc!$CD$6:$CD$305="","",ROW(Calc!$CD$6:$CD$305)),Calc!$BZ11)-ROW(Calc!$CD$6:$CD$305)+1)),"")</f>
        <v/>
      </c>
      <c r="K14" s="116" t="str">
        <f t="array" ref="K14">IFERROR(IF(LEN(L$8)=0,"",INDEX(Calc!$P$6:$P$305,SMALL(IF(Calc!$CE$6:$CE$305="","",ROW(Calc!$CE$6:$CE$305)),Calc!$BZ11)-ROW(Calc!$CE$6:$CE$305)+1)),"")</f>
        <v/>
      </c>
      <c r="L14" s="127" t="str">
        <f t="array" ref="L14">IFERROR(IF(LEN(L$8)=0,"",INDEX(Calc!$CE$6:$CE$305,SMALL(IF(Calc!$CE$6:$CE$305="","",ROW(Calc!$CE$6:$CE$305)),Calc!$BZ11)-ROW(Calc!$CE$6:$CE$305)+1)),"")</f>
        <v/>
      </c>
      <c r="N14" s="116" t="str">
        <f t="array" ref="N14">IFERROR(IF(LEN(O$8)=0,"",INDEX(Calc!$P$6:$P$305,SMALL(IF(Calc!$CF$6:$CF$305="","",ROW(Calc!$CF$6:$CF$305)),Calc!$BZ11)-ROW(Calc!$CF$6:$CF$305)+1)),"")</f>
        <v/>
      </c>
      <c r="O14" s="127" t="str">
        <f t="array" ref="O14">IFERROR(IF(LEN(O$8)=0,"",INDEX(Calc!$CF$6:$CF$305,SMALL(IF(Calc!$CF$6:$CF$305="","",ROW(Calc!$CF$6:$CF$305)),Calc!$BZ11)-ROW(Calc!$CF$6:$CF$305)+1)),"")</f>
        <v/>
      </c>
      <c r="Q14" s="116" t="str">
        <f t="array" ref="Q14">IFERROR(IF(LEN(R$8)=0,"",INDEX(Calc!$P$6:$P$305,SMALL(IF(Calc!$CG$6:$CG$305="","",ROW(Calc!$CG$6:$CG$305)),Calc!$BZ11)-ROW(Calc!$CG$6:$CG$305)+1)),"")</f>
        <v/>
      </c>
      <c r="R14" s="127" t="str">
        <f t="array" ref="R14">IFERROR(IF(LEN(R$8)=0,"",INDEX(Calc!$CG$6:$CG$305,SMALL(IF(Calc!$CG$6:$CG$305="","",ROW(Calc!$CG$6:$CG$305)),Calc!$BZ11)-ROW(Calc!$CG$6:$CG$305)+1)),"")</f>
        <v/>
      </c>
      <c r="T14" s="116" t="str">
        <f t="array" ref="T14">IFERROR(IF(LEN(U$8)=0,"",INDEX(Calc!$P$6:$P$305,SMALL(IF(Calc!$CH$6:$CH$305="","",ROW(Calc!$CH$6:$CH$305)),Calc!$BZ11)-ROW(Calc!$CH$6:$CH$305)+1)),"")</f>
        <v/>
      </c>
      <c r="U14" s="127" t="str">
        <f t="array" ref="U14">IFERROR(IF(LEN(U$8)=0,"",INDEX(Calc!$CH$6:$CH$305,SMALL(IF(Calc!$CH$6:$CH$305="","",ROW(Calc!$CH$6:$CH$305)),Calc!$BZ11)-ROW(Calc!$CH$6:$CH$305)+1)),"")</f>
        <v/>
      </c>
    </row>
    <row r="15" spans="1:24" ht="14.1" customHeight="1" x14ac:dyDescent="0.25">
      <c r="B15" s="117" t="str">
        <f t="array" ref="B15">IFERROR(IF(LEN(C$8)=0,"",INDEX(Calc!$P$6:$P$305,SMALL(IF(Calc!$CB$6:$CB$305="","",ROW(Calc!$CB$6:$CB$305)),Calc!$BZ12)-ROW(Calc!$CB$6:$CB$305)+1)),"")</f>
        <v/>
      </c>
      <c r="C15" s="128" t="str">
        <f t="array" ref="C15">IFERROR(IF(LEN(C$8)=0,"",INDEX(Calc!$CB$6:$CB$305,SMALL(IF(Calc!$CB$6:$CB$305="","",ROW(Calc!$CB$6:$CB$305)),Calc!$BZ12)-ROW(Calc!$CB$6:$CB$305)+1)),"")</f>
        <v/>
      </c>
      <c r="E15" s="117" t="str">
        <f t="array" ref="E15">IFERROR(IF(LEN(F$8)=0,"",INDEX(Calc!$P$6:$P$305,SMALL(IF(Calc!$CC$6:$CC$305="","",ROW(Calc!$CC$6:$CC$305)),Calc!$BZ12)-ROW(Calc!$CC$6:$CC$305)+1)),"")</f>
        <v/>
      </c>
      <c r="F15" s="128" t="str">
        <f t="array" ref="F15">IFERROR(IF(LEN(F$8)=0,"",INDEX(Calc!$CC$6:$CC$305,SMALL(IF(Calc!$CC$6:$CC$305="","",ROW(Calc!$CC$6:$CC$305)),Calc!$BZ12)-ROW(Calc!$CC$6:$CC$305)+1)),"")</f>
        <v/>
      </c>
      <c r="H15" s="117" t="str">
        <f t="array" ref="H15">IFERROR(IF(LEN(I$8)=0,"",INDEX(Calc!$P$6:$P$305,SMALL(IF(Calc!$CD$6:$CD$305="","",ROW(Calc!$CD$6:$CD$305)),Calc!$BZ12)-ROW(Calc!$CD$6:$CD$305)+1)),"")</f>
        <v/>
      </c>
      <c r="I15" s="128" t="str">
        <f t="array" ref="I15">IFERROR(IF(LEN(I$8)=0,"",INDEX(Calc!$CD$6:$CD$305,SMALL(IF(Calc!$CD$6:$CD$305="","",ROW(Calc!$CD$6:$CD$305)),Calc!$BZ12)-ROW(Calc!$CD$6:$CD$305)+1)),"")</f>
        <v/>
      </c>
      <c r="K15" s="117" t="str">
        <f t="array" ref="K15">IFERROR(IF(LEN(L$8)=0,"",INDEX(Calc!$P$6:$P$305,SMALL(IF(Calc!$CE$6:$CE$305="","",ROW(Calc!$CE$6:$CE$305)),Calc!$BZ12)-ROW(Calc!$CE$6:$CE$305)+1)),"")</f>
        <v/>
      </c>
      <c r="L15" s="128" t="str">
        <f t="array" ref="L15">IFERROR(IF(LEN(L$8)=0,"",INDEX(Calc!$CE$6:$CE$305,SMALL(IF(Calc!$CE$6:$CE$305="","",ROW(Calc!$CE$6:$CE$305)),Calc!$BZ12)-ROW(Calc!$CE$6:$CE$305)+1)),"")</f>
        <v/>
      </c>
      <c r="N15" s="117" t="str">
        <f t="array" ref="N15">IFERROR(IF(LEN(O$8)=0,"",INDEX(Calc!$P$6:$P$305,SMALL(IF(Calc!$CF$6:$CF$305="","",ROW(Calc!$CF$6:$CF$305)),Calc!$BZ12)-ROW(Calc!$CF$6:$CF$305)+1)),"")</f>
        <v/>
      </c>
      <c r="O15" s="128" t="str">
        <f t="array" ref="O15">IFERROR(IF(LEN(O$8)=0,"",INDEX(Calc!$CF$6:$CF$305,SMALL(IF(Calc!$CF$6:$CF$305="","",ROW(Calc!$CF$6:$CF$305)),Calc!$BZ12)-ROW(Calc!$CF$6:$CF$305)+1)),"")</f>
        <v/>
      </c>
      <c r="Q15" s="117" t="str">
        <f t="array" ref="Q15">IFERROR(IF(LEN(R$8)=0,"",INDEX(Calc!$P$6:$P$305,SMALL(IF(Calc!$CG$6:$CG$305="","",ROW(Calc!$CG$6:$CG$305)),Calc!$BZ12)-ROW(Calc!$CG$6:$CG$305)+1)),"")</f>
        <v/>
      </c>
      <c r="R15" s="128" t="str">
        <f t="array" ref="R15">IFERROR(IF(LEN(R$8)=0,"",INDEX(Calc!$CG$6:$CG$305,SMALL(IF(Calc!$CG$6:$CG$305="","",ROW(Calc!$CG$6:$CG$305)),Calc!$BZ12)-ROW(Calc!$CG$6:$CG$305)+1)),"")</f>
        <v/>
      </c>
      <c r="T15" s="117" t="str">
        <f t="array" ref="T15">IFERROR(IF(LEN(U$8)=0,"",INDEX(Calc!$P$6:$P$305,SMALL(IF(Calc!$CH$6:$CH$305="","",ROW(Calc!$CH$6:$CH$305)),Calc!$BZ12)-ROW(Calc!$CH$6:$CH$305)+1)),"")</f>
        <v/>
      </c>
      <c r="U15" s="128" t="str">
        <f t="array" ref="U15">IFERROR(IF(LEN(U$8)=0,"",INDEX(Calc!$CH$6:$CH$305,SMALL(IF(Calc!$CH$6:$CH$305="","",ROW(Calc!$CH$6:$CH$305)),Calc!$BZ12)-ROW(Calc!$CH$6:$CH$305)+1)),"")</f>
        <v/>
      </c>
    </row>
    <row r="16" spans="1:24" ht="7.5" customHeight="1" x14ac:dyDescent="0.25">
      <c r="C16" s="37"/>
      <c r="F16" s="37"/>
      <c r="I16" s="37"/>
      <c r="L16" s="37"/>
      <c r="O16" s="37"/>
      <c r="R16" s="37"/>
      <c r="U16" s="37"/>
    </row>
    <row r="17" spans="2:24" s="3" customFormat="1" ht="24.95" customHeight="1" x14ac:dyDescent="0.25">
      <c r="B17" s="155"/>
      <c r="C17" s="156">
        <f>IFERROR(INDEX(Calc!$CB$5:$DQ$5,1,8),"")</f>
        <v>44564</v>
      </c>
      <c r="D17" s="118"/>
      <c r="E17" s="155"/>
      <c r="F17" s="156">
        <f>IFERROR(INDEX(Calc!$CB$5:$DQ$5,1,9),"")</f>
        <v>44565</v>
      </c>
      <c r="G17" s="118"/>
      <c r="H17" s="155"/>
      <c r="I17" s="156">
        <f>IFERROR(INDEX(Calc!$CB$5:$DQ$5,1,10),"")</f>
        <v>44566</v>
      </c>
      <c r="J17" s="118"/>
      <c r="K17" s="155"/>
      <c r="L17" s="156">
        <f>IFERROR(INDEX(Calc!$CB$5:$DQ$5,1,11),"")</f>
        <v>44567</v>
      </c>
      <c r="M17" s="118"/>
      <c r="N17" s="155"/>
      <c r="O17" s="156">
        <f>IFERROR(INDEX(Calc!$CB$5:$DQ$5,1,12),"")</f>
        <v>44568</v>
      </c>
      <c r="P17" s="118"/>
      <c r="Q17" s="153"/>
      <c r="R17" s="154">
        <f>IFERROR(INDEX(Calc!$CB$5:$DQ$5,1,13),"")</f>
        <v>44569</v>
      </c>
      <c r="S17" s="118"/>
      <c r="T17" s="153"/>
      <c r="U17" s="154">
        <f>IFERROR(INDEX(Calc!$CB$5:$DQ$5,1,14),"")</f>
        <v>44570</v>
      </c>
      <c r="X17" s="9"/>
    </row>
    <row r="18" spans="2:24" ht="14.1" customHeight="1" x14ac:dyDescent="0.25">
      <c r="B18" s="115" t="str">
        <f t="array" ref="B18">IFERROR(IF(LEN(C$17)=0,"",INDEX(Calc!$P$6:$P$305,SMALL(IF(Calc!$CI$6:$CI$305="","",ROW(Calc!$CI$6:$CI$305)),Calc!$BZ6)-ROW(Calc!$CI$6:$CI$305)+1)),"")</f>
        <v>AirBnb</v>
      </c>
      <c r="C18" s="126" t="str">
        <f t="array" ref="C18">IFERROR(IF(LEN(C$17)=0,"",INDEX(Calc!$CI$6:$CI$305,SMALL(IF(Calc!$CI$6:$CI$305="","",ROW(Calc!CI$6:CI$305)),Calc!$BZ6)-ROW(Calc!$CI$6:$CI$305)+1)),"")</f>
        <v>AirBnb - Property 1</v>
      </c>
      <c r="E18" s="115" t="str">
        <f t="array" ref="E18">IFERROR(IF(LEN(F$17)=0,"",INDEX(Calc!$P$6:$P$305,SMALL(IF(Calc!$CJ$6:$CJ$305="","",ROW(Calc!$CJ$6:$CJ$305)),Calc!$BZ6)-ROW(Calc!$CJ$6:$CJ$305)+1)),"")</f>
        <v>AirBnb</v>
      </c>
      <c r="F18" s="126" t="str">
        <f t="array" ref="F18">IFERROR(IF(LEN(F$17)=0,"",INDEX(Calc!$CJ$6:$CJ$305,SMALL(IF(Calc!$CJ$6:$CJ$305="","",ROW(Calc!$CJ$6:$CJ$305)),Calc!$BZ6)-ROW(Calc!$CJ$6:$CJ$305)+1)),"")</f>
        <v>AirBnb - Property 1</v>
      </c>
      <c r="H18" s="115" t="str">
        <f t="array" ref="H18">IFERROR(IF(LEN(I$17)=0,"",INDEX(Calc!$P$6:$P$305,SMALL(IF(Calc!$CK$6:$CK$305="","",ROW(Calc!$CK$6:$CK$305)),Calc!$BZ6)-ROW(Calc!$CK$6:$CK$305)+1)),"")</f>
        <v>AirBnb</v>
      </c>
      <c r="I18" s="126" t="str">
        <f t="array" ref="I18">IFERROR(IF(LEN(I$17)=0,"",INDEX(Calc!$CK$6:$CK$305,SMALL(IF(Calc!$CK$6:$CK$305="","",ROW(Calc!$CK$6:$CK$305)),Calc!$BZ6)-ROW(Calc!$CK$6:$CK$305)+1)),"")</f>
        <v>AirBnb - Property 1</v>
      </c>
      <c r="K18" s="115" t="str">
        <f t="array" ref="K18">IFERROR(IF(LEN(L$17)=0,"",INDEX(Calc!$P$6:$P$305,SMALL(IF(Calc!$CL$6:$CL$305="","",ROW(Calc!$CL$6:$CL$305)),Calc!$BZ6)-ROW(Calc!$CL$6:$CL$305)+1)),"")</f>
        <v>AirBnb</v>
      </c>
      <c r="L18" s="126" t="str">
        <f t="array" ref="L18">IFERROR(IF(LEN(L$17)=0,"",INDEX(Calc!$CL$6:$CL$305,SMALL(IF(Calc!$CL$6:$CL$305="","",ROW(Calc!$CL$6:$CL$305)),Calc!$BZ6)-ROW(Calc!$CL$6:$CL$305)+1)),"")</f>
        <v>AirBnb - Property 1</v>
      </c>
      <c r="N18" s="115" t="str">
        <f t="array" ref="N18">IFERROR(IF(LEN(O$17)=0,"",INDEX(Calc!$P$6:$P$305,SMALL(IF(Calc!$CM$6:$CM$305="","",ROW(Calc!$CM$6:$CM$305)),Calc!$BZ6)-ROW(Calc!$CM$6:$CM$305)+1)),"")</f>
        <v>AirBnb</v>
      </c>
      <c r="O18" s="126" t="str">
        <f t="array" ref="O18">IFERROR(IF(LEN(O$17)=0,"",INDEX(Calc!$CM$6:$CM$305,SMALL(IF(Calc!$CM$6:$CM$305="","",ROW(Calc!$CM$6:$CM$305)),Calc!$BZ6)-ROW(Calc!$CM$6:$CM$305)+1)),"")</f>
        <v>AirBnb - Property 1</v>
      </c>
      <c r="Q18" s="115" t="str">
        <f t="array" ref="Q18">IFERROR(IF(LEN(R$17)=0,"",INDEX(Calc!$P$6:$P$305,SMALL(IF(Calc!$CN$6:$CN$305="","",ROW(Calc!$CN$6:$CN$305)),Calc!$BZ6)-ROW(Calc!$CN$6:$CN$305)+1)),"")</f>
        <v>AirBnb</v>
      </c>
      <c r="R18" s="126" t="str">
        <f t="array" ref="R18">IFERROR(IF(LEN(R$17)=0,"",INDEX(Calc!$CN$6:$CN$305,SMALL(IF(Calc!$CN$6:$CN$305="","",ROW(Calc!$CN$6:$CN$305)),Calc!$BZ6)-ROW(Calc!$CN$6:$CN$305)+1)),"")</f>
        <v>AirBnb - Property 1</v>
      </c>
      <c r="T18" s="115" t="str">
        <f t="array" ref="T18">IFERROR(IF(LEN(U$17)=0,"",INDEX(Calc!$P$6:$P$305,SMALL(IF(Calc!$CO$6:$CO$305="","",ROW(Calc!$CO$6:$CO$305)),Calc!$BZ6)-ROW(Calc!$CO$6:$CO$305)+1)),"")</f>
        <v>AirBnb</v>
      </c>
      <c r="U18" s="126" t="str">
        <f t="array" ref="U18">IFERROR(IF(LEN(U$17)=0,"",INDEX(Calc!$CO$6:$CO$305,SMALL(IF(Calc!$CO$6:$CO$305="","",ROW(Calc!$CO$6:$CO$305)),Calc!$BZ6)-ROW(Calc!$CO$6:$CO$305)+1)),"")</f>
        <v>AirBnb - Property 1</v>
      </c>
    </row>
    <row r="19" spans="2:24" ht="14.1" customHeight="1" x14ac:dyDescent="0.25">
      <c r="B19" s="116" t="str">
        <f t="array" ref="B19">IFERROR(IF(LEN(C$17)=0,"",INDEX(Calc!$P$6:$P$305,SMALL(IF(Calc!$CI$6:$CI$305="","",ROW(Calc!$CI$6:$CI$305)),Calc!$BZ7)-ROW(Calc!$CI$6:$CI$305)+1)),"")</f>
        <v>Booking.com</v>
      </c>
      <c r="C19" s="127" t="str">
        <f t="array" ref="C19">IFERROR(IF(LEN(C$17)=0,"",INDEX(Calc!$CI$6:$CI$305,SMALL(IF(Calc!$CI$6:$CI$305="","",ROW(Calc!CI$6:CI$305)),Calc!$BZ7)-ROW(Calc!$CI$6:$CI$305)+1)),"")</f>
        <v>Booking.com - Property 2</v>
      </c>
      <c r="E19" s="116" t="str">
        <f t="array" ref="E19">IFERROR(IF(LEN(F$17)=0,"",INDEX(Calc!$P$6:$P$305,SMALL(IF(Calc!$CJ$6:$CJ$305="","",ROW(Calc!$CJ$6:$CJ$305)),Calc!$BZ7)-ROW(Calc!$CJ$6:$CJ$305)+1)),"")</f>
        <v>Booking.com</v>
      </c>
      <c r="F19" s="127" t="str">
        <f t="array" ref="F19">IFERROR(IF(LEN(F$17)=0,"",INDEX(Calc!$CJ$6:$CJ$305,SMALL(IF(Calc!$CJ$6:$CJ$305="","",ROW(Calc!$CJ$6:$CJ$305)),Calc!$BZ7)-ROW(Calc!$CJ$6:$CJ$305)+1)),"")</f>
        <v>Booking.com - Property 2</v>
      </c>
      <c r="H19" s="116" t="str">
        <f t="array" ref="H19">IFERROR(IF(LEN(I$17)=0,"",INDEX(Calc!$P$6:$P$305,SMALL(IF(Calc!$CK$6:$CK$305="","",ROW(Calc!$CK$6:$CK$305)),Calc!$BZ7)-ROW(Calc!$CK$6:$CK$305)+1)),"")</f>
        <v>Booking.com</v>
      </c>
      <c r="I19" s="127" t="str">
        <f t="array" ref="I19">IFERROR(IF(LEN(I$17)=0,"",INDEX(Calc!$CK$6:$CK$305,SMALL(IF(Calc!$CK$6:$CK$305="","",ROW(Calc!$CK$6:$CK$305)),Calc!$BZ7)-ROW(Calc!$CK$6:$CK$305)+1)),"")</f>
        <v>Booking.com - Property 2</v>
      </c>
      <c r="K19" s="116" t="str">
        <f t="array" ref="K19">IFERROR(IF(LEN(L$17)=0,"",INDEX(Calc!$P$6:$P$305,SMALL(IF(Calc!$CL$6:$CL$305="","",ROW(Calc!$CL$6:$CL$305)),Calc!$BZ7)-ROW(Calc!$CL$6:$CL$305)+1)),"")</f>
        <v>Booking.com</v>
      </c>
      <c r="L19" s="127" t="str">
        <f t="array" ref="L19">IFERROR(IF(LEN(L$17)=0,"",INDEX(Calc!$CL$6:$CL$305,SMALL(IF(Calc!$CL$6:$CL$305="","",ROW(Calc!$CL$6:$CL$305)),Calc!$BZ7)-ROW(Calc!$CL$6:$CL$305)+1)),"")</f>
        <v>Booking.com - Property 2</v>
      </c>
      <c r="N19" s="116" t="str">
        <f t="array" ref="N19">IFERROR(IF(LEN(O$17)=0,"",INDEX(Calc!$P$6:$P$305,SMALL(IF(Calc!$CM$6:$CM$305="","",ROW(Calc!$CM$6:$CM$305)),Calc!$BZ7)-ROW(Calc!$CM$6:$CM$305)+1)),"")</f>
        <v/>
      </c>
      <c r="O19" s="127" t="str">
        <f t="array" ref="O19">IFERROR(IF(LEN(O$17)=0,"",INDEX(Calc!$CM$6:$CM$305,SMALL(IF(Calc!$CM$6:$CM$305="","",ROW(Calc!$CM$6:$CM$305)),Calc!$BZ7)-ROW(Calc!$CM$6:$CM$305)+1)),"")</f>
        <v/>
      </c>
      <c r="Q19" s="116" t="str">
        <f t="array" ref="Q19">IFERROR(IF(LEN(R$17)=0,"",INDEX(Calc!$P$6:$P$305,SMALL(IF(Calc!$CN$6:$CN$305="","",ROW(Calc!$CN$6:$CN$305)),Calc!$BZ7)-ROW(Calc!$CN$6:$CN$305)+1)),"")</f>
        <v/>
      </c>
      <c r="R19" s="127" t="str">
        <f t="array" ref="R19">IFERROR(IF(LEN(R$17)=0,"",INDEX(Calc!$CN$6:$CN$305,SMALL(IF(Calc!$CN$6:$CN$305="","",ROW(Calc!$CN$6:$CN$305)),Calc!$BZ7)-ROW(Calc!$CN$6:$CN$305)+1)),"")</f>
        <v/>
      </c>
      <c r="T19" s="116" t="str">
        <f t="array" ref="T19">IFERROR(IF(LEN(U$17)=0,"",INDEX(Calc!$P$6:$P$305,SMALL(IF(Calc!$CO$6:$CO$305="","",ROW(Calc!$CO$6:$CO$305)),Calc!$BZ7)-ROW(Calc!$CO$6:$CO$305)+1)),"")</f>
        <v/>
      </c>
      <c r="U19" s="127" t="str">
        <f t="array" ref="U19">IFERROR(IF(LEN(U$17)=0,"",INDEX(Calc!$CO$6:$CO$305,SMALL(IF(Calc!$CO$6:$CO$305="","",ROW(Calc!$CO$6:$CO$305)),Calc!$BZ7)-ROW(Calc!$CO$6:$CO$305)+1)),"")</f>
        <v/>
      </c>
    </row>
    <row r="20" spans="2:24" ht="14.1" customHeight="1" x14ac:dyDescent="0.25">
      <c r="B20" s="116" t="str">
        <f t="array" ref="B20">IFERROR(IF(LEN(C$17)=0,"",INDEX(Calc!$P$6:$P$305,SMALL(IF(Calc!$CI$6:$CI$305="","",ROW(Calc!$CI$6:$CI$305)),Calc!$BZ8)-ROW(Calc!$CI$6:$CI$305)+1)),"")</f>
        <v/>
      </c>
      <c r="C20" s="127" t="str">
        <f t="array" ref="C20">IFERROR(IF(LEN(C$17)=0,"",INDEX(Calc!$CI$6:$CI$305,SMALL(IF(Calc!$CI$6:$CI$305="","",ROW(Calc!CI$6:CI$305)),Calc!$BZ8)-ROW(Calc!$CI$6:$CI$305)+1)),"")</f>
        <v/>
      </c>
      <c r="E20" s="116" t="str">
        <f t="array" ref="E20">IFERROR(IF(LEN(F$17)=0,"",INDEX(Calc!$P$6:$P$305,SMALL(IF(Calc!$CJ$6:$CJ$305="","",ROW(Calc!$CJ$6:$CJ$305)),Calc!$BZ8)-ROW(Calc!$CJ$6:$CJ$305)+1)),"")</f>
        <v/>
      </c>
      <c r="F20" s="127" t="str">
        <f t="array" ref="F20">IFERROR(IF(LEN(F$17)=0,"",INDEX(Calc!$CJ$6:$CJ$305,SMALL(IF(Calc!$CJ$6:$CJ$305="","",ROW(Calc!$CJ$6:$CJ$305)),Calc!$BZ8)-ROW(Calc!$CJ$6:$CJ$305)+1)),"")</f>
        <v/>
      </c>
      <c r="H20" s="116" t="str">
        <f t="array" ref="H20">IFERROR(IF(LEN(I$17)=0,"",INDEX(Calc!$P$6:$P$305,SMALL(IF(Calc!$CK$6:$CK$305="","",ROW(Calc!$CK$6:$CK$305)),Calc!$BZ8)-ROW(Calc!$CK$6:$CK$305)+1)),"")</f>
        <v/>
      </c>
      <c r="I20" s="127" t="str">
        <f t="array" ref="I20">IFERROR(IF(LEN(I$17)=0,"",INDEX(Calc!$CK$6:$CK$305,SMALL(IF(Calc!$CK$6:$CK$305="","",ROW(Calc!$CK$6:$CK$305)),Calc!$BZ8)-ROW(Calc!$CK$6:$CK$305)+1)),"")</f>
        <v/>
      </c>
      <c r="K20" s="116" t="str">
        <f t="array" ref="K20">IFERROR(IF(LEN(L$17)=0,"",INDEX(Calc!$P$6:$P$305,SMALL(IF(Calc!$CL$6:$CL$305="","",ROW(Calc!$CL$6:$CL$305)),Calc!$BZ8)-ROW(Calc!$CL$6:$CL$305)+1)),"")</f>
        <v/>
      </c>
      <c r="L20" s="127" t="str">
        <f t="array" ref="L20">IFERROR(IF(LEN(L$17)=0,"",INDEX(Calc!$CL$6:$CL$305,SMALL(IF(Calc!$CL$6:$CL$305="","",ROW(Calc!$CL$6:$CL$305)),Calc!$BZ8)-ROW(Calc!$CL$6:$CL$305)+1)),"")</f>
        <v/>
      </c>
      <c r="N20" s="116" t="str">
        <f t="array" ref="N20">IFERROR(IF(LEN(O$17)=0,"",INDEX(Calc!$P$6:$P$305,SMALL(IF(Calc!$CM$6:$CM$305="","",ROW(Calc!$CM$6:$CM$305)),Calc!$BZ8)-ROW(Calc!$CM$6:$CM$305)+1)),"")</f>
        <v/>
      </c>
      <c r="O20" s="127" t="str">
        <f t="array" ref="O20">IFERROR(IF(LEN(O$17)=0,"",INDEX(Calc!$CM$6:$CM$305,SMALL(IF(Calc!$CM$6:$CM$305="","",ROW(Calc!$CM$6:$CM$305)),Calc!$BZ8)-ROW(Calc!$CM$6:$CM$305)+1)),"")</f>
        <v/>
      </c>
      <c r="Q20" s="116" t="str">
        <f t="array" ref="Q20">IFERROR(IF(LEN(R$17)=0,"",INDEX(Calc!$P$6:$P$305,SMALL(IF(Calc!$CN$6:$CN$305="","",ROW(Calc!$CN$6:$CN$305)),Calc!$BZ8)-ROW(Calc!$CN$6:$CN$305)+1)),"")</f>
        <v/>
      </c>
      <c r="R20" s="127" t="str">
        <f t="array" ref="R20">IFERROR(IF(LEN(R$17)=0,"",INDEX(Calc!$CN$6:$CN$305,SMALL(IF(Calc!$CN$6:$CN$305="","",ROW(Calc!$CN$6:$CN$305)),Calc!$BZ8)-ROW(Calc!$CN$6:$CN$305)+1)),"")</f>
        <v/>
      </c>
      <c r="T20" s="116" t="str">
        <f t="array" ref="T20">IFERROR(IF(LEN(U$17)=0,"",INDEX(Calc!$P$6:$P$305,SMALL(IF(Calc!$CO$6:$CO$305="","",ROW(Calc!$CO$6:$CO$305)),Calc!$BZ8)-ROW(Calc!$CO$6:$CO$305)+1)),"")</f>
        <v/>
      </c>
      <c r="U20" s="127" t="str">
        <f t="array" ref="U20">IFERROR(IF(LEN(U$17)=0,"",INDEX(Calc!$CO$6:$CO$305,SMALL(IF(Calc!$CO$6:$CO$305="","",ROW(Calc!$CO$6:$CO$305)),Calc!$BZ8)-ROW(Calc!$CO$6:$CO$305)+1)),"")</f>
        <v/>
      </c>
    </row>
    <row r="21" spans="2:24" ht="14.1" customHeight="1" x14ac:dyDescent="0.25">
      <c r="B21" s="116" t="str">
        <f t="array" ref="B21">IFERROR(IF(LEN(C$17)=0,"",INDEX(Calc!$P$6:$P$305,SMALL(IF(Calc!$CI$6:$CI$305="","",ROW(Calc!$CI$6:$CI$305)),Calc!$BZ9)-ROW(Calc!$CI$6:$CI$305)+1)),"")</f>
        <v/>
      </c>
      <c r="C21" s="127" t="str">
        <f t="array" ref="C21">IFERROR(IF(LEN(C$17)=0,"",INDEX(Calc!$CI$6:$CI$305,SMALL(IF(Calc!$CI$6:$CI$305="","",ROW(Calc!CI$6:CI$305)),Calc!$BZ9)-ROW(Calc!$CI$6:$CI$305)+1)),"")</f>
        <v/>
      </c>
      <c r="E21" s="116" t="str">
        <f t="array" ref="E21">IFERROR(IF(LEN(F$17)=0,"",INDEX(Calc!$P$6:$P$305,SMALL(IF(Calc!$CJ$6:$CJ$305="","",ROW(Calc!$CJ$6:$CJ$305)),Calc!$BZ9)-ROW(Calc!$CJ$6:$CJ$305)+1)),"")</f>
        <v/>
      </c>
      <c r="F21" s="127" t="str">
        <f t="array" ref="F21">IFERROR(IF(LEN(F$17)=0,"",INDEX(Calc!$CJ$6:$CJ$305,SMALL(IF(Calc!$CJ$6:$CJ$305="","",ROW(Calc!$CJ$6:$CJ$305)),Calc!$BZ9)-ROW(Calc!$CJ$6:$CJ$305)+1)),"")</f>
        <v/>
      </c>
      <c r="H21" s="116" t="str">
        <f t="array" ref="H21">IFERROR(IF(LEN(I$17)=0,"",INDEX(Calc!$P$6:$P$305,SMALL(IF(Calc!$CK$6:$CK$305="","",ROW(Calc!$CK$6:$CK$305)),Calc!$BZ9)-ROW(Calc!$CK$6:$CK$305)+1)),"")</f>
        <v/>
      </c>
      <c r="I21" s="127" t="str">
        <f t="array" ref="I21">IFERROR(IF(LEN(I$17)=0,"",INDEX(Calc!$CK$6:$CK$305,SMALL(IF(Calc!$CK$6:$CK$305="","",ROW(Calc!$CK$6:$CK$305)),Calc!$BZ9)-ROW(Calc!$CK$6:$CK$305)+1)),"")</f>
        <v/>
      </c>
      <c r="K21" s="116" t="str">
        <f t="array" ref="K21">IFERROR(IF(LEN(L$17)=0,"",INDEX(Calc!$P$6:$P$305,SMALL(IF(Calc!$CL$6:$CL$305="","",ROW(Calc!$CL$6:$CL$305)),Calc!$BZ9)-ROW(Calc!$CL$6:$CL$305)+1)),"")</f>
        <v/>
      </c>
      <c r="L21" s="127" t="str">
        <f t="array" ref="L21">IFERROR(IF(LEN(L$17)=0,"",INDEX(Calc!$CL$6:$CL$305,SMALL(IF(Calc!$CL$6:$CL$305="","",ROW(Calc!$CL$6:$CL$305)),Calc!$BZ9)-ROW(Calc!$CL$6:$CL$305)+1)),"")</f>
        <v/>
      </c>
      <c r="N21" s="116" t="str">
        <f t="array" ref="N21">IFERROR(IF(LEN(O$17)=0,"",INDEX(Calc!$P$6:$P$305,SMALL(IF(Calc!$CM$6:$CM$305="","",ROW(Calc!$CM$6:$CM$305)),Calc!$BZ9)-ROW(Calc!$CM$6:$CM$305)+1)),"")</f>
        <v/>
      </c>
      <c r="O21" s="127" t="str">
        <f t="array" ref="O21">IFERROR(IF(LEN(O$17)=0,"",INDEX(Calc!$CM$6:$CM$305,SMALL(IF(Calc!$CM$6:$CM$305="","",ROW(Calc!$CM$6:$CM$305)),Calc!$BZ9)-ROW(Calc!$CM$6:$CM$305)+1)),"")</f>
        <v/>
      </c>
      <c r="Q21" s="116" t="str">
        <f t="array" ref="Q21">IFERROR(IF(LEN(R$17)=0,"",INDEX(Calc!$P$6:$P$305,SMALL(IF(Calc!$CN$6:$CN$305="","",ROW(Calc!$CN$6:$CN$305)),Calc!$BZ9)-ROW(Calc!$CN$6:$CN$305)+1)),"")</f>
        <v/>
      </c>
      <c r="R21" s="127" t="str">
        <f t="array" ref="R21">IFERROR(IF(LEN(R$17)=0,"",INDEX(Calc!$CN$6:$CN$305,SMALL(IF(Calc!$CN$6:$CN$305="","",ROW(Calc!$CN$6:$CN$305)),Calc!$BZ9)-ROW(Calc!$CN$6:$CN$305)+1)),"")</f>
        <v/>
      </c>
      <c r="T21" s="116" t="str">
        <f t="array" ref="T21">IFERROR(IF(LEN(U$17)=0,"",INDEX(Calc!$P$6:$P$305,SMALL(IF(Calc!$CO$6:$CO$305="","",ROW(Calc!$CO$6:$CO$305)),Calc!$BZ9)-ROW(Calc!$CO$6:$CO$305)+1)),"")</f>
        <v/>
      </c>
      <c r="U21" s="127" t="str">
        <f t="array" ref="U21">IFERROR(IF(LEN(U$17)=0,"",INDEX(Calc!$CO$6:$CO$305,SMALL(IF(Calc!$CO$6:$CO$305="","",ROW(Calc!$CO$6:$CO$305)),Calc!$BZ9)-ROW(Calc!$CO$6:$CO$305)+1)),"")</f>
        <v/>
      </c>
    </row>
    <row r="22" spans="2:24" ht="14.1" customHeight="1" x14ac:dyDescent="0.25">
      <c r="B22" s="116" t="str">
        <f t="array" ref="B22">IFERROR(IF(LEN(C$17)=0,"",INDEX(Calc!$P$6:$P$305,SMALL(IF(Calc!$CI$6:$CI$305="","",ROW(Calc!$CI$6:$CI$305)),Calc!$BZ10)-ROW(Calc!$CI$6:$CI$305)+1)),"")</f>
        <v/>
      </c>
      <c r="C22" s="127" t="str">
        <f t="array" ref="C22">IFERROR(IF(LEN(C$17)=0,"",INDEX(Calc!$CI$6:$CI$305,SMALL(IF(Calc!$CI$6:$CI$305="","",ROW(Calc!CI$6:CI$305)),Calc!$BZ10)-ROW(Calc!$CI$6:$CI$305)+1)),"")</f>
        <v/>
      </c>
      <c r="E22" s="116" t="str">
        <f t="array" ref="E22">IFERROR(IF(LEN(F$17)=0,"",INDEX(Calc!$P$6:$P$305,SMALL(IF(Calc!$CJ$6:$CJ$305="","",ROW(Calc!$CJ$6:$CJ$305)),Calc!$BZ10)-ROW(Calc!$CJ$6:$CJ$305)+1)),"")</f>
        <v/>
      </c>
      <c r="F22" s="127" t="str">
        <f t="array" ref="F22">IFERROR(IF(LEN(F$17)=0,"",INDEX(Calc!$CJ$6:$CJ$305,SMALL(IF(Calc!$CJ$6:$CJ$305="","",ROW(Calc!$CJ$6:$CJ$305)),Calc!$BZ10)-ROW(Calc!$CJ$6:$CJ$305)+1)),"")</f>
        <v/>
      </c>
      <c r="H22" s="116" t="str">
        <f t="array" ref="H22">IFERROR(IF(LEN(I$17)=0,"",INDEX(Calc!$P$6:$P$305,SMALL(IF(Calc!$CK$6:$CK$305="","",ROW(Calc!$CK$6:$CK$305)),Calc!$BZ10)-ROW(Calc!$CK$6:$CK$305)+1)),"")</f>
        <v/>
      </c>
      <c r="I22" s="127" t="str">
        <f t="array" ref="I22">IFERROR(IF(LEN(I$17)=0,"",INDEX(Calc!$CK$6:$CK$305,SMALL(IF(Calc!$CK$6:$CK$305="","",ROW(Calc!$CK$6:$CK$305)),Calc!$BZ10)-ROW(Calc!$CK$6:$CK$305)+1)),"")</f>
        <v/>
      </c>
      <c r="K22" s="116" t="str">
        <f t="array" ref="K22">IFERROR(IF(LEN(L$17)=0,"",INDEX(Calc!$P$6:$P$305,SMALL(IF(Calc!$CL$6:$CL$305="","",ROW(Calc!$CL$6:$CL$305)),Calc!$BZ10)-ROW(Calc!$CL$6:$CL$305)+1)),"")</f>
        <v/>
      </c>
      <c r="L22" s="127" t="str">
        <f t="array" ref="L22">IFERROR(IF(LEN(L$17)=0,"",INDEX(Calc!$CL$6:$CL$305,SMALL(IF(Calc!$CL$6:$CL$305="","",ROW(Calc!$CL$6:$CL$305)),Calc!$BZ10)-ROW(Calc!$CL$6:$CL$305)+1)),"")</f>
        <v/>
      </c>
      <c r="N22" s="116" t="str">
        <f t="array" ref="N22">IFERROR(IF(LEN(O$17)=0,"",INDEX(Calc!$P$6:$P$305,SMALL(IF(Calc!$CM$6:$CM$305="","",ROW(Calc!$CM$6:$CM$305)),Calc!$BZ10)-ROW(Calc!$CM$6:$CM$305)+1)),"")</f>
        <v/>
      </c>
      <c r="O22" s="127" t="str">
        <f t="array" ref="O22">IFERROR(IF(LEN(O$17)=0,"",INDEX(Calc!$CM$6:$CM$305,SMALL(IF(Calc!$CM$6:$CM$305="","",ROW(Calc!$CM$6:$CM$305)),Calc!$BZ10)-ROW(Calc!$CM$6:$CM$305)+1)),"")</f>
        <v/>
      </c>
      <c r="Q22" s="116" t="str">
        <f t="array" ref="Q22">IFERROR(IF(LEN(R$17)=0,"",INDEX(Calc!$P$6:$P$305,SMALL(IF(Calc!$CN$6:$CN$305="","",ROW(Calc!$CN$6:$CN$305)),Calc!$BZ10)-ROW(Calc!$CN$6:$CN$305)+1)),"")</f>
        <v/>
      </c>
      <c r="R22" s="127" t="str">
        <f t="array" ref="R22">IFERROR(IF(LEN(R$17)=0,"",INDEX(Calc!$CN$6:$CN$305,SMALL(IF(Calc!$CN$6:$CN$305="","",ROW(Calc!$CN$6:$CN$305)),Calc!$BZ10)-ROW(Calc!$CN$6:$CN$305)+1)),"")</f>
        <v/>
      </c>
      <c r="T22" s="116" t="str">
        <f t="array" ref="T22">IFERROR(IF(LEN(U$17)=0,"",INDEX(Calc!$P$6:$P$305,SMALL(IF(Calc!$CO$6:$CO$305="","",ROW(Calc!$CO$6:$CO$305)),Calc!$BZ10)-ROW(Calc!$CO$6:$CO$305)+1)),"")</f>
        <v/>
      </c>
      <c r="U22" s="127" t="str">
        <f t="array" ref="U22">IFERROR(IF(LEN(U$17)=0,"",INDEX(Calc!$CO$6:$CO$305,SMALL(IF(Calc!$CO$6:$CO$305="","",ROW(Calc!$CO$6:$CO$305)),Calc!$BZ10)-ROW(Calc!$CO$6:$CO$305)+1)),"")</f>
        <v/>
      </c>
    </row>
    <row r="23" spans="2:24" ht="14.1" customHeight="1" x14ac:dyDescent="0.25">
      <c r="B23" s="116" t="str">
        <f t="array" ref="B23">IFERROR(IF(LEN(C$17)=0,"",INDEX(Calc!$P$6:$P$305,SMALL(IF(Calc!$CI$6:$CI$305="","",ROW(Calc!$CI$6:$CI$305)),Calc!$BZ11)-ROW(Calc!$CI$6:$CI$305)+1)),"")</f>
        <v/>
      </c>
      <c r="C23" s="127" t="str">
        <f t="array" ref="C23">IFERROR(IF(LEN(C$17)=0,"",INDEX(Calc!$CI$6:$CI$305,SMALL(IF(Calc!$CI$6:$CI$305="","",ROW(Calc!CI$6:CI$305)),Calc!$BZ11)-ROW(Calc!$CI$6:$CI$305)+1)),"")</f>
        <v/>
      </c>
      <c r="E23" s="116" t="str">
        <f t="array" ref="E23">IFERROR(IF(LEN(F$17)=0,"",INDEX(Calc!$P$6:$P$305,SMALL(IF(Calc!$CJ$6:$CJ$305="","",ROW(Calc!$CJ$6:$CJ$305)),Calc!$BZ11)-ROW(Calc!$CJ$6:$CJ$305)+1)),"")</f>
        <v/>
      </c>
      <c r="F23" s="127" t="str">
        <f t="array" ref="F23">IFERROR(IF(LEN(F$17)=0,"",INDEX(Calc!$CJ$6:$CJ$305,SMALL(IF(Calc!$CJ$6:$CJ$305="","",ROW(Calc!$CJ$6:$CJ$305)),Calc!$BZ11)-ROW(Calc!$CJ$6:$CJ$305)+1)),"")</f>
        <v/>
      </c>
      <c r="H23" s="116" t="str">
        <f t="array" ref="H23">IFERROR(IF(LEN(I$17)=0,"",INDEX(Calc!$P$6:$P$305,SMALL(IF(Calc!$CK$6:$CK$305="","",ROW(Calc!$CK$6:$CK$305)),Calc!$BZ11)-ROW(Calc!$CK$6:$CK$305)+1)),"")</f>
        <v/>
      </c>
      <c r="I23" s="127" t="str">
        <f t="array" ref="I23">IFERROR(IF(LEN(I$17)=0,"",INDEX(Calc!$CK$6:$CK$305,SMALL(IF(Calc!$CK$6:$CK$305="","",ROW(Calc!$CK$6:$CK$305)),Calc!$BZ11)-ROW(Calc!$CK$6:$CK$305)+1)),"")</f>
        <v/>
      </c>
      <c r="K23" s="116" t="str">
        <f t="array" ref="K23">IFERROR(IF(LEN(L$17)=0,"",INDEX(Calc!$P$6:$P$305,SMALL(IF(Calc!$CL$6:$CL$305="","",ROW(Calc!$CL$6:$CL$305)),Calc!$BZ11)-ROW(Calc!$CL$6:$CL$305)+1)),"")</f>
        <v/>
      </c>
      <c r="L23" s="127" t="str">
        <f t="array" ref="L23">IFERROR(IF(LEN(L$17)=0,"",INDEX(Calc!$CL$6:$CL$305,SMALL(IF(Calc!$CL$6:$CL$305="","",ROW(Calc!$CL$6:$CL$305)),Calc!$BZ11)-ROW(Calc!$CL$6:$CL$305)+1)),"")</f>
        <v/>
      </c>
      <c r="N23" s="116" t="str">
        <f t="array" ref="N23">IFERROR(IF(LEN(O$17)=0,"",INDEX(Calc!$P$6:$P$305,SMALL(IF(Calc!$CM$6:$CM$305="","",ROW(Calc!$CM$6:$CM$305)),Calc!$BZ11)-ROW(Calc!$CM$6:$CM$305)+1)),"")</f>
        <v/>
      </c>
      <c r="O23" s="127" t="str">
        <f t="array" ref="O23">IFERROR(IF(LEN(O$17)=0,"",INDEX(Calc!$CM$6:$CM$305,SMALL(IF(Calc!$CM$6:$CM$305="","",ROW(Calc!$CM$6:$CM$305)),Calc!$BZ11)-ROW(Calc!$CM$6:$CM$305)+1)),"")</f>
        <v/>
      </c>
      <c r="Q23" s="116" t="str">
        <f t="array" ref="Q23">IFERROR(IF(LEN(R$17)=0,"",INDEX(Calc!$P$6:$P$305,SMALL(IF(Calc!$CN$6:$CN$305="","",ROW(Calc!$CN$6:$CN$305)),Calc!$BZ11)-ROW(Calc!$CN$6:$CN$305)+1)),"")</f>
        <v/>
      </c>
      <c r="R23" s="127" t="str">
        <f t="array" ref="R23">IFERROR(IF(LEN(R$17)=0,"",INDEX(Calc!$CN$6:$CN$305,SMALL(IF(Calc!$CN$6:$CN$305="","",ROW(Calc!$CN$6:$CN$305)),Calc!$BZ11)-ROW(Calc!$CN$6:$CN$305)+1)),"")</f>
        <v/>
      </c>
      <c r="T23" s="116" t="str">
        <f t="array" ref="T23">IFERROR(IF(LEN(U$17)=0,"",INDEX(Calc!$P$6:$P$305,SMALL(IF(Calc!$CO$6:$CO$305="","",ROW(Calc!$CO$6:$CO$305)),Calc!$BZ11)-ROW(Calc!$CO$6:$CO$305)+1)),"")</f>
        <v/>
      </c>
      <c r="U23" s="127" t="str">
        <f t="array" ref="U23">IFERROR(IF(LEN(U$17)=0,"",INDEX(Calc!$CO$6:$CO$305,SMALL(IF(Calc!$CO$6:$CO$305="","",ROW(Calc!$CO$6:$CO$305)),Calc!$BZ11)-ROW(Calc!$CO$6:$CO$305)+1)),"")</f>
        <v/>
      </c>
    </row>
    <row r="24" spans="2:24" ht="14.1" customHeight="1" x14ac:dyDescent="0.25">
      <c r="B24" s="117" t="str">
        <f t="array" ref="B24">IFERROR(IF(LEN(C$17)=0,"",INDEX(Calc!$P$6:$P$305,SMALL(IF(Calc!$CI$6:$CI$305="","",ROW(Calc!$CI$6:$CI$305)),Calc!$BZ12)-ROW(Calc!$CI$6:$CI$305)+1)),"")</f>
        <v/>
      </c>
      <c r="C24" s="128" t="str">
        <f t="array" ref="C24">IFERROR(IF(LEN(C$17)=0,"",INDEX(Calc!$CI$6:$CI$305,SMALL(IF(Calc!$CI$6:$CI$305="","",ROW(Calc!CI$6:CI$305)),Calc!$BZ12)-ROW(Calc!$CI$6:$CI$305)+1)),"")</f>
        <v/>
      </c>
      <c r="E24" s="117" t="str">
        <f t="array" ref="E24">IFERROR(IF(LEN(F$17)=0,"",INDEX(Calc!$P$6:$P$305,SMALL(IF(Calc!$CJ$6:$CJ$305="","",ROW(Calc!$CJ$6:$CJ$305)),Calc!$BZ12)-ROW(Calc!$CJ$6:$CJ$305)+1)),"")</f>
        <v/>
      </c>
      <c r="F24" s="128" t="str">
        <f t="array" ref="F24">IFERROR(IF(LEN(F$17)=0,"",INDEX(Calc!$CJ$6:$CJ$305,SMALL(IF(Calc!$CJ$6:$CJ$305="","",ROW(Calc!$CJ$6:$CJ$305)),Calc!$BZ12)-ROW(Calc!$CJ$6:$CJ$305)+1)),"")</f>
        <v/>
      </c>
      <c r="H24" s="117" t="str">
        <f t="array" ref="H24">IFERROR(IF(LEN(I$17)=0,"",INDEX(Calc!$P$6:$P$305,SMALL(IF(Calc!$CK$6:$CK$305="","",ROW(Calc!$CK$6:$CK$305)),Calc!$BZ12)-ROW(Calc!$CK$6:$CK$305)+1)),"")</f>
        <v/>
      </c>
      <c r="I24" s="128" t="str">
        <f t="array" ref="I24">IFERROR(IF(LEN(I$17)=0,"",INDEX(Calc!$CK$6:$CK$305,SMALL(IF(Calc!$CK$6:$CK$305="","",ROW(Calc!$CK$6:$CK$305)),Calc!$BZ12)-ROW(Calc!$CK$6:$CK$305)+1)),"")</f>
        <v/>
      </c>
      <c r="K24" s="117" t="str">
        <f t="array" ref="K24">IFERROR(IF(LEN(L$17)=0,"",INDEX(Calc!$P$6:$P$305,SMALL(IF(Calc!$CL$6:$CL$305="","",ROW(Calc!$CL$6:$CL$305)),Calc!$BZ12)-ROW(Calc!$CL$6:$CL$305)+1)),"")</f>
        <v/>
      </c>
      <c r="L24" s="128" t="str">
        <f t="array" ref="L24">IFERROR(IF(LEN(L$17)=0,"",INDEX(Calc!$CL$6:$CL$305,SMALL(IF(Calc!$CL$6:$CL$305="","",ROW(Calc!$CL$6:$CL$305)),Calc!$BZ12)-ROW(Calc!$CL$6:$CL$305)+1)),"")</f>
        <v/>
      </c>
      <c r="N24" s="117" t="str">
        <f t="array" ref="N24">IFERROR(IF(LEN(O$17)=0,"",INDEX(Calc!$P$6:$P$305,SMALL(IF(Calc!$CM$6:$CM$305="","",ROW(Calc!$CM$6:$CM$305)),Calc!$BZ12)-ROW(Calc!$CM$6:$CM$305)+1)),"")</f>
        <v/>
      </c>
      <c r="O24" s="128" t="str">
        <f t="array" ref="O24">IFERROR(IF(LEN(O$17)=0,"",INDEX(Calc!$CM$6:$CM$305,SMALL(IF(Calc!$CM$6:$CM$305="","",ROW(Calc!$CM$6:$CM$305)),Calc!$BZ12)-ROW(Calc!$CM$6:$CM$305)+1)),"")</f>
        <v/>
      </c>
      <c r="Q24" s="117" t="str">
        <f t="array" ref="Q24">IFERROR(IF(LEN(R$17)=0,"",INDEX(Calc!$P$6:$P$305,SMALL(IF(Calc!$CN$6:$CN$305="","",ROW(Calc!$CN$6:$CN$305)),Calc!$BZ12)-ROW(Calc!$CN$6:$CN$305)+1)),"")</f>
        <v/>
      </c>
      <c r="R24" s="128" t="str">
        <f t="array" ref="R24">IFERROR(IF(LEN(R$17)=0,"",INDEX(Calc!$CN$6:$CN$305,SMALL(IF(Calc!$CN$6:$CN$305="","",ROW(Calc!$CN$6:$CN$305)),Calc!$BZ12)-ROW(Calc!$CN$6:$CN$305)+1)),"")</f>
        <v/>
      </c>
      <c r="T24" s="117" t="str">
        <f t="array" ref="T24">IFERROR(IF(LEN(U$17)=0,"",INDEX(Calc!$P$6:$P$305,SMALL(IF(Calc!$CO$6:$CO$305="","",ROW(Calc!$CO$6:$CO$305)),Calc!$BZ12)-ROW(Calc!$CO$6:$CO$305)+1)),"")</f>
        <v/>
      </c>
      <c r="U24" s="128" t="str">
        <f t="array" ref="U24">IFERROR(IF(LEN(U$17)=0,"",INDEX(Calc!$CO$6:$CO$305,SMALL(IF(Calc!$CO$6:$CO$305="","",ROW(Calc!$CO$6:$CO$305)),Calc!$BZ12)-ROW(Calc!$CO$6:$CO$305)+1)),"")</f>
        <v/>
      </c>
    </row>
    <row r="25" spans="2:24" ht="7.5" customHeight="1" x14ac:dyDescent="0.25">
      <c r="C25" s="38"/>
      <c r="F25" s="38"/>
      <c r="I25" s="38"/>
      <c r="L25" s="38"/>
      <c r="O25" s="38"/>
      <c r="R25" s="38"/>
      <c r="U25" s="38"/>
    </row>
    <row r="26" spans="2:24" s="3" customFormat="1" ht="24.95" customHeight="1" x14ac:dyDescent="0.25">
      <c r="B26" s="155"/>
      <c r="C26" s="156">
        <f>IFERROR(INDEX(Calc!$CB$5:$DQ$5,1,15),"")</f>
        <v>44571</v>
      </c>
      <c r="D26" s="118"/>
      <c r="E26" s="155"/>
      <c r="F26" s="156">
        <f>IFERROR(INDEX(Calc!$CB$5:$DQ$5,1,16),"")</f>
        <v>44572</v>
      </c>
      <c r="G26" s="118"/>
      <c r="H26" s="155"/>
      <c r="I26" s="156">
        <f>IFERROR(INDEX(Calc!$CB$5:$DQ$5,1,17),"")</f>
        <v>44573</v>
      </c>
      <c r="J26" s="118"/>
      <c r="K26" s="155"/>
      <c r="L26" s="156">
        <f>IFERROR(INDEX(Calc!$CB$5:$DQ$5,1,18),"")</f>
        <v>44574</v>
      </c>
      <c r="M26" s="118"/>
      <c r="N26" s="155"/>
      <c r="O26" s="156">
        <f>IFERROR(INDEX(Calc!$CB$5:$DQ$5,1,19),"")</f>
        <v>44575</v>
      </c>
      <c r="P26" s="118"/>
      <c r="Q26" s="153"/>
      <c r="R26" s="154">
        <f>IFERROR(INDEX(Calc!$CB$5:$DQ$5,1,20),"")</f>
        <v>44576</v>
      </c>
      <c r="S26" s="118"/>
      <c r="T26" s="153"/>
      <c r="U26" s="154">
        <f>IFERROR(INDEX(Calc!$CB$5:$DQ$5,1,21),"")</f>
        <v>44577</v>
      </c>
    </row>
    <row r="27" spans="2:24" ht="14.1" customHeight="1" x14ac:dyDescent="0.25">
      <c r="B27" s="115" t="str">
        <f t="array" ref="B27">IFERROR(IF(LEN(C$26)=0,"",INDEX(Calc!$P$6:$P$305,SMALL(IF(Calc!$CP$6:$CP$305="","",ROW(Calc!$CP$6:$CP$305)),Calc!$BZ6)-ROW(Calc!$CP$6:$CP$305)+1)),"")</f>
        <v>AirBnb</v>
      </c>
      <c r="C27" s="126" t="str">
        <f t="array" ref="C27">IFERROR(IF(LEN(C$26)=0,"",INDEX(Calc!$CP$6:$CP$305,SMALL(IF(Calc!$CP$6:$CP$305="","",ROW(Calc!$CP$6:$CP$305)),Calc!$BZ6)-ROW(Calc!$CP$6:$CP$305)+1)),"")</f>
        <v>AirBnb - Property 1</v>
      </c>
      <c r="E27" s="115" t="str">
        <f t="array" ref="E27">IFERROR(IF(LEN(F$26)=0,"",INDEX(Calc!$P$6:$P$305,SMALL(IF(Calc!$CQ$6:$CQ$305="","",ROW(Calc!$CQ$6:$CQ$305)),Calc!$BZ6)-ROW(Calc!$CQ$6:$CQ$305)+1)),"")</f>
        <v>AirBnb</v>
      </c>
      <c r="F27" s="126" t="str">
        <f t="array" ref="F27">IFERROR(IF(LEN(F$26)=0,"",INDEX(Calc!$CQ$6:$CQ$305,SMALL(IF(Calc!$CQ$6:$CQ$305="","",ROW(Calc!$CQ$6:$CQ$305)),Calc!$BZ6)-ROW(Calc!$CQ$6:$CQ$305)+1)),"")</f>
        <v>AirBnb - Property 1</v>
      </c>
      <c r="H27" s="115" t="str">
        <f t="array" ref="H27">IFERROR(IF(LEN(I$26)=0,"",INDEX(Calc!$P$6:$P$305,SMALL(IF(Calc!$CR$6:$CR$305="","",ROW(Calc!$CR$6:$CR$305)),Calc!$BZ6)-ROW(Calc!$CR$6:$CR$305)+1)),"")</f>
        <v>AirBnb</v>
      </c>
      <c r="I27" s="126" t="str">
        <f t="array" ref="I27">IFERROR(IF(LEN(I$26)=0,"",INDEX(Calc!$CR$6:$CR$305,SMALL(IF(Calc!$CR$6:$CR$305="","",ROW(Calc!$CR$6:$CR$305)),Calc!$BZ6)-ROW(Calc!$CR$6:$CR$305)+1)),"")</f>
        <v>AirBnb - Property 1</v>
      </c>
      <c r="K27" s="115" t="str">
        <f t="array" ref="K27">IFERROR(IF(LEN(L$26)=0,"",INDEX(Calc!$P$6:$P$305,SMALL(IF(Calc!$CS$6:$CS$305="","",ROW(Calc!$CS$6:$CS$305)),Calc!$BZ6)-ROW(Calc!$CS$6:$CS$305)+1)),"")</f>
        <v>AirBnb</v>
      </c>
      <c r="L27" s="126" t="str">
        <f t="array" ref="L27">IFERROR(IF(LEN(L$26)=0,"",INDEX(Calc!$CS$6:$CS$305,SMALL(IF(Calc!$CS$6:$CS$305="","",ROW(Calc!$CS$6:$CS$305)),Calc!$BZ6)-ROW(Calc!$CS$6:$CS$305)+1)),"")</f>
        <v>AirBnb - Property 1</v>
      </c>
      <c r="N27" s="115" t="str">
        <f t="array" ref="N27">IFERROR(IF(LEN(O$26)=0,"",INDEX(Calc!$P$6:$P$305,SMALL(IF(Calc!$CT$6:$CT$305="","",ROW(Calc!$CT$6:$CT$305)),Calc!$BZ6)-ROW(Calc!$CT$6:$CT$305)+1)),"")</f>
        <v>AirBnb</v>
      </c>
      <c r="O27" s="126" t="str">
        <f t="array" ref="O27">IFERROR(IF(LEN(O$26)=0,"",INDEX(Calc!$CT$6:$CT$305,SMALL(IF(Calc!$CT$6:$CT$305="","",ROW(Calc!$CT$6:$CT$305)),Calc!$BZ6)-ROW(Calc!$CT$6:$CT$305)+1)),"")</f>
        <v>AirBnb - Property 1</v>
      </c>
      <c r="Q27" s="115" t="str">
        <f t="array" ref="Q27">IFERROR(IF(LEN(R$26)=0,"",INDEX(Calc!$P$6:$P$305,SMALL(IF(Calc!$CU$6:$CU$305="","",ROW(Calc!$CU$6:$CU$305)),Calc!$BZ6)-ROW(Calc!$CU$6:$CU$305)+1)),"")</f>
        <v/>
      </c>
      <c r="R27" s="126" t="str">
        <f t="array" ref="R27">IFERROR(IF(LEN(R$26)=0,"",INDEX(Calc!$CU$6:$CU$305,SMALL(IF(Calc!$CU$6:$CU$305="","",ROW(Calc!$CU$6:$CU$305)),Calc!$BZ6)-ROW(Calc!$CU$6:$CU$305)+1)),"")</f>
        <v/>
      </c>
      <c r="T27" s="115" t="str">
        <f t="array" ref="T27">IFERROR(IF(LEN(U$26)=0,"",INDEX(Calc!$P$6:$P$305,SMALL(IF(Calc!$CV$6:$CV$305="","",ROW(Calc!$CV$6:$CV$305)),Calc!$BZ6)-ROW(Calc!$CV$6:$CV$305)+1)),"")</f>
        <v>Booking.com</v>
      </c>
      <c r="U27" s="126" t="str">
        <f t="array" ref="U27">IFERROR(IF(LEN(U$26)=0,"",INDEX(Calc!$CV$6:$CV$305,SMALL(IF(Calc!$CV$6:$CV$305="","",ROW(Calc!$CV$6:$CV$305)),Calc!$BZ6)-ROW(Calc!$CV$6:$CV$305)+1)),"")</f>
        <v>Booking.com - Property 1</v>
      </c>
    </row>
    <row r="28" spans="2:24" ht="14.1" customHeight="1" x14ac:dyDescent="0.25">
      <c r="B28" s="116" t="str">
        <f t="array" ref="B28">IFERROR(IF(LEN(C$26)=0,"",INDEX(Calc!$P$6:$P$305,SMALL(IF(Calc!$CP$6:$CP$305="","",ROW(Calc!$CP$6:$CP$305)),Calc!$BZ7)-ROW(Calc!$CP$6:$CP$305)+1)),"")</f>
        <v/>
      </c>
      <c r="C28" s="127" t="str">
        <f t="array" ref="C28">IFERROR(IF(LEN(C$26)=0,"",INDEX(Calc!$CP$6:$CP$305,SMALL(IF(Calc!$CP$6:$CP$305="","",ROW(Calc!$CP$6:$CP$305)),Calc!$BZ7)-ROW(Calc!$CP$6:$CP$305)+1)),"")</f>
        <v/>
      </c>
      <c r="E28" s="116" t="str">
        <f t="array" ref="E28">IFERROR(IF(LEN(F$26)=0,"",INDEX(Calc!$P$6:$P$305,SMALL(IF(Calc!$CQ$6:$CQ$305="","",ROW(Calc!$CQ$6:$CQ$305)),Calc!$BZ7)-ROW(Calc!$CQ$6:$CQ$305)+1)),"")</f>
        <v/>
      </c>
      <c r="F28" s="127" t="str">
        <f t="array" ref="F28">IFERROR(IF(LEN(F$26)=0,"",INDEX(Calc!$CQ$6:$CQ$305,SMALL(IF(Calc!$CQ$6:$CQ$305="","",ROW(Calc!$CQ$6:$CQ$305)),Calc!$BZ7)-ROW(Calc!$CQ$6:$CQ$305)+1)),"")</f>
        <v/>
      </c>
      <c r="H28" s="116" t="str">
        <f t="array" ref="H28">IFERROR(IF(LEN(I$26)=0,"",INDEX(Calc!$P$6:$P$305,SMALL(IF(Calc!$CR$6:$CR$305="","",ROW(Calc!$CR$6:$CR$305)),Calc!$BZ7)-ROW(Calc!$CR$6:$CR$305)+1)),"")</f>
        <v/>
      </c>
      <c r="I28" s="127" t="str">
        <f t="array" ref="I28">IFERROR(IF(LEN(I$26)=0,"",INDEX(Calc!$CR$6:$CR$305,SMALL(IF(Calc!$CR$6:$CR$305="","",ROW(Calc!$CR$6:$CR$305)),Calc!$BZ7)-ROW(Calc!$CR$6:$CR$305)+1)),"")</f>
        <v/>
      </c>
      <c r="K28" s="116" t="str">
        <f t="array" ref="K28">IFERROR(IF(LEN(L$26)=0,"",INDEX(Calc!$P$6:$P$305,SMALL(IF(Calc!$CS$6:$CS$305="","",ROW(Calc!$CS$6:$CS$305)),Calc!$BZ7)-ROW(Calc!$CS$6:$CS$305)+1)),"")</f>
        <v/>
      </c>
      <c r="L28" s="127" t="str">
        <f t="array" ref="L28">IFERROR(IF(LEN(L$26)=0,"",INDEX(Calc!$CS$6:$CS$305,SMALL(IF(Calc!$CS$6:$CS$305="","",ROW(Calc!$CS$6:$CS$305)),Calc!$BZ7)-ROW(Calc!$CS$6:$CS$305)+1)),"")</f>
        <v/>
      </c>
      <c r="N28" s="116" t="str">
        <f t="array" ref="N28">IFERROR(IF(LEN(O$26)=0,"",INDEX(Calc!$P$6:$P$305,SMALL(IF(Calc!$CT$6:$CT$305="","",ROW(Calc!$CT$6:$CT$305)),Calc!$BZ7)-ROW(Calc!$CT$6:$CT$305)+1)),"")</f>
        <v/>
      </c>
      <c r="O28" s="127" t="str">
        <f t="array" ref="O28">IFERROR(IF(LEN(O$26)=0,"",INDEX(Calc!$CT$6:$CT$305,SMALL(IF(Calc!$CT$6:$CT$305="","",ROW(Calc!$CT$6:$CT$305)),Calc!$BZ7)-ROW(Calc!$CT$6:$CT$305)+1)),"")</f>
        <v/>
      </c>
      <c r="Q28" s="116" t="str">
        <f t="array" ref="Q28">IFERROR(IF(LEN(R$26)=0,"",INDEX(Calc!$P$6:$P$305,SMALL(IF(Calc!$CU$6:$CU$305="","",ROW(Calc!$CU$6:$CU$305)),Calc!$BZ7)-ROW(Calc!$CU$6:$CU$305)+1)),"")</f>
        <v/>
      </c>
      <c r="R28" s="127" t="str">
        <f t="array" ref="R28">IFERROR(IF(LEN(R$26)=0,"",INDEX(Calc!$CU$6:$CU$305,SMALL(IF(Calc!$CU$6:$CU$305="","",ROW(Calc!$CU$6:$CU$305)),Calc!$BZ7)-ROW(Calc!$CU$6:$CU$305)+1)),"")</f>
        <v/>
      </c>
      <c r="T28" s="116" t="str">
        <f t="array" ref="T28">IFERROR(IF(LEN(U$26)=0,"",INDEX(Calc!$P$6:$P$305,SMALL(IF(Calc!$CV$6:$CV$305="","",ROW(Calc!$CV$6:$CV$305)),Calc!$BZ7)-ROW(Calc!$CV$6:$CV$305)+1)),"")</f>
        <v/>
      </c>
      <c r="U28" s="127" t="str">
        <f t="array" ref="U28">IFERROR(IF(LEN(U$26)=0,"",INDEX(Calc!$CV$6:$CV$305,SMALL(IF(Calc!$CV$6:$CV$305="","",ROW(Calc!$CV$6:$CV$305)),Calc!$BZ7)-ROW(Calc!$CV$6:$CV$305)+1)),"")</f>
        <v/>
      </c>
    </row>
    <row r="29" spans="2:24" ht="14.1" customHeight="1" x14ac:dyDescent="0.25">
      <c r="B29" s="116" t="str">
        <f t="array" ref="B29">IFERROR(IF(LEN(C$26)=0,"",INDEX(Calc!$P$6:$P$305,SMALL(IF(Calc!$CP$6:$CP$305="","",ROW(Calc!$CP$6:$CP$305)),Calc!$BZ8)-ROW(Calc!$CP$6:$CP$305)+1)),"")</f>
        <v/>
      </c>
      <c r="C29" s="127" t="str">
        <f t="array" ref="C29">IFERROR(IF(LEN(C$26)=0,"",INDEX(Calc!$CP$6:$CP$305,SMALL(IF(Calc!$CP$6:$CP$305="","",ROW(Calc!$CP$6:$CP$305)),Calc!$BZ8)-ROW(Calc!$CP$6:$CP$305)+1)),"")</f>
        <v/>
      </c>
      <c r="E29" s="116" t="str">
        <f t="array" ref="E29">IFERROR(IF(LEN(F$26)=0,"",INDEX(Calc!$P$6:$P$305,SMALL(IF(Calc!$CQ$6:$CQ$305="","",ROW(Calc!$CQ$6:$CQ$305)),Calc!$BZ8)-ROW(Calc!$CQ$6:$CQ$305)+1)),"")</f>
        <v/>
      </c>
      <c r="F29" s="127" t="str">
        <f t="array" ref="F29">IFERROR(IF(LEN(F$26)=0,"",INDEX(Calc!$CQ$6:$CQ$305,SMALL(IF(Calc!$CQ$6:$CQ$305="","",ROW(Calc!$CQ$6:$CQ$305)),Calc!$BZ8)-ROW(Calc!$CQ$6:$CQ$305)+1)),"")</f>
        <v/>
      </c>
      <c r="H29" s="116" t="str">
        <f t="array" ref="H29">IFERROR(IF(LEN(I$26)=0,"",INDEX(Calc!$P$6:$P$305,SMALL(IF(Calc!$CR$6:$CR$305="","",ROW(Calc!$CR$6:$CR$305)),Calc!$BZ8)-ROW(Calc!$CR$6:$CR$305)+1)),"")</f>
        <v/>
      </c>
      <c r="I29" s="127" t="str">
        <f t="array" ref="I29">IFERROR(IF(LEN(I$26)=0,"",INDEX(Calc!$CR$6:$CR$305,SMALL(IF(Calc!$CR$6:$CR$305="","",ROW(Calc!$CR$6:$CR$305)),Calc!$BZ8)-ROW(Calc!$CR$6:$CR$305)+1)),"")</f>
        <v/>
      </c>
      <c r="K29" s="116" t="str">
        <f t="array" ref="K29">IFERROR(IF(LEN(L$26)=0,"",INDEX(Calc!$P$6:$P$305,SMALL(IF(Calc!$CS$6:$CS$305="","",ROW(Calc!$CS$6:$CS$305)),Calc!$BZ8)-ROW(Calc!$CS$6:$CS$305)+1)),"")</f>
        <v/>
      </c>
      <c r="L29" s="127" t="str">
        <f t="array" ref="L29">IFERROR(IF(LEN(L$26)=0,"",INDEX(Calc!$CS$6:$CS$305,SMALL(IF(Calc!$CS$6:$CS$305="","",ROW(Calc!$CS$6:$CS$305)),Calc!$BZ8)-ROW(Calc!$CS$6:$CS$305)+1)),"")</f>
        <v/>
      </c>
      <c r="N29" s="116" t="str">
        <f t="array" ref="N29">IFERROR(IF(LEN(O$26)=0,"",INDEX(Calc!$P$6:$P$305,SMALL(IF(Calc!$CT$6:$CT$305="","",ROW(Calc!$CT$6:$CT$305)),Calc!$BZ8)-ROW(Calc!$CT$6:$CT$305)+1)),"")</f>
        <v/>
      </c>
      <c r="O29" s="127" t="str">
        <f t="array" ref="O29">IFERROR(IF(LEN(O$26)=0,"",INDEX(Calc!$CT$6:$CT$305,SMALL(IF(Calc!$CT$6:$CT$305="","",ROW(Calc!$CT$6:$CT$305)),Calc!$BZ8)-ROW(Calc!$CT$6:$CT$305)+1)),"")</f>
        <v/>
      </c>
      <c r="Q29" s="116" t="str">
        <f t="array" ref="Q29">IFERROR(IF(LEN(R$26)=0,"",INDEX(Calc!$P$6:$P$305,SMALL(IF(Calc!$CU$6:$CU$305="","",ROW(Calc!$CU$6:$CU$305)),Calc!$BZ8)-ROW(Calc!$CU$6:$CU$305)+1)),"")</f>
        <v/>
      </c>
      <c r="R29" s="127" t="str">
        <f t="array" ref="R29">IFERROR(IF(LEN(R$26)=0,"",INDEX(Calc!$CU$6:$CU$305,SMALL(IF(Calc!$CU$6:$CU$305="","",ROW(Calc!$CU$6:$CU$305)),Calc!$BZ8)-ROW(Calc!$CU$6:$CU$305)+1)),"")</f>
        <v/>
      </c>
      <c r="T29" s="116" t="str">
        <f t="array" ref="T29">IFERROR(IF(LEN(U$26)=0,"",INDEX(Calc!$P$6:$P$305,SMALL(IF(Calc!$CV$6:$CV$305="","",ROW(Calc!$CV$6:$CV$305)),Calc!$BZ8)-ROW(Calc!$CV$6:$CV$305)+1)),"")</f>
        <v/>
      </c>
      <c r="U29" s="127" t="str">
        <f t="array" ref="U29">IFERROR(IF(LEN(U$26)=0,"",INDEX(Calc!$CV$6:$CV$305,SMALL(IF(Calc!$CV$6:$CV$305="","",ROW(Calc!$CV$6:$CV$305)),Calc!$BZ8)-ROW(Calc!$CV$6:$CV$305)+1)),"")</f>
        <v/>
      </c>
    </row>
    <row r="30" spans="2:24" ht="14.1" customHeight="1" x14ac:dyDescent="0.25">
      <c r="B30" s="116" t="str">
        <f t="array" ref="B30">IFERROR(IF(LEN(C$26)=0,"",INDEX(Calc!$P$6:$P$305,SMALL(IF(Calc!$CP$6:$CP$305="","",ROW(Calc!$CP$6:$CP$305)),Calc!$BZ9)-ROW(Calc!$CP$6:$CP$305)+1)),"")</f>
        <v/>
      </c>
      <c r="C30" s="127" t="str">
        <f t="array" ref="C30">IFERROR(IF(LEN(C$26)=0,"",INDEX(Calc!$CP$6:$CP$305,SMALL(IF(Calc!$CP$6:$CP$305="","",ROW(Calc!$CP$6:$CP$305)),Calc!$BZ9)-ROW(Calc!$CP$6:$CP$305)+1)),"")</f>
        <v/>
      </c>
      <c r="E30" s="116" t="str">
        <f t="array" ref="E30">IFERROR(IF(LEN(F$26)=0,"",INDEX(Calc!$P$6:$P$305,SMALL(IF(Calc!$CQ$6:$CQ$305="","",ROW(Calc!$CQ$6:$CQ$305)),Calc!$BZ9)-ROW(Calc!$CQ$6:$CQ$305)+1)),"")</f>
        <v/>
      </c>
      <c r="F30" s="127" t="str">
        <f t="array" ref="F30">IFERROR(IF(LEN(F$26)=0,"",INDEX(Calc!$CQ$6:$CQ$305,SMALL(IF(Calc!$CQ$6:$CQ$305="","",ROW(Calc!$CQ$6:$CQ$305)),Calc!$BZ9)-ROW(Calc!$CQ$6:$CQ$305)+1)),"")</f>
        <v/>
      </c>
      <c r="H30" s="116" t="str">
        <f t="array" ref="H30">IFERROR(IF(LEN(I$26)=0,"",INDEX(Calc!$P$6:$P$305,SMALL(IF(Calc!$CR$6:$CR$305="","",ROW(Calc!$CR$6:$CR$305)),Calc!$BZ9)-ROW(Calc!$CR$6:$CR$305)+1)),"")</f>
        <v/>
      </c>
      <c r="I30" s="127" t="str">
        <f t="array" ref="I30">IFERROR(IF(LEN(I$26)=0,"",INDEX(Calc!$CR$6:$CR$305,SMALL(IF(Calc!$CR$6:$CR$305="","",ROW(Calc!$CR$6:$CR$305)),Calc!$BZ9)-ROW(Calc!$CR$6:$CR$305)+1)),"")</f>
        <v/>
      </c>
      <c r="K30" s="116" t="str">
        <f t="array" ref="K30">IFERROR(IF(LEN(L$26)=0,"",INDEX(Calc!$P$6:$P$305,SMALL(IF(Calc!$CS$6:$CS$305="","",ROW(Calc!$CS$6:$CS$305)),Calc!$BZ9)-ROW(Calc!$CS$6:$CS$305)+1)),"")</f>
        <v/>
      </c>
      <c r="L30" s="127" t="str">
        <f t="array" ref="L30">IFERROR(IF(LEN(L$26)=0,"",INDEX(Calc!$CS$6:$CS$305,SMALL(IF(Calc!$CS$6:$CS$305="","",ROW(Calc!$CS$6:$CS$305)),Calc!$BZ9)-ROW(Calc!$CS$6:$CS$305)+1)),"")</f>
        <v/>
      </c>
      <c r="N30" s="116" t="str">
        <f t="array" ref="N30">IFERROR(IF(LEN(O$26)=0,"",INDEX(Calc!$P$6:$P$305,SMALL(IF(Calc!$CT$6:$CT$305="","",ROW(Calc!$CT$6:$CT$305)),Calc!$BZ9)-ROW(Calc!$CT$6:$CT$305)+1)),"")</f>
        <v/>
      </c>
      <c r="O30" s="127" t="str">
        <f t="array" ref="O30">IFERROR(IF(LEN(O$26)=0,"",INDEX(Calc!$CT$6:$CT$305,SMALL(IF(Calc!$CT$6:$CT$305="","",ROW(Calc!$CT$6:$CT$305)),Calc!$BZ9)-ROW(Calc!$CT$6:$CT$305)+1)),"")</f>
        <v/>
      </c>
      <c r="Q30" s="116" t="str">
        <f t="array" ref="Q30">IFERROR(IF(LEN(R$26)=0,"",INDEX(Calc!$P$6:$P$305,SMALL(IF(Calc!$CU$6:$CU$305="","",ROW(Calc!$CU$6:$CU$305)),Calc!$BZ9)-ROW(Calc!$CU$6:$CU$305)+1)),"")</f>
        <v/>
      </c>
      <c r="R30" s="127" t="str">
        <f t="array" ref="R30">IFERROR(IF(LEN(R$26)=0,"",INDEX(Calc!$CU$6:$CU$305,SMALL(IF(Calc!$CU$6:$CU$305="","",ROW(Calc!$CU$6:$CU$305)),Calc!$BZ9)-ROW(Calc!$CU$6:$CU$305)+1)),"")</f>
        <v/>
      </c>
      <c r="T30" s="116" t="str">
        <f t="array" ref="T30">IFERROR(IF(LEN(U$26)=0,"",INDEX(Calc!$P$6:$P$305,SMALL(IF(Calc!$CV$6:$CV$305="","",ROW(Calc!$CV$6:$CV$305)),Calc!$BZ9)-ROW(Calc!$CV$6:$CV$305)+1)),"")</f>
        <v/>
      </c>
      <c r="U30" s="127" t="str">
        <f t="array" ref="U30">IFERROR(IF(LEN(U$26)=0,"",INDEX(Calc!$CV$6:$CV$305,SMALL(IF(Calc!$CV$6:$CV$305="","",ROW(Calc!$CV$6:$CV$305)),Calc!$BZ9)-ROW(Calc!$CV$6:$CV$305)+1)),"")</f>
        <v/>
      </c>
    </row>
    <row r="31" spans="2:24" ht="14.1" customHeight="1" x14ac:dyDescent="0.25">
      <c r="B31" s="116" t="str">
        <f t="array" ref="B31">IFERROR(IF(LEN(C$26)=0,"",INDEX(Calc!$P$6:$P$305,SMALL(IF(Calc!$CP$6:$CP$305="","",ROW(Calc!$CP$6:$CP$305)),Calc!$BZ10)-ROW(Calc!$CP$6:$CP$305)+1)),"")</f>
        <v/>
      </c>
      <c r="C31" s="127" t="str">
        <f t="array" ref="C31">IFERROR(IF(LEN(C$26)=0,"",INDEX(Calc!$CP$6:$CP$305,SMALL(IF(Calc!$CP$6:$CP$305="","",ROW(Calc!$CP$6:$CP$305)),Calc!$BZ10)-ROW(Calc!$CP$6:$CP$305)+1)),"")</f>
        <v/>
      </c>
      <c r="E31" s="116" t="str">
        <f t="array" ref="E31">IFERROR(IF(LEN(F$26)=0,"",INDEX(Calc!$P$6:$P$305,SMALL(IF(Calc!$CQ$6:$CQ$305="","",ROW(Calc!$CQ$6:$CQ$305)),Calc!$BZ10)-ROW(Calc!$CQ$6:$CQ$305)+1)),"")</f>
        <v/>
      </c>
      <c r="F31" s="127" t="str">
        <f t="array" ref="F31">IFERROR(IF(LEN(F$26)=0,"",INDEX(Calc!$CQ$6:$CQ$305,SMALL(IF(Calc!$CQ$6:$CQ$305="","",ROW(Calc!$CQ$6:$CQ$305)),Calc!$BZ10)-ROW(Calc!$CQ$6:$CQ$305)+1)),"")</f>
        <v/>
      </c>
      <c r="H31" s="116" t="str">
        <f t="array" ref="H31">IFERROR(IF(LEN(I$26)=0,"",INDEX(Calc!$P$6:$P$305,SMALL(IF(Calc!$CR$6:$CR$305="","",ROW(Calc!$CR$6:$CR$305)),Calc!$BZ10)-ROW(Calc!$CR$6:$CR$305)+1)),"")</f>
        <v/>
      </c>
      <c r="I31" s="127" t="str">
        <f t="array" ref="I31">IFERROR(IF(LEN(I$26)=0,"",INDEX(Calc!$CR$6:$CR$305,SMALL(IF(Calc!$CR$6:$CR$305="","",ROW(Calc!$CR$6:$CR$305)),Calc!$BZ10)-ROW(Calc!$CR$6:$CR$305)+1)),"")</f>
        <v/>
      </c>
      <c r="K31" s="116" t="str">
        <f t="array" ref="K31">IFERROR(IF(LEN(L$26)=0,"",INDEX(Calc!$P$6:$P$305,SMALL(IF(Calc!$CS$6:$CS$305="","",ROW(Calc!$CS$6:$CS$305)),Calc!$BZ10)-ROW(Calc!$CS$6:$CS$305)+1)),"")</f>
        <v/>
      </c>
      <c r="L31" s="127" t="str">
        <f t="array" ref="L31">IFERROR(IF(LEN(L$26)=0,"",INDEX(Calc!$CS$6:$CS$305,SMALL(IF(Calc!$CS$6:$CS$305="","",ROW(Calc!$CS$6:$CS$305)),Calc!$BZ10)-ROW(Calc!$CS$6:$CS$305)+1)),"")</f>
        <v/>
      </c>
      <c r="N31" s="116" t="str">
        <f t="array" ref="N31">IFERROR(IF(LEN(O$26)=0,"",INDEX(Calc!$P$6:$P$305,SMALL(IF(Calc!$CT$6:$CT$305="","",ROW(Calc!$CT$6:$CT$305)),Calc!$BZ10)-ROW(Calc!$CT$6:$CT$305)+1)),"")</f>
        <v/>
      </c>
      <c r="O31" s="127" t="str">
        <f t="array" ref="O31">IFERROR(IF(LEN(O$26)=0,"",INDEX(Calc!$CT$6:$CT$305,SMALL(IF(Calc!$CT$6:$CT$305="","",ROW(Calc!$CT$6:$CT$305)),Calc!$BZ10)-ROW(Calc!$CT$6:$CT$305)+1)),"")</f>
        <v/>
      </c>
      <c r="Q31" s="116" t="str">
        <f t="array" ref="Q31">IFERROR(IF(LEN(R$26)=0,"",INDEX(Calc!$P$6:$P$305,SMALL(IF(Calc!$CU$6:$CU$305="","",ROW(Calc!$CU$6:$CU$305)),Calc!$BZ10)-ROW(Calc!$CU$6:$CU$305)+1)),"")</f>
        <v/>
      </c>
      <c r="R31" s="127" t="str">
        <f t="array" ref="R31">IFERROR(IF(LEN(R$26)=0,"",INDEX(Calc!$CU$6:$CU$305,SMALL(IF(Calc!$CU$6:$CU$305="","",ROW(Calc!$CU$6:$CU$305)),Calc!$BZ10)-ROW(Calc!$CU$6:$CU$305)+1)),"")</f>
        <v/>
      </c>
      <c r="T31" s="116" t="str">
        <f t="array" ref="T31">IFERROR(IF(LEN(U$26)=0,"",INDEX(Calc!$P$6:$P$305,SMALL(IF(Calc!$CV$6:$CV$305="","",ROW(Calc!$CV$6:$CV$305)),Calc!$BZ10)-ROW(Calc!$CV$6:$CV$305)+1)),"")</f>
        <v/>
      </c>
      <c r="U31" s="127" t="str">
        <f t="array" ref="U31">IFERROR(IF(LEN(U$26)=0,"",INDEX(Calc!$CV$6:$CV$305,SMALL(IF(Calc!$CV$6:$CV$305="","",ROW(Calc!$CV$6:$CV$305)),Calc!$BZ10)-ROW(Calc!$CV$6:$CV$305)+1)),"")</f>
        <v/>
      </c>
    </row>
    <row r="32" spans="2:24" ht="14.1" customHeight="1" x14ac:dyDescent="0.25">
      <c r="B32" s="116" t="str">
        <f t="array" ref="B32">IFERROR(IF(LEN(C$26)=0,"",INDEX(Calc!$P$6:$P$305,SMALL(IF(Calc!$CP$6:$CP$305="","",ROW(Calc!$CP$6:$CP$305)),Calc!$BZ11)-ROW(Calc!$CP$6:$CP$305)+1)),"")</f>
        <v/>
      </c>
      <c r="C32" s="127" t="str">
        <f t="array" ref="C32">IFERROR(IF(LEN(C$26)=0,"",INDEX(Calc!$CP$6:$CP$305,SMALL(IF(Calc!$CP$6:$CP$305="","",ROW(Calc!$CP$6:$CP$305)),Calc!$BZ11)-ROW(Calc!$CP$6:$CP$305)+1)),"")</f>
        <v/>
      </c>
      <c r="E32" s="116" t="str">
        <f t="array" ref="E32">IFERROR(IF(LEN(F$26)=0,"",INDEX(Calc!$P$6:$P$305,SMALL(IF(Calc!$CQ$6:$CQ$305="","",ROW(Calc!$CQ$6:$CQ$305)),Calc!$BZ11)-ROW(Calc!$CQ$6:$CQ$305)+1)),"")</f>
        <v/>
      </c>
      <c r="F32" s="127" t="str">
        <f t="array" ref="F32">IFERROR(IF(LEN(F$26)=0,"",INDEX(Calc!$CQ$6:$CQ$305,SMALL(IF(Calc!$CQ$6:$CQ$305="","",ROW(Calc!$CQ$6:$CQ$305)),Calc!$BZ11)-ROW(Calc!$CQ$6:$CQ$305)+1)),"")</f>
        <v/>
      </c>
      <c r="H32" s="116" t="str">
        <f t="array" ref="H32">IFERROR(IF(LEN(I$26)=0,"",INDEX(Calc!$P$6:$P$305,SMALL(IF(Calc!$CR$6:$CR$305="","",ROW(Calc!$CR$6:$CR$305)),Calc!$BZ11)-ROW(Calc!$CR$6:$CR$305)+1)),"")</f>
        <v/>
      </c>
      <c r="I32" s="127" t="str">
        <f t="array" ref="I32">IFERROR(IF(LEN(I$26)=0,"",INDEX(Calc!$CR$6:$CR$305,SMALL(IF(Calc!$CR$6:$CR$305="","",ROW(Calc!$CR$6:$CR$305)),Calc!$BZ11)-ROW(Calc!$CR$6:$CR$305)+1)),"")</f>
        <v/>
      </c>
      <c r="K32" s="116" t="str">
        <f t="array" ref="K32">IFERROR(IF(LEN(L$26)=0,"",INDEX(Calc!$P$6:$P$305,SMALL(IF(Calc!$CS$6:$CS$305="","",ROW(Calc!$CS$6:$CS$305)),Calc!$BZ11)-ROW(Calc!$CS$6:$CS$305)+1)),"")</f>
        <v/>
      </c>
      <c r="L32" s="127" t="str">
        <f t="array" ref="L32">IFERROR(IF(LEN(L$26)=0,"",INDEX(Calc!$CS$6:$CS$305,SMALL(IF(Calc!$CS$6:$CS$305="","",ROW(Calc!$CS$6:$CS$305)),Calc!$BZ11)-ROW(Calc!$CS$6:$CS$305)+1)),"")</f>
        <v/>
      </c>
      <c r="N32" s="116" t="str">
        <f t="array" ref="N32">IFERROR(IF(LEN(O$26)=0,"",INDEX(Calc!$P$6:$P$305,SMALL(IF(Calc!$CT$6:$CT$305="","",ROW(Calc!$CT$6:$CT$305)),Calc!$BZ11)-ROW(Calc!$CT$6:$CT$305)+1)),"")</f>
        <v/>
      </c>
      <c r="O32" s="127" t="str">
        <f t="array" ref="O32">IFERROR(IF(LEN(O$26)=0,"",INDEX(Calc!$CT$6:$CT$305,SMALL(IF(Calc!$CT$6:$CT$305="","",ROW(Calc!$CT$6:$CT$305)),Calc!$BZ11)-ROW(Calc!$CT$6:$CT$305)+1)),"")</f>
        <v/>
      </c>
      <c r="Q32" s="116" t="str">
        <f t="array" ref="Q32">IFERROR(IF(LEN(R$26)=0,"",INDEX(Calc!$P$6:$P$305,SMALL(IF(Calc!$CU$6:$CU$305="","",ROW(Calc!$CU$6:$CU$305)),Calc!$BZ11)-ROW(Calc!$CU$6:$CU$305)+1)),"")</f>
        <v/>
      </c>
      <c r="R32" s="127" t="str">
        <f t="array" ref="R32">IFERROR(IF(LEN(R$26)=0,"",INDEX(Calc!$CU$6:$CU$305,SMALL(IF(Calc!$CU$6:$CU$305="","",ROW(Calc!$CU$6:$CU$305)),Calc!$BZ11)-ROW(Calc!$CU$6:$CU$305)+1)),"")</f>
        <v/>
      </c>
      <c r="T32" s="116" t="str">
        <f t="array" ref="T32">IFERROR(IF(LEN(U$26)=0,"",INDEX(Calc!$P$6:$P$305,SMALL(IF(Calc!$CV$6:$CV$305="","",ROW(Calc!$CV$6:$CV$305)),Calc!$BZ11)-ROW(Calc!$CV$6:$CV$305)+1)),"")</f>
        <v/>
      </c>
      <c r="U32" s="127" t="str">
        <f t="array" ref="U32">IFERROR(IF(LEN(U$26)=0,"",INDEX(Calc!$CV$6:$CV$305,SMALL(IF(Calc!$CV$6:$CV$305="","",ROW(Calc!$CV$6:$CV$305)),Calc!$BZ11)-ROW(Calc!$CV$6:$CV$305)+1)),"")</f>
        <v/>
      </c>
    </row>
    <row r="33" spans="2:21" ht="14.1" customHeight="1" x14ac:dyDescent="0.25">
      <c r="B33" s="117" t="str">
        <f t="array" ref="B33">IFERROR(IF(LEN(C$26)=0,"",INDEX(Calc!$P$6:$P$305,SMALL(IF(Calc!$CP$6:$CP$305="","",ROW(Calc!$CP$6:$CP$305)),Calc!$BZ12)-ROW(Calc!$CP$6:$CP$305)+1)),"")</f>
        <v/>
      </c>
      <c r="C33" s="128" t="str">
        <f t="array" ref="C33">IFERROR(IF(LEN(C$26)=0,"",INDEX(Calc!$CP$6:$CP$305,SMALL(IF(Calc!$CP$6:$CP$305="","",ROW(Calc!$CP$6:$CP$305)),Calc!$BZ12)-ROW(Calc!$CP$6:$CP$305)+1)),"")</f>
        <v/>
      </c>
      <c r="E33" s="117" t="str">
        <f t="array" ref="E33">IFERROR(IF(LEN(F$26)=0,"",INDEX(Calc!$P$6:$P$305,SMALL(IF(Calc!$CQ$6:$CQ$305="","",ROW(Calc!$CQ$6:$CQ$305)),Calc!$BZ12)-ROW(Calc!$CQ$6:$CQ$305)+1)),"")</f>
        <v/>
      </c>
      <c r="F33" s="128" t="str">
        <f t="array" ref="F33">IFERROR(IF(LEN(F$26)=0,"",INDEX(Calc!$CQ$6:$CQ$305,SMALL(IF(Calc!$CQ$6:$CQ$305="","",ROW(Calc!$CQ$6:$CQ$305)),Calc!$BZ12)-ROW(Calc!$CQ$6:$CQ$305)+1)),"")</f>
        <v/>
      </c>
      <c r="H33" s="117" t="str">
        <f t="array" ref="H33">IFERROR(IF(LEN(I$26)=0,"",INDEX(Calc!$P$6:$P$305,SMALL(IF(Calc!$CR$6:$CR$305="","",ROW(Calc!$CR$6:$CR$305)),Calc!$BZ12)-ROW(Calc!$CR$6:$CR$305)+1)),"")</f>
        <v/>
      </c>
      <c r="I33" s="128" t="str">
        <f t="array" ref="I33">IFERROR(IF(LEN(I$26)=0,"",INDEX(Calc!$CR$6:$CR$305,SMALL(IF(Calc!$CR$6:$CR$305="","",ROW(Calc!$CR$6:$CR$305)),Calc!$BZ12)-ROW(Calc!$CR$6:$CR$305)+1)),"")</f>
        <v/>
      </c>
      <c r="K33" s="117" t="str">
        <f t="array" ref="K33">IFERROR(IF(LEN(L$26)=0,"",INDEX(Calc!$P$6:$P$305,SMALL(IF(Calc!$CS$6:$CS$305="","",ROW(Calc!$CS$6:$CS$305)),Calc!$BZ12)-ROW(Calc!$CS$6:$CS$305)+1)),"")</f>
        <v/>
      </c>
      <c r="L33" s="128" t="str">
        <f t="array" ref="L33">IFERROR(IF(LEN(L$26)=0,"",INDEX(Calc!$CS$6:$CS$305,SMALL(IF(Calc!$CS$6:$CS$305="","",ROW(Calc!$CS$6:$CS$305)),Calc!$BZ12)-ROW(Calc!$CS$6:$CS$305)+1)),"")</f>
        <v/>
      </c>
      <c r="N33" s="117" t="str">
        <f t="array" ref="N33">IFERROR(IF(LEN(O$26)=0,"",INDEX(Calc!$P$6:$P$305,SMALL(IF(Calc!$CT$6:$CT$305="","",ROW(Calc!$CT$6:$CT$305)),Calc!$BZ12)-ROW(Calc!$CT$6:$CT$305)+1)),"")</f>
        <v/>
      </c>
      <c r="O33" s="128" t="str">
        <f t="array" ref="O33">IFERROR(IF(LEN(O$26)=0,"",INDEX(Calc!$CT$6:$CT$305,SMALL(IF(Calc!$CT$6:$CT$305="","",ROW(Calc!$CT$6:$CT$305)),Calc!$BZ12)-ROW(Calc!$CT$6:$CT$305)+1)),"")</f>
        <v/>
      </c>
      <c r="Q33" s="117" t="str">
        <f t="array" ref="Q33">IFERROR(IF(LEN(R$26)=0,"",INDEX(Calc!$P$6:$P$305,SMALL(IF(Calc!$CU$6:$CU$305="","",ROW(Calc!$CU$6:$CU$305)),Calc!$BZ12)-ROW(Calc!$CU$6:$CU$305)+1)),"")</f>
        <v/>
      </c>
      <c r="R33" s="128" t="str">
        <f t="array" ref="R33">IFERROR(IF(LEN(R$26)=0,"",INDEX(Calc!$CU$6:$CU$305,SMALL(IF(Calc!$CU$6:$CU$305="","",ROW(Calc!$CU$6:$CU$305)),Calc!$BZ12)-ROW(Calc!$CU$6:$CU$305)+1)),"")</f>
        <v/>
      </c>
      <c r="T33" s="117" t="str">
        <f t="array" ref="T33">IFERROR(IF(LEN(U$26)=0,"",INDEX(Calc!$P$6:$P$305,SMALL(IF(Calc!$CV$6:$CV$305="","",ROW(Calc!$CV$6:$CV$305)),Calc!$BZ12)-ROW(Calc!$CV$6:$CV$305)+1)),"")</f>
        <v/>
      </c>
      <c r="U33" s="128" t="str">
        <f t="array" ref="U33">IFERROR(IF(LEN(U$26)=0,"",INDEX(Calc!$CV$6:$CV$305,SMALL(IF(Calc!$CV$6:$CV$305="","",ROW(Calc!$CV$6:$CV$305)),Calc!$BZ12)-ROW(Calc!$CV$6:$CV$305)+1)),"")</f>
        <v/>
      </c>
    </row>
    <row r="34" spans="2:21" ht="7.5" customHeight="1" x14ac:dyDescent="0.25">
      <c r="C34" s="38"/>
      <c r="F34" s="38"/>
      <c r="I34" s="38"/>
      <c r="L34" s="38"/>
      <c r="O34" s="38"/>
      <c r="R34" s="38"/>
      <c r="U34" s="38"/>
    </row>
    <row r="35" spans="2:21" s="3" customFormat="1" ht="24.95" customHeight="1" x14ac:dyDescent="0.25">
      <c r="B35" s="155"/>
      <c r="C35" s="156">
        <f>IFERROR(INDEX(Calc!$CB$5:$DQ$5,1,22),"")</f>
        <v>44578</v>
      </c>
      <c r="D35" s="118"/>
      <c r="E35" s="155"/>
      <c r="F35" s="156">
        <f>IFERROR(INDEX(Calc!$CB$5:$DQ$5,1,23),"")</f>
        <v>44579</v>
      </c>
      <c r="G35" s="118"/>
      <c r="H35" s="155"/>
      <c r="I35" s="156">
        <f>IFERROR(INDEX(Calc!$CB$5:$DQ$5,1,24),"")</f>
        <v>44580</v>
      </c>
      <c r="J35" s="118"/>
      <c r="K35" s="155"/>
      <c r="L35" s="156">
        <f>IFERROR(INDEX(Calc!$CB$5:$DQ$5,1,25),"")</f>
        <v>44581</v>
      </c>
      <c r="M35" s="118"/>
      <c r="N35" s="155"/>
      <c r="O35" s="156">
        <f>IFERROR(INDEX(Calc!$CB$5:$DQ$5,1,26),"")</f>
        <v>44582</v>
      </c>
      <c r="P35" s="118"/>
      <c r="Q35" s="153"/>
      <c r="R35" s="154">
        <f>IFERROR(INDEX(Calc!$CB$5:$DQ$5,1,27),"")</f>
        <v>44583</v>
      </c>
      <c r="S35" s="118"/>
      <c r="T35" s="153"/>
      <c r="U35" s="154">
        <f>IFERROR(INDEX(Calc!$CB$5:$DQ$5,1,28),"")</f>
        <v>44584</v>
      </c>
    </row>
    <row r="36" spans="2:21" ht="14.1" customHeight="1" x14ac:dyDescent="0.25">
      <c r="B36" s="115" t="str">
        <f t="array" ref="B36">IFERROR(IF(LEN(C$35)=0,"",INDEX(Calc!$P$6:$P$305,SMALL(IF(Calc!$CW$6:$CW$305="","",ROW(Calc!$CW$6:$CW$305)),Calc!$BZ6)-ROW(Calc!$CW$6:$CW$305)+1)),"")</f>
        <v>Booking.com</v>
      </c>
      <c r="C36" s="126" t="str">
        <f t="array" ref="C36">IFERROR(IF(LEN(C$35)=0,"",INDEX(Calc!$CW$6:$CW$305,SMALL(IF(Calc!$CW$6:$CW$305="","",ROW(Calc!$CW$6:$CW$305)),Calc!$BZ6)-ROW(Calc!$CW$6:$CW$305)+1)),"")</f>
        <v>Booking.com - Property 1</v>
      </c>
      <c r="E36" s="115" t="str">
        <f t="array" ref="E36">IFERROR(IF(LEN(F$35)=0,"",INDEX(Calc!$P$6:$P$305,SMALL(IF(Calc!$CX$6:$CX$305="","",ROW(Calc!$CX$6:$CX$305)),Calc!$BZ6)-ROW(Calc!$CX$6:$CX$305)+1)),"")</f>
        <v>Booking.com</v>
      </c>
      <c r="F36" s="126" t="str">
        <f t="array" ref="F36">IFERROR(IF(LEN(F$35)=0,"",INDEX(Calc!$CX$6:$CX$305,SMALL(IF(Calc!$CX$6:$CX$305="","",ROW(Calc!$CX$6:$CX$305)),Calc!$BZ6)-ROW(Calc!$CX$6:$CX$305)+1)),"")</f>
        <v>Booking.com - Property 1</v>
      </c>
      <c r="H36" s="115" t="str">
        <f t="array" ref="H36">IFERROR(IF(LEN(I$35)=0,"",INDEX(Calc!$P$6:$P$305,SMALL(IF(Calc!$CY$6:$CY$305="","",ROW(Calc!$CY$6:$CY$305)),Calc!$BZ6)-ROW(Calc!$CY$6:$CY$305)+1)),"")</f>
        <v>Booking.com</v>
      </c>
      <c r="I36" s="126" t="str">
        <f t="array" ref="I36">IFERROR(IF(LEN(I$35)=0,"",INDEX(Calc!$CY$6:$CY$305,SMALL(IF(Calc!$CY$6:$CY$305="","",ROW(Calc!$CY$6:$CY$305)),Calc!$BZ6)-ROW(Calc!$CY$6:$CY$305)+1)),"")</f>
        <v>Booking.com - Property 1</v>
      </c>
      <c r="K36" s="115" t="str">
        <f t="array" ref="K36">IFERROR(IF(LEN(L$35)=0,"",INDEX(Calc!$P$6:$P$305,SMALL(IF(Calc!$CZ$6:$CZ$305="","",ROW(Calc!$CZ$6:$CZ$305)),Calc!$BZ6)-ROW(Calc!$CZ$6:$CZ$305)+1)),"")</f>
        <v>Booking.com</v>
      </c>
      <c r="L36" s="126" t="str">
        <f t="array" ref="L36">IFERROR(IF(LEN(L$35)=0,"",INDEX(Calc!$CZ$6:$CZ$305,SMALL(IF(Calc!$CZ$6:$CZ$305="","",ROW(Calc!$CZ$6:$CZ$305)),Calc!$BZ6)-ROW(Calc!$CZ$6:$CZ$305)+1)),"")</f>
        <v>Booking.com - Property 1</v>
      </c>
      <c r="N36" s="115" t="str">
        <f t="array" ref="N36">IFERROR(IF(LEN(O$35)=0,"",INDEX(Calc!$P$6:$P$305,SMALL(IF(Calc!$DA$6:$DA$305="","",ROW(Calc!$DA$6:$DA$305)),Calc!$BZ6)-ROW(Calc!$DA$6:$DA$305)+1)),"")</f>
        <v>Booking.com</v>
      </c>
      <c r="O36" s="126" t="str">
        <f t="array" ref="O36">IFERROR(IF(LEN(O$35)=0,"",INDEX(Calc!$DA$6:$DA$305,SMALL(IF(Calc!$DA$6:$DA$305="","",ROW(Calc!$DA$6:$DA$305)),Calc!$BZ6)-ROW(Calc!$DA$6:$DA$305)+1)),"")</f>
        <v>Booking.com - Property 1</v>
      </c>
      <c r="Q36" s="115" t="str">
        <f t="array" ref="Q36">IFERROR(IF(LEN(R$35)=0,"",INDEX(Calc!$P$6:$P$305,SMALL(IF(Calc!$DB$6:$DB$305="","",ROW(Calc!$DB$6:$DB$305)),Calc!$BZ6)-ROW(Calc!$DB$6:$DB$305)+1)),"")</f>
        <v>Booking.com</v>
      </c>
      <c r="R36" s="126" t="str">
        <f t="array" ref="R36">IFERROR(IF(LEN(R$35)=0,"",INDEX(Calc!$DB$6:$DB$305,SMALL(IF(Calc!$DB$6:$DB$305="","",ROW(Calc!$DB$6:$DB$305)),Calc!$BZ6)-ROW(Calc!$DB$6:$DB$305)+1)),"")</f>
        <v>Booking.com - Property 1</v>
      </c>
      <c r="T36" s="115" t="str">
        <f t="array" ref="T36">IFERROR(IF(LEN(U$35)=0,"",INDEX(Calc!$P$6:$P$305,SMALL(IF(Calc!$DC$6:$DC$305="","",ROW(Calc!$DC$6:$DC$305)),Calc!$BZ6)-ROW(Calc!$DC$6:$DC$305)+1)),"")</f>
        <v>Booking.com</v>
      </c>
      <c r="U36" s="126" t="str">
        <f t="array" ref="U36">IFERROR(IF(LEN(U$35)=0,"",INDEX(Calc!$DC$6:$DC$305,SMALL(IF(Calc!$DC$6:$DC$305="","",ROW(Calc!$DC$6:$DC$305)),Calc!$BZ6)-ROW(Calc!$DC$6:$DC$305)+1)),"")</f>
        <v>Booking.com - Property 1</v>
      </c>
    </row>
    <row r="37" spans="2:21" ht="14.1" customHeight="1" x14ac:dyDescent="0.25">
      <c r="B37" s="116" t="str">
        <f t="array" ref="B37">IFERROR(IF(LEN(C$35)=0,"",INDEX(Calc!$P$6:$P$305,SMALL(IF(Calc!$CW$6:$CW$305="","",ROW(Calc!$CW$6:$CW$305)),Calc!$BZ7)-ROW(Calc!$CW$6:$CW$305)+1)),"")</f>
        <v/>
      </c>
      <c r="C37" s="127" t="str">
        <f t="array" ref="C37">IFERROR(IF(LEN(C$35)=0,"",INDEX(Calc!$CW$6:$CW$305,SMALL(IF(Calc!$CW$6:$CW$305="","",ROW(Calc!$CW$6:$CW$305)),Calc!$BZ7)-ROW(Calc!$CW$6:$CW$305)+1)),"")</f>
        <v/>
      </c>
      <c r="E37" s="116" t="str">
        <f t="array" ref="E37">IFERROR(IF(LEN(F$35)=0,"",INDEX(Calc!$P$6:$P$305,SMALL(IF(Calc!$CX$6:$CX$305="","",ROW(Calc!$CX$6:$CX$305)),Calc!$BZ7)-ROW(Calc!$CX$6:$CX$305)+1)),"")</f>
        <v>Agoda</v>
      </c>
      <c r="F37" s="127" t="str">
        <f t="array" ref="F37">IFERROR(IF(LEN(F$35)=0,"",INDEX(Calc!$CX$6:$CX$305,SMALL(IF(Calc!$CX$6:$CX$305="","",ROW(Calc!$CX$6:$CX$305)),Calc!$BZ7)-ROW(Calc!$CX$6:$CX$305)+1)),"")</f>
        <v>Agoda - Property 2</v>
      </c>
      <c r="H37" s="116" t="str">
        <f t="array" ref="H37">IFERROR(IF(LEN(I$35)=0,"",INDEX(Calc!$P$6:$P$305,SMALL(IF(Calc!$CY$6:$CY$305="","",ROW(Calc!$CY$6:$CY$305)),Calc!$BZ7)-ROW(Calc!$CY$6:$CY$305)+1)),"")</f>
        <v>Agoda</v>
      </c>
      <c r="I37" s="127" t="str">
        <f t="array" ref="I37">IFERROR(IF(LEN(I$35)=0,"",INDEX(Calc!$CY$6:$CY$305,SMALL(IF(Calc!$CY$6:$CY$305="","",ROW(Calc!$CY$6:$CY$305)),Calc!$BZ7)-ROW(Calc!$CY$6:$CY$305)+1)),"")</f>
        <v>Agoda - Property 2</v>
      </c>
      <c r="K37" s="116" t="str">
        <f t="array" ref="K37">IFERROR(IF(LEN(L$35)=0,"",INDEX(Calc!$P$6:$P$305,SMALL(IF(Calc!$CZ$6:$CZ$305="","",ROW(Calc!$CZ$6:$CZ$305)),Calc!$BZ7)-ROW(Calc!$CZ$6:$CZ$305)+1)),"")</f>
        <v>Agoda</v>
      </c>
      <c r="L37" s="127" t="str">
        <f t="array" ref="L37">IFERROR(IF(LEN(L$35)=0,"",INDEX(Calc!$CZ$6:$CZ$305,SMALL(IF(Calc!$CZ$6:$CZ$305="","",ROW(Calc!$CZ$6:$CZ$305)),Calc!$BZ7)-ROW(Calc!$CZ$6:$CZ$305)+1)),"")</f>
        <v>Agoda - Property 2</v>
      </c>
      <c r="N37" s="116" t="str">
        <f t="array" ref="N37">IFERROR(IF(LEN(O$35)=0,"",INDEX(Calc!$P$6:$P$305,SMALL(IF(Calc!$DA$6:$DA$305="","",ROW(Calc!$DA$6:$DA$305)),Calc!$BZ7)-ROW(Calc!$DA$6:$DA$305)+1)),"")</f>
        <v/>
      </c>
      <c r="O37" s="127" t="str">
        <f t="array" ref="O37">IFERROR(IF(LEN(O$35)=0,"",INDEX(Calc!$DA$6:$DA$305,SMALL(IF(Calc!$DA$6:$DA$305="","",ROW(Calc!$DA$6:$DA$305)),Calc!$BZ7)-ROW(Calc!$DA$6:$DA$305)+1)),"")</f>
        <v/>
      </c>
      <c r="Q37" s="116" t="str">
        <f t="array" ref="Q37">IFERROR(IF(LEN(R$35)=0,"",INDEX(Calc!$P$6:$P$305,SMALL(IF(Calc!$DB$6:$DB$305="","",ROW(Calc!$DB$6:$DB$305)),Calc!$BZ7)-ROW(Calc!$DB$6:$DB$305)+1)),"")</f>
        <v/>
      </c>
      <c r="R37" s="127" t="str">
        <f t="array" ref="R37">IFERROR(IF(LEN(R$35)=0,"",INDEX(Calc!$DB$6:$DB$305,SMALL(IF(Calc!$DB$6:$DB$305="","",ROW(Calc!$DB$6:$DB$305)),Calc!$BZ7)-ROW(Calc!$DB$6:$DB$305)+1)),"")</f>
        <v/>
      </c>
      <c r="T37" s="116" t="str">
        <f t="array" ref="T37">IFERROR(IF(LEN(U$35)=0,"",INDEX(Calc!$P$6:$P$305,SMALL(IF(Calc!$DC$6:$DC$305="","",ROW(Calc!$DC$6:$DC$305)),Calc!$BZ7)-ROW(Calc!$DC$6:$DC$305)+1)),"")</f>
        <v/>
      </c>
      <c r="U37" s="127" t="str">
        <f t="array" ref="U37">IFERROR(IF(LEN(U$35)=0,"",INDEX(Calc!$DC$6:$DC$305,SMALL(IF(Calc!$DC$6:$DC$305="","",ROW(Calc!$DC$6:$DC$305)),Calc!$BZ7)-ROW(Calc!$DC$6:$DC$305)+1)),"")</f>
        <v/>
      </c>
    </row>
    <row r="38" spans="2:21" ht="14.1" customHeight="1" x14ac:dyDescent="0.25">
      <c r="B38" s="116" t="str">
        <f t="array" ref="B38">IFERROR(IF(LEN(C$35)=0,"",INDEX(Calc!$P$6:$P$305,SMALL(IF(Calc!$CW$6:$CW$305="","",ROW(Calc!$CW$6:$CW$305)),Calc!$BZ8)-ROW(Calc!$CW$6:$CW$305)+1)),"")</f>
        <v/>
      </c>
      <c r="C38" s="127" t="str">
        <f t="array" ref="C38">IFERROR(IF(LEN(C$35)=0,"",INDEX(Calc!$CW$6:$CW$305,SMALL(IF(Calc!$CW$6:$CW$305="","",ROW(Calc!$CW$6:$CW$305)),Calc!$BZ8)-ROW(Calc!$CW$6:$CW$305)+1)),"")</f>
        <v/>
      </c>
      <c r="E38" s="116" t="str">
        <f t="array" ref="E38">IFERROR(IF(LEN(F$35)=0,"",INDEX(Calc!$P$6:$P$305,SMALL(IF(Calc!$CX$6:$CX$305="","",ROW(Calc!$CX$6:$CX$305)),Calc!$BZ8)-ROW(Calc!$CX$6:$CX$305)+1)),"")</f>
        <v/>
      </c>
      <c r="F38" s="127" t="str">
        <f t="array" ref="F38">IFERROR(IF(LEN(F$35)=0,"",INDEX(Calc!$CX$6:$CX$305,SMALL(IF(Calc!$CX$6:$CX$305="","",ROW(Calc!$CX$6:$CX$305)),Calc!$BZ8)-ROW(Calc!$CX$6:$CX$305)+1)),"")</f>
        <v/>
      </c>
      <c r="H38" s="116" t="str">
        <f t="array" ref="H38">IFERROR(IF(LEN(I$35)=0,"",INDEX(Calc!$P$6:$P$305,SMALL(IF(Calc!$CY$6:$CY$305="","",ROW(Calc!$CY$6:$CY$305)),Calc!$BZ8)-ROW(Calc!$CY$6:$CY$305)+1)),"")</f>
        <v/>
      </c>
      <c r="I38" s="127" t="str">
        <f t="array" ref="I38">IFERROR(IF(LEN(I$35)=0,"",INDEX(Calc!$CY$6:$CY$305,SMALL(IF(Calc!$CY$6:$CY$305="","",ROW(Calc!$CY$6:$CY$305)),Calc!$BZ8)-ROW(Calc!$CY$6:$CY$305)+1)),"")</f>
        <v/>
      </c>
      <c r="K38" s="116" t="str">
        <f t="array" ref="K38">IFERROR(IF(LEN(L$35)=0,"",INDEX(Calc!$P$6:$P$305,SMALL(IF(Calc!$CZ$6:$CZ$305="","",ROW(Calc!$CZ$6:$CZ$305)),Calc!$BZ8)-ROW(Calc!$CZ$6:$CZ$305)+1)),"")</f>
        <v/>
      </c>
      <c r="L38" s="127" t="str">
        <f t="array" ref="L38">IFERROR(IF(LEN(L$35)=0,"",INDEX(Calc!$CZ$6:$CZ$305,SMALL(IF(Calc!$CZ$6:$CZ$305="","",ROW(Calc!$CZ$6:$CZ$305)),Calc!$BZ8)-ROW(Calc!$CZ$6:$CZ$305)+1)),"")</f>
        <v/>
      </c>
      <c r="N38" s="116" t="str">
        <f t="array" ref="N38">IFERROR(IF(LEN(O$35)=0,"",INDEX(Calc!$P$6:$P$305,SMALL(IF(Calc!$DA$6:$DA$305="","",ROW(Calc!$DA$6:$DA$305)),Calc!$BZ8)-ROW(Calc!$DA$6:$DA$305)+1)),"")</f>
        <v/>
      </c>
      <c r="O38" s="127" t="str">
        <f t="array" ref="O38">IFERROR(IF(LEN(O$35)=0,"",INDEX(Calc!$DA$6:$DA$305,SMALL(IF(Calc!$DA$6:$DA$305="","",ROW(Calc!$DA$6:$DA$305)),Calc!$BZ8)-ROW(Calc!$DA$6:$DA$305)+1)),"")</f>
        <v/>
      </c>
      <c r="Q38" s="116" t="str">
        <f t="array" ref="Q38">IFERROR(IF(LEN(R$35)=0,"",INDEX(Calc!$P$6:$P$305,SMALL(IF(Calc!$DB$6:$DB$305="","",ROW(Calc!$DB$6:$DB$305)),Calc!$BZ8)-ROW(Calc!$DB$6:$DB$305)+1)),"")</f>
        <v/>
      </c>
      <c r="R38" s="127" t="str">
        <f t="array" ref="R38">IFERROR(IF(LEN(R$35)=0,"",INDEX(Calc!$DB$6:$DB$305,SMALL(IF(Calc!$DB$6:$DB$305="","",ROW(Calc!$DB$6:$DB$305)),Calc!$BZ8)-ROW(Calc!$DB$6:$DB$305)+1)),"")</f>
        <v/>
      </c>
      <c r="T38" s="116" t="str">
        <f t="array" ref="T38">IFERROR(IF(LEN(U$35)=0,"",INDEX(Calc!$P$6:$P$305,SMALL(IF(Calc!$DC$6:$DC$305="","",ROW(Calc!$DC$6:$DC$305)),Calc!$BZ8)-ROW(Calc!$DC$6:$DC$305)+1)),"")</f>
        <v/>
      </c>
      <c r="U38" s="127" t="str">
        <f t="array" ref="U38">IFERROR(IF(LEN(U$35)=0,"",INDEX(Calc!$DC$6:$DC$305,SMALL(IF(Calc!$DC$6:$DC$305="","",ROW(Calc!$DC$6:$DC$305)),Calc!$BZ8)-ROW(Calc!$DC$6:$DC$305)+1)),"")</f>
        <v/>
      </c>
    </row>
    <row r="39" spans="2:21" ht="14.1" customHeight="1" x14ac:dyDescent="0.25">
      <c r="B39" s="116" t="str">
        <f t="array" ref="B39">IFERROR(IF(LEN(C$35)=0,"",INDEX(Calc!$P$6:$P$305,SMALL(IF(Calc!$CW$6:$CW$305="","",ROW(Calc!$CW$6:$CW$305)),Calc!$BZ9)-ROW(Calc!$CW$6:$CW$305)+1)),"")</f>
        <v/>
      </c>
      <c r="C39" s="127" t="str">
        <f t="array" ref="C39">IFERROR(IF(LEN(C$35)=0,"",INDEX(Calc!$CW$6:$CW$305,SMALL(IF(Calc!$CW$6:$CW$305="","",ROW(Calc!$CW$6:$CW$305)),Calc!$BZ9)-ROW(Calc!$CW$6:$CW$305)+1)),"")</f>
        <v/>
      </c>
      <c r="E39" s="116" t="str">
        <f t="array" ref="E39">IFERROR(IF(LEN(F$35)=0,"",INDEX(Calc!$P$6:$P$305,SMALL(IF(Calc!$CX$6:$CX$305="","",ROW(Calc!$CX$6:$CX$305)),Calc!$BZ9)-ROW(Calc!$CX$6:$CX$305)+1)),"")</f>
        <v/>
      </c>
      <c r="F39" s="127" t="str">
        <f t="array" ref="F39">IFERROR(IF(LEN(F$35)=0,"",INDEX(Calc!$CX$6:$CX$305,SMALL(IF(Calc!$CX$6:$CX$305="","",ROW(Calc!$CX$6:$CX$305)),Calc!$BZ9)-ROW(Calc!$CX$6:$CX$305)+1)),"")</f>
        <v/>
      </c>
      <c r="H39" s="116" t="str">
        <f t="array" ref="H39">IFERROR(IF(LEN(I$35)=0,"",INDEX(Calc!$P$6:$P$305,SMALL(IF(Calc!$CY$6:$CY$305="","",ROW(Calc!$CY$6:$CY$305)),Calc!$BZ9)-ROW(Calc!$CY$6:$CY$305)+1)),"")</f>
        <v/>
      </c>
      <c r="I39" s="127" t="str">
        <f t="array" ref="I39">IFERROR(IF(LEN(I$35)=0,"",INDEX(Calc!$CY$6:$CY$305,SMALL(IF(Calc!$CY$6:$CY$305="","",ROW(Calc!$CY$6:$CY$305)),Calc!$BZ9)-ROW(Calc!$CY$6:$CY$305)+1)),"")</f>
        <v/>
      </c>
      <c r="K39" s="116" t="str">
        <f t="array" ref="K39">IFERROR(IF(LEN(L$35)=0,"",INDEX(Calc!$P$6:$P$305,SMALL(IF(Calc!$CZ$6:$CZ$305="","",ROW(Calc!$CZ$6:$CZ$305)),Calc!$BZ9)-ROW(Calc!$CZ$6:$CZ$305)+1)),"")</f>
        <v/>
      </c>
      <c r="L39" s="127" t="str">
        <f t="array" ref="L39">IFERROR(IF(LEN(L$35)=0,"",INDEX(Calc!$CZ$6:$CZ$305,SMALL(IF(Calc!$CZ$6:$CZ$305="","",ROW(Calc!$CZ$6:$CZ$305)),Calc!$BZ9)-ROW(Calc!$CZ$6:$CZ$305)+1)),"")</f>
        <v/>
      </c>
      <c r="N39" s="116" t="str">
        <f t="array" ref="N39">IFERROR(IF(LEN(O$35)=0,"",INDEX(Calc!$P$6:$P$305,SMALL(IF(Calc!$DA$6:$DA$305="","",ROW(Calc!$DA$6:$DA$305)),Calc!$BZ9)-ROW(Calc!$DA$6:$DA$305)+1)),"")</f>
        <v/>
      </c>
      <c r="O39" s="127" t="str">
        <f t="array" ref="O39">IFERROR(IF(LEN(O$35)=0,"",INDEX(Calc!$DA$6:$DA$305,SMALL(IF(Calc!$DA$6:$DA$305="","",ROW(Calc!$DA$6:$DA$305)),Calc!$BZ9)-ROW(Calc!$DA$6:$DA$305)+1)),"")</f>
        <v/>
      </c>
      <c r="Q39" s="116" t="str">
        <f t="array" ref="Q39">IFERROR(IF(LEN(R$35)=0,"",INDEX(Calc!$P$6:$P$305,SMALL(IF(Calc!$DB$6:$DB$305="","",ROW(Calc!$DB$6:$DB$305)),Calc!$BZ9)-ROW(Calc!$DB$6:$DB$305)+1)),"")</f>
        <v/>
      </c>
      <c r="R39" s="127" t="str">
        <f t="array" ref="R39">IFERROR(IF(LEN(R$35)=0,"",INDEX(Calc!$DB$6:$DB$305,SMALL(IF(Calc!$DB$6:$DB$305="","",ROW(Calc!$DB$6:$DB$305)),Calc!$BZ9)-ROW(Calc!$DB$6:$DB$305)+1)),"")</f>
        <v/>
      </c>
      <c r="T39" s="116" t="str">
        <f t="array" ref="T39">IFERROR(IF(LEN(U$35)=0,"",INDEX(Calc!$P$6:$P$305,SMALL(IF(Calc!$DC$6:$DC$305="","",ROW(Calc!$DC$6:$DC$305)),Calc!$BZ9)-ROW(Calc!$DC$6:$DC$305)+1)),"")</f>
        <v/>
      </c>
      <c r="U39" s="127" t="str">
        <f t="array" ref="U39">IFERROR(IF(LEN(U$35)=0,"",INDEX(Calc!$DC$6:$DC$305,SMALL(IF(Calc!$DC$6:$DC$305="","",ROW(Calc!$DC$6:$DC$305)),Calc!$BZ9)-ROW(Calc!$DC$6:$DC$305)+1)),"")</f>
        <v/>
      </c>
    </row>
    <row r="40" spans="2:21" ht="14.1" customHeight="1" x14ac:dyDescent="0.25">
      <c r="B40" s="116" t="str">
        <f t="array" ref="B40">IFERROR(IF(LEN(C$35)=0,"",INDEX(Calc!$P$6:$P$305,SMALL(IF(Calc!$CW$6:$CW$305="","",ROW(Calc!$CW$6:$CW$305)),Calc!$BZ10)-ROW(Calc!$CW$6:$CW$305)+1)),"")</f>
        <v/>
      </c>
      <c r="C40" s="127" t="str">
        <f t="array" ref="C40">IFERROR(IF(LEN(C$35)=0,"",INDEX(Calc!$CW$6:$CW$305,SMALL(IF(Calc!$CW$6:$CW$305="","",ROW(Calc!$CW$6:$CW$305)),Calc!$BZ10)-ROW(Calc!$CW$6:$CW$305)+1)),"")</f>
        <v/>
      </c>
      <c r="E40" s="116" t="str">
        <f t="array" ref="E40">IFERROR(IF(LEN(F$35)=0,"",INDEX(Calc!$P$6:$P$305,SMALL(IF(Calc!$CX$6:$CX$305="","",ROW(Calc!$CX$6:$CX$305)),Calc!$BZ10)-ROW(Calc!$CX$6:$CX$305)+1)),"")</f>
        <v/>
      </c>
      <c r="F40" s="127" t="str">
        <f t="array" ref="F40">IFERROR(IF(LEN(F$35)=0,"",INDEX(Calc!$CX$6:$CX$305,SMALL(IF(Calc!$CX$6:$CX$305="","",ROW(Calc!$CX$6:$CX$305)),Calc!$BZ10)-ROW(Calc!$CX$6:$CX$305)+1)),"")</f>
        <v/>
      </c>
      <c r="H40" s="116" t="str">
        <f t="array" ref="H40">IFERROR(IF(LEN(I$35)=0,"",INDEX(Calc!$P$6:$P$305,SMALL(IF(Calc!$CY$6:$CY$305="","",ROW(Calc!$CY$6:$CY$305)),Calc!$BZ10)-ROW(Calc!$CY$6:$CY$305)+1)),"")</f>
        <v/>
      </c>
      <c r="I40" s="127" t="str">
        <f t="array" ref="I40">IFERROR(IF(LEN(I$35)=0,"",INDEX(Calc!$CY$6:$CY$305,SMALL(IF(Calc!$CY$6:$CY$305="","",ROW(Calc!$CY$6:$CY$305)),Calc!$BZ10)-ROW(Calc!$CY$6:$CY$305)+1)),"")</f>
        <v/>
      </c>
      <c r="K40" s="116" t="str">
        <f t="array" ref="K40">IFERROR(IF(LEN(L$35)=0,"",INDEX(Calc!$P$6:$P$305,SMALL(IF(Calc!$CZ$6:$CZ$305="","",ROW(Calc!$CZ$6:$CZ$305)),Calc!$BZ10)-ROW(Calc!$CZ$6:$CZ$305)+1)),"")</f>
        <v/>
      </c>
      <c r="L40" s="127" t="str">
        <f t="array" ref="L40">IFERROR(IF(LEN(L$35)=0,"",INDEX(Calc!$CZ$6:$CZ$305,SMALL(IF(Calc!$CZ$6:$CZ$305="","",ROW(Calc!$CZ$6:$CZ$305)),Calc!$BZ10)-ROW(Calc!$CZ$6:$CZ$305)+1)),"")</f>
        <v/>
      </c>
      <c r="N40" s="116" t="str">
        <f t="array" ref="N40">IFERROR(IF(LEN(O$35)=0,"",INDEX(Calc!$P$6:$P$305,SMALL(IF(Calc!$DA$6:$DA$305="","",ROW(Calc!$DA$6:$DA$305)),Calc!$BZ10)-ROW(Calc!$DA$6:$DA$305)+1)),"")</f>
        <v/>
      </c>
      <c r="O40" s="127" t="str">
        <f t="array" ref="O40">IFERROR(IF(LEN(O$35)=0,"",INDEX(Calc!$DA$6:$DA$305,SMALL(IF(Calc!$DA$6:$DA$305="","",ROW(Calc!$DA$6:$DA$305)),Calc!$BZ10)-ROW(Calc!$DA$6:$DA$305)+1)),"")</f>
        <v/>
      </c>
      <c r="Q40" s="116" t="str">
        <f t="array" ref="Q40">IFERROR(IF(LEN(R$35)=0,"",INDEX(Calc!$P$6:$P$305,SMALL(IF(Calc!$DB$6:$DB$305="","",ROW(Calc!$DB$6:$DB$305)),Calc!$BZ10)-ROW(Calc!$DB$6:$DB$305)+1)),"")</f>
        <v/>
      </c>
      <c r="R40" s="127" t="str">
        <f t="array" ref="R40">IFERROR(IF(LEN(R$35)=0,"",INDEX(Calc!$DB$6:$DB$305,SMALL(IF(Calc!$DB$6:$DB$305="","",ROW(Calc!$DB$6:$DB$305)),Calc!$BZ10)-ROW(Calc!$DB$6:$DB$305)+1)),"")</f>
        <v/>
      </c>
      <c r="T40" s="116" t="str">
        <f t="array" ref="T40">IFERROR(IF(LEN(U$35)=0,"",INDEX(Calc!$P$6:$P$305,SMALL(IF(Calc!$DC$6:$DC$305="","",ROW(Calc!$DC$6:$DC$305)),Calc!$BZ10)-ROW(Calc!$DC$6:$DC$305)+1)),"")</f>
        <v/>
      </c>
      <c r="U40" s="127" t="str">
        <f t="array" ref="U40">IFERROR(IF(LEN(U$35)=0,"",INDEX(Calc!$DC$6:$DC$305,SMALL(IF(Calc!$DC$6:$DC$305="","",ROW(Calc!$DC$6:$DC$305)),Calc!$BZ10)-ROW(Calc!$DC$6:$DC$305)+1)),"")</f>
        <v/>
      </c>
    </row>
    <row r="41" spans="2:21" ht="14.1" customHeight="1" x14ac:dyDescent="0.25">
      <c r="B41" s="116" t="str">
        <f t="array" ref="B41">IFERROR(IF(LEN(C$35)=0,"",INDEX(Calc!$P$6:$P$305,SMALL(IF(Calc!$CW$6:$CW$305="","",ROW(Calc!$CW$6:$CW$305)),Calc!$BZ11)-ROW(Calc!$CW$6:$CW$305)+1)),"")</f>
        <v/>
      </c>
      <c r="C41" s="127" t="str">
        <f t="array" ref="C41">IFERROR(IF(LEN(C$35)=0,"",INDEX(Calc!$CW$6:$CW$305,SMALL(IF(Calc!$CW$6:$CW$305="","",ROW(Calc!$CW$6:$CW$305)),Calc!$BZ11)-ROW(Calc!$CW$6:$CW$305)+1)),"")</f>
        <v/>
      </c>
      <c r="E41" s="116" t="str">
        <f t="array" ref="E41">IFERROR(IF(LEN(F$35)=0,"",INDEX(Calc!$P$6:$P$305,SMALL(IF(Calc!$CX$6:$CX$305="","",ROW(Calc!$CX$6:$CX$305)),Calc!$BZ11)-ROW(Calc!$CX$6:$CX$305)+1)),"")</f>
        <v/>
      </c>
      <c r="F41" s="127" t="str">
        <f t="array" ref="F41">IFERROR(IF(LEN(F$35)=0,"",INDEX(Calc!$CX$6:$CX$305,SMALL(IF(Calc!$CX$6:$CX$305="","",ROW(Calc!$CX$6:$CX$305)),Calc!$BZ11)-ROW(Calc!$CX$6:$CX$305)+1)),"")</f>
        <v/>
      </c>
      <c r="H41" s="116" t="str">
        <f t="array" ref="H41">IFERROR(IF(LEN(I$35)=0,"",INDEX(Calc!$P$6:$P$305,SMALL(IF(Calc!$CY$6:$CY$305="","",ROW(Calc!$CY$6:$CY$305)),Calc!$BZ11)-ROW(Calc!$CY$6:$CY$305)+1)),"")</f>
        <v/>
      </c>
      <c r="I41" s="127" t="str">
        <f t="array" ref="I41">IFERROR(IF(LEN(I$35)=0,"",INDEX(Calc!$CY$6:$CY$305,SMALL(IF(Calc!$CY$6:$CY$305="","",ROW(Calc!$CY$6:$CY$305)),Calc!$BZ11)-ROW(Calc!$CY$6:$CY$305)+1)),"")</f>
        <v/>
      </c>
      <c r="K41" s="116" t="str">
        <f t="array" ref="K41">IFERROR(IF(LEN(L$35)=0,"",INDEX(Calc!$P$6:$P$305,SMALL(IF(Calc!$CZ$6:$CZ$305="","",ROW(Calc!$CZ$6:$CZ$305)),Calc!$BZ11)-ROW(Calc!$CZ$6:$CZ$305)+1)),"")</f>
        <v/>
      </c>
      <c r="L41" s="127" t="str">
        <f t="array" ref="L41">IFERROR(IF(LEN(L$35)=0,"",INDEX(Calc!$CZ$6:$CZ$305,SMALL(IF(Calc!$CZ$6:$CZ$305="","",ROW(Calc!$CZ$6:$CZ$305)),Calc!$BZ11)-ROW(Calc!$CZ$6:$CZ$305)+1)),"")</f>
        <v/>
      </c>
      <c r="N41" s="116" t="str">
        <f t="array" ref="N41">IFERROR(IF(LEN(O$35)=0,"",INDEX(Calc!$P$6:$P$305,SMALL(IF(Calc!$DA$6:$DA$305="","",ROW(Calc!$DA$6:$DA$305)),Calc!$BZ11)-ROW(Calc!$DA$6:$DA$305)+1)),"")</f>
        <v/>
      </c>
      <c r="O41" s="127" t="str">
        <f t="array" ref="O41">IFERROR(IF(LEN(O$35)=0,"",INDEX(Calc!$DA$6:$DA$305,SMALL(IF(Calc!$DA$6:$DA$305="","",ROW(Calc!$DA$6:$DA$305)),Calc!$BZ11)-ROW(Calc!$DA$6:$DA$305)+1)),"")</f>
        <v/>
      </c>
      <c r="Q41" s="116" t="str">
        <f t="array" ref="Q41">IFERROR(IF(LEN(R$35)=0,"",INDEX(Calc!$P$6:$P$305,SMALL(IF(Calc!$DB$6:$DB$305="","",ROW(Calc!$DB$6:$DB$305)),Calc!$BZ11)-ROW(Calc!$DB$6:$DB$305)+1)),"")</f>
        <v/>
      </c>
      <c r="R41" s="127" t="str">
        <f t="array" ref="R41">IFERROR(IF(LEN(R$35)=0,"",INDEX(Calc!$DB$6:$DB$305,SMALL(IF(Calc!$DB$6:$DB$305="","",ROW(Calc!$DB$6:$DB$305)),Calc!$BZ11)-ROW(Calc!$DB$6:$DB$305)+1)),"")</f>
        <v/>
      </c>
      <c r="T41" s="116" t="str">
        <f t="array" ref="T41">IFERROR(IF(LEN(U$35)=0,"",INDEX(Calc!$P$6:$P$305,SMALL(IF(Calc!$DC$6:$DC$305="","",ROW(Calc!$DC$6:$DC$305)),Calc!$BZ11)-ROW(Calc!$DC$6:$DC$305)+1)),"")</f>
        <v/>
      </c>
      <c r="U41" s="127" t="str">
        <f t="array" ref="U41">IFERROR(IF(LEN(U$35)=0,"",INDEX(Calc!$DC$6:$DC$305,SMALL(IF(Calc!$DC$6:$DC$305="","",ROW(Calc!$DC$6:$DC$305)),Calc!$BZ11)-ROW(Calc!$DC$6:$DC$305)+1)),"")</f>
        <v/>
      </c>
    </row>
    <row r="42" spans="2:21" ht="14.1" customHeight="1" x14ac:dyDescent="0.25">
      <c r="B42" s="117" t="str">
        <f t="array" ref="B42">IFERROR(IF(LEN(C$35)=0,"",INDEX(Calc!$P$6:$P$305,SMALL(IF(Calc!$CW$6:$CW$305="","",ROW(Calc!$CW$6:$CW$305)),Calc!$BZ12)-ROW(Calc!$CW$6:$CW$305)+1)),"")</f>
        <v/>
      </c>
      <c r="C42" s="128" t="str">
        <f t="array" ref="C42">IFERROR(IF(LEN(C$35)=0,"",INDEX(Calc!$CW$6:$CW$305,SMALL(IF(Calc!$CW$6:$CW$305="","",ROW(Calc!$CW$6:$CW$305)),Calc!$BZ12)-ROW(Calc!$CW$6:$CW$305)+1)),"")</f>
        <v/>
      </c>
      <c r="E42" s="117" t="str">
        <f t="array" ref="E42">IFERROR(IF(LEN(F$35)=0,"",INDEX(Calc!$P$6:$P$305,SMALL(IF(Calc!$CX$6:$CX$305="","",ROW(Calc!$CX$6:$CX$305)),Calc!$BZ12)-ROW(Calc!$CX$6:$CX$305)+1)),"")</f>
        <v/>
      </c>
      <c r="F42" s="128" t="str">
        <f t="array" ref="F42">IFERROR(IF(LEN(F$35)=0,"",INDEX(Calc!$CX$6:$CX$305,SMALL(IF(Calc!$CX$6:$CX$305="","",ROW(Calc!$CX$6:$CX$305)),Calc!$BZ12)-ROW(Calc!$CX$6:$CX$305)+1)),"")</f>
        <v/>
      </c>
      <c r="H42" s="117" t="str">
        <f t="array" ref="H42">IFERROR(IF(LEN(I$35)=0,"",INDEX(Calc!$P$6:$P$305,SMALL(IF(Calc!$CY$6:$CY$305="","",ROW(Calc!$CY$6:$CY$305)),Calc!$BZ12)-ROW(Calc!$CY$6:$CY$305)+1)),"")</f>
        <v/>
      </c>
      <c r="I42" s="128" t="str">
        <f t="array" ref="I42">IFERROR(IF(LEN(I$35)=0,"",INDEX(Calc!$CY$6:$CY$305,SMALL(IF(Calc!$CY$6:$CY$305="","",ROW(Calc!$CY$6:$CY$305)),Calc!$BZ12)-ROW(Calc!$CY$6:$CY$305)+1)),"")</f>
        <v/>
      </c>
      <c r="K42" s="117" t="str">
        <f t="array" ref="K42">IFERROR(IF(LEN(L$35)=0,"",INDEX(Calc!$P$6:$P$305,SMALL(IF(Calc!$CZ$6:$CZ$305="","",ROW(Calc!$CZ$6:$CZ$305)),Calc!$BZ12)-ROW(Calc!$CZ$6:$CZ$305)+1)),"")</f>
        <v/>
      </c>
      <c r="L42" s="128" t="str">
        <f t="array" ref="L42">IFERROR(IF(LEN(L$35)=0,"",INDEX(Calc!$CZ$6:$CZ$305,SMALL(IF(Calc!$CZ$6:$CZ$305="","",ROW(Calc!$CZ$6:$CZ$305)),Calc!$BZ12)-ROW(Calc!$CZ$6:$CZ$305)+1)),"")</f>
        <v/>
      </c>
      <c r="N42" s="117" t="str">
        <f t="array" ref="N42">IFERROR(IF(LEN(O$35)=0,"",INDEX(Calc!$P$6:$P$305,SMALL(IF(Calc!$DA$6:$DA$305="","",ROW(Calc!$DA$6:$DA$305)),Calc!$BZ12)-ROW(Calc!$DA$6:$DA$305)+1)),"")</f>
        <v/>
      </c>
      <c r="O42" s="128" t="str">
        <f t="array" ref="O42">IFERROR(IF(LEN(O$35)=0,"",INDEX(Calc!$DA$6:$DA$305,SMALL(IF(Calc!$DA$6:$DA$305="","",ROW(Calc!$DA$6:$DA$305)),Calc!$BZ12)-ROW(Calc!$DA$6:$DA$305)+1)),"")</f>
        <v/>
      </c>
      <c r="Q42" s="117" t="str">
        <f t="array" ref="Q42">IFERROR(IF(LEN(R$35)=0,"",INDEX(Calc!$P$6:$P$305,SMALL(IF(Calc!$DB$6:$DB$305="","",ROW(Calc!$DB$6:$DB$305)),Calc!$BZ12)-ROW(Calc!$DB$6:$DB$305)+1)),"")</f>
        <v/>
      </c>
      <c r="R42" s="128" t="str">
        <f t="array" ref="R42">IFERROR(IF(LEN(R$35)=0,"",INDEX(Calc!$DB$6:$DB$305,SMALL(IF(Calc!$DB$6:$DB$305="","",ROW(Calc!$DB$6:$DB$305)),Calc!$BZ12)-ROW(Calc!$DB$6:$DB$305)+1)),"")</f>
        <v/>
      </c>
      <c r="T42" s="117" t="str">
        <f t="array" ref="T42">IFERROR(IF(LEN(U$35)=0,"",INDEX(Calc!$P$6:$P$305,SMALL(IF(Calc!$DC$6:$DC$305="","",ROW(Calc!$DC$6:$DC$305)),Calc!$BZ12)-ROW(Calc!$DC$6:$DC$305)+1)),"")</f>
        <v/>
      </c>
      <c r="U42" s="128" t="str">
        <f t="array" ref="U42">IFERROR(IF(LEN(U$35)=0,"",INDEX(Calc!$DC$6:$DC$305,SMALL(IF(Calc!$DC$6:$DC$305="","",ROW(Calc!$DC$6:$DC$305)),Calc!$BZ12)-ROW(Calc!$DC$6:$DC$305)+1)),"")</f>
        <v/>
      </c>
    </row>
    <row r="43" spans="2:21" ht="7.5" customHeight="1" x14ac:dyDescent="0.25">
      <c r="C43" s="38"/>
      <c r="F43" s="38"/>
      <c r="I43" s="38"/>
      <c r="L43" s="38"/>
      <c r="O43" s="38"/>
      <c r="R43" s="38"/>
      <c r="U43" s="38"/>
    </row>
    <row r="44" spans="2:21" s="3" customFormat="1" ht="24.95" customHeight="1" x14ac:dyDescent="0.25">
      <c r="B44" s="155"/>
      <c r="C44" s="156">
        <f>IFERROR(INDEX(Calc!$CB$5:$DQ$5,1,29),"")</f>
        <v>44585</v>
      </c>
      <c r="D44" s="118"/>
      <c r="E44" s="155"/>
      <c r="F44" s="156">
        <f>IFERROR(INDEX(Calc!$CB$5:$DQ$5,1,30),"")</f>
        <v>44586</v>
      </c>
      <c r="G44" s="118"/>
      <c r="H44" s="155"/>
      <c r="I44" s="156">
        <f>IFERROR(INDEX(Calc!$CB$5:$DQ$5,1,31),"")</f>
        <v>44587</v>
      </c>
      <c r="J44" s="118"/>
      <c r="K44" s="155"/>
      <c r="L44" s="156">
        <f>IFERROR(INDEX(Calc!$CB$5:$DQ$5,1,32),"")</f>
        <v>44588</v>
      </c>
      <c r="M44" s="118"/>
      <c r="N44" s="155"/>
      <c r="O44" s="156">
        <f>IFERROR(INDEX(Calc!$CB$5:$DQ$5,1,33),"")</f>
        <v>44589</v>
      </c>
      <c r="P44" s="118"/>
      <c r="Q44" s="153"/>
      <c r="R44" s="154">
        <f>IFERROR(INDEX(Calc!$CB$5:$DQ$5,1,34),"")</f>
        <v>44590</v>
      </c>
      <c r="S44" s="118"/>
      <c r="T44" s="153"/>
      <c r="U44" s="154">
        <f>IFERROR(INDEX(Calc!$CB$5:$DQ$5,1,35),"")</f>
        <v>44591</v>
      </c>
    </row>
    <row r="45" spans="2:21" ht="14.1" customHeight="1" x14ac:dyDescent="0.25">
      <c r="B45" s="115" t="str">
        <f t="array" ref="B45">IFERROR(IF(LEN(C$44)=0,"",INDEX(Calc!$P$6:$P$305,SMALL(IF(Calc!$DD$6:$DD$305="","",ROW(Calc!$DD$6:$DD$305)),Calc!$BZ6)-ROW(Calc!$DD$6:$DD$305)+1)),"")</f>
        <v>Booking.com</v>
      </c>
      <c r="C45" s="126" t="str">
        <f t="array" ref="C45">IFERROR(IF(LEN(C$44)=0,"",INDEX(Calc!$DD$6:$DD$305,SMALL(IF(Calc!$DD$6:$DD$305="","",ROW(Calc!$DD$6:$DD$305)),Calc!$BZ6)-ROW(Calc!$DD$6:$DD$305)+1)),"")</f>
        <v>Booking.com - Property 1</v>
      </c>
      <c r="E45" s="115" t="str">
        <f t="array" ref="E45">IFERROR(IF(LEN(F$44)=0,"",INDEX(Calc!$P$6:$P$305,SMALL(IF(Calc!$DE$6:$DE$305="","",ROW(Calc!$DE$6:$DE$305)),Calc!$BZ6)-ROW(Calc!$DE$6:$DE$305)+1)),"")</f>
        <v/>
      </c>
      <c r="F45" s="126" t="str">
        <f t="array" ref="F45">IFERROR(IF(LEN(F$44)=0,"",INDEX(Calc!$DE$6:$DE$305,SMALL(IF(Calc!$DE$6:$DE$305="","",ROW(Calc!$DE$6:$DE$305)),Calc!$BZ6)-ROW(Calc!$DE$6:$DE$305)+1)),"")</f>
        <v/>
      </c>
      <c r="H45" s="115" t="str">
        <f t="array" ref="H45">IFERROR(IF(LEN(I$44)=0,"",INDEX(Calc!$P$6:$P$305,SMALL(IF(Calc!$DF$6:$DF$305="","",ROW(Calc!$DF$6:$DF$305)),Calc!$BZ6)-ROW(Calc!$DF$6:$DF$305)+1)),"")</f>
        <v/>
      </c>
      <c r="I45" s="126" t="str">
        <f t="array" ref="I45">IFERROR(IF(LEN(I$44)=0,"",INDEX(Calc!$DF$6:$DF$305,SMALL(IF(Calc!$DF$6:$DF$305="","",ROW(Calc!$DF$6:$DF$305)),Calc!$BZ6)-ROW(Calc!$DF$6:$DF$305)+1)),"")</f>
        <v/>
      </c>
      <c r="K45" s="115" t="str">
        <f t="array" ref="K45">IFERROR(IF(LEN(L$44)=0,"",INDEX(Calc!$P$6:$P$305,SMALL(IF(Calc!$DG$6:$DG$305="","",ROW(Calc!$DG$6:$DG$305)),Calc!$BZ6)-ROW(Calc!$DG$6:$DG$305)+1)),"")</f>
        <v/>
      </c>
      <c r="L45" s="126" t="str">
        <f t="array" ref="L45">IFERROR(IF(LEN(L$44)=0,"",INDEX(Calc!$DG$6:$DG$305,SMALL(IF(Calc!$DG$6:$DG$305="","",ROW(Calc!$DG$6:$DG$305)),Calc!$BZ6)-ROW(Calc!$DG$6:$DG$305)+1)),"")</f>
        <v/>
      </c>
      <c r="N45" s="115" t="str">
        <f t="array" ref="N45">IFERROR(IF(LEN(O$44)=0,"",INDEX(Calc!$P$6:$P$305,SMALL(IF(Calc!$DH$6:$DH$305="","",ROW(Calc!$DH$6:$DH$305)),Calc!$BZ6)-ROW(Calc!$DH$6:$DH$305)+1)),"")</f>
        <v/>
      </c>
      <c r="O45" s="126" t="str">
        <f t="array" ref="O45">IFERROR(IF(LEN(O$44)=0,"",INDEX(Calc!$DH$6:$DH$305,SMALL(IF(Calc!$DH$6:$DH$305="","",ROW(Calc!$DH$6:$DH$305)),Calc!$BZ6)-ROW(Calc!$DH$6:$DH$305)+1)),"")</f>
        <v/>
      </c>
      <c r="Q45" s="115" t="str">
        <f t="array" ref="Q45">IFERROR(IF(LEN(R$44)=0,"",INDEX(Calc!$P$6:$P$305,SMALL(IF(Calc!$DI$6:$DI$305="","",ROW(Calc!$DI$6:$DI$305)),Calc!$BZ6)-ROW(Calc!$DI$6:$DI$305)+1)),"")</f>
        <v/>
      </c>
      <c r="R45" s="126" t="str">
        <f t="array" ref="R45">IFERROR(IF(LEN(R$44)=0,"",INDEX(Calc!$DI$6:$DI$305,SMALL(IF(Calc!$DI$6:$DI$305="","",ROW(Calc!$DI$6:$DI$305)),Calc!$BZ6)-ROW(Calc!$DI$6:$DI$305)+1)),"")</f>
        <v/>
      </c>
      <c r="T45" s="115" t="str">
        <f t="array" ref="T45">IFERROR(IF(LEN(U$44)=0,"",INDEX(Calc!$P$6:$P$305,SMALL(IF(Calc!$DJ$6:$DJ$305="","",ROW(Calc!$DJ$6:$DJ$305)),Calc!$BZ6)-ROW(Calc!$DJ$6:$DJ$305)+1)),"")</f>
        <v/>
      </c>
      <c r="U45" s="126" t="str">
        <f t="array" ref="U45">IFERROR(IF(LEN(U$44)=0,"",INDEX(Calc!$DJ$6:$DJ$305,SMALL(IF(Calc!$DJ$6:$DJ$305="","",ROW(Calc!$DJ$6:$DJ$305)),Calc!$BZ6)-ROW(Calc!$DJ$6:$DJ$305)+1)),"")</f>
        <v/>
      </c>
    </row>
    <row r="46" spans="2:21" ht="14.1" customHeight="1" x14ac:dyDescent="0.25">
      <c r="B46" s="116" t="str">
        <f t="array" ref="B46">IFERROR(IF(LEN(C$44)=0,"",INDEX(Calc!$P$6:$P$305,SMALL(IF(Calc!$DD$6:$DD$305="","",ROW(Calc!$DD$6:$DD$305)),Calc!$BZ7)-ROW(Calc!$DD$6:$DD$305)+1)),"")</f>
        <v/>
      </c>
      <c r="C46" s="127" t="str">
        <f t="array" ref="C46">IFERROR(IF(LEN(C$44)=0,"",INDEX(Calc!$DD$6:$DD$305,SMALL(IF(Calc!$DD$6:$DD$305="","",ROW(Calc!$DD$6:$DD$305)),Calc!$BZ7)-ROW(Calc!$DD$6:$DD$305)+1)),"")</f>
        <v/>
      </c>
      <c r="E46" s="116" t="str">
        <f t="array" ref="E46">IFERROR(IF(LEN(F$44)=0,"",INDEX(Calc!$P$6:$P$305,SMALL(IF(Calc!$DE$6:$DE$305="","",ROW(Calc!$DE$6:$DE$305)),Calc!$BZ7)-ROW(Calc!$DE$6:$DE$305)+1)),"")</f>
        <v/>
      </c>
      <c r="F46" s="127" t="str">
        <f t="array" ref="F46">IFERROR(IF(LEN(F$44)=0,"",INDEX(Calc!$DE$6:$DE$305,SMALL(IF(Calc!$DE$6:$DE$305="","",ROW(Calc!$DE$6:$DE$305)),Calc!$BZ7)-ROW(Calc!$DE$6:$DE$305)+1)),"")</f>
        <v/>
      </c>
      <c r="H46" s="116" t="str">
        <f t="array" ref="H46">IFERROR(IF(LEN(I$44)=0,"",INDEX(Calc!$P$6:$P$305,SMALL(IF(Calc!$DF$6:$DF$305="","",ROW(Calc!$DF$6:$DF$305)),Calc!$BZ7)-ROW(Calc!$DF$6:$DF$305)+1)),"")</f>
        <v/>
      </c>
      <c r="I46" s="127" t="str">
        <f t="array" ref="I46">IFERROR(IF(LEN(I$44)=0,"",INDEX(Calc!$DF$6:$DF$305,SMALL(IF(Calc!$DF$6:$DF$305="","",ROW(Calc!$DF$6:$DF$305)),Calc!$BZ7)-ROW(Calc!$DF$6:$DF$305)+1)),"")</f>
        <v/>
      </c>
      <c r="K46" s="116" t="str">
        <f t="array" ref="K46">IFERROR(IF(LEN(L$44)=0,"",INDEX(Calc!$P$6:$P$305,SMALL(IF(Calc!$DG$6:$DG$305="","",ROW(Calc!$DG$6:$DG$305)),Calc!$BZ7)-ROW(Calc!$DG$6:$DG$305)+1)),"")</f>
        <v/>
      </c>
      <c r="L46" s="127" t="str">
        <f t="array" ref="L46">IFERROR(IF(LEN(L$44)=0,"",INDEX(Calc!$DG$6:$DG$305,SMALL(IF(Calc!$DG$6:$DG$305="","",ROW(Calc!$DG$6:$DG$305)),Calc!$BZ7)-ROW(Calc!$DG$6:$DG$305)+1)),"")</f>
        <v/>
      </c>
      <c r="N46" s="116" t="str">
        <f t="array" ref="N46">IFERROR(IF(LEN(O$44)=0,"",INDEX(Calc!$P$6:$P$305,SMALL(IF(Calc!$DH$6:$DH$305="","",ROW(Calc!$DH$6:$DH$305)),Calc!$BZ7)-ROW(Calc!$DH$6:$DH$305)+1)),"")</f>
        <v/>
      </c>
      <c r="O46" s="127" t="str">
        <f t="array" ref="O46">IFERROR(IF(LEN(O$44)=0,"",INDEX(Calc!$DH$6:$DH$305,SMALL(IF(Calc!$DH$6:$DH$305="","",ROW(Calc!$DH$6:$DH$305)),Calc!$BZ7)-ROW(Calc!$DH$6:$DH$305)+1)),"")</f>
        <v/>
      </c>
      <c r="Q46" s="116" t="str">
        <f t="array" ref="Q46">IFERROR(IF(LEN(R$44)=0,"",INDEX(Calc!$P$6:$P$305,SMALL(IF(Calc!$DI$6:$DI$305="","",ROW(Calc!$DI$6:$DI$305)),Calc!$BZ7)-ROW(Calc!$DI$6:$DI$305)+1)),"")</f>
        <v/>
      </c>
      <c r="R46" s="127" t="str">
        <f t="array" ref="R46">IFERROR(IF(LEN(R$44)=0,"",INDEX(Calc!$DI$6:$DI$305,SMALL(IF(Calc!$DI$6:$DI$305="","",ROW(Calc!$DI$6:$DI$305)),Calc!$BZ7)-ROW(Calc!$DI$6:$DI$305)+1)),"")</f>
        <v/>
      </c>
      <c r="T46" s="116" t="str">
        <f t="array" ref="T46">IFERROR(IF(LEN(U$44)=0,"",INDEX(Calc!$P$6:$P$305,SMALL(IF(Calc!$DJ$6:$DJ$305="","",ROW(Calc!$DJ$6:$DJ$305)),Calc!$BZ7)-ROW(Calc!$DJ$6:$DJ$305)+1)),"")</f>
        <v/>
      </c>
      <c r="U46" s="127" t="str">
        <f t="array" ref="U46">IFERROR(IF(LEN(U$44)=0,"",INDEX(Calc!$DJ$6:$DJ$305,SMALL(IF(Calc!$DJ$6:$DJ$305="","",ROW(Calc!$DJ$6:$DJ$305)),Calc!$BZ7)-ROW(Calc!$DJ$6:$DJ$305)+1)),"")</f>
        <v/>
      </c>
    </row>
    <row r="47" spans="2:21" ht="14.1" customHeight="1" x14ac:dyDescent="0.25">
      <c r="B47" s="116" t="str">
        <f t="array" ref="B47">IFERROR(IF(LEN(C$44)=0,"",INDEX(Calc!$P$6:$P$305,SMALL(IF(Calc!$DD$6:$DD$305="","",ROW(Calc!$DD$6:$DD$305)),Calc!$BZ8)-ROW(Calc!$DD$6:$DD$305)+1)),"")</f>
        <v/>
      </c>
      <c r="C47" s="127" t="str">
        <f t="array" ref="C47">IFERROR(IF(LEN(C$44)=0,"",INDEX(Calc!$DD$6:$DD$305,SMALL(IF(Calc!$DD$6:$DD$305="","",ROW(Calc!$DD$6:$DD$305)),Calc!$BZ8)-ROW(Calc!$DD$6:$DD$305)+1)),"")</f>
        <v/>
      </c>
      <c r="E47" s="116" t="str">
        <f t="array" ref="E47">IFERROR(IF(LEN(F$44)=0,"",INDEX(Calc!$P$6:$P$305,SMALL(IF(Calc!$DE$6:$DE$305="","",ROW(Calc!$DE$6:$DE$305)),Calc!$BZ8)-ROW(Calc!$DE$6:$DE$305)+1)),"")</f>
        <v/>
      </c>
      <c r="F47" s="127" t="str">
        <f t="array" ref="F47">IFERROR(IF(LEN(F$44)=0,"",INDEX(Calc!$DE$6:$DE$305,SMALL(IF(Calc!$DE$6:$DE$305="","",ROW(Calc!$DE$6:$DE$305)),Calc!$BZ8)-ROW(Calc!$DE$6:$DE$305)+1)),"")</f>
        <v/>
      </c>
      <c r="H47" s="116" t="str">
        <f t="array" ref="H47">IFERROR(IF(LEN(I$44)=0,"",INDEX(Calc!$P$6:$P$305,SMALL(IF(Calc!$DF$6:$DF$305="","",ROW(Calc!$DF$6:$DF$305)),Calc!$BZ8)-ROW(Calc!$DF$6:$DF$305)+1)),"")</f>
        <v/>
      </c>
      <c r="I47" s="127" t="str">
        <f t="array" ref="I47">IFERROR(IF(LEN(I$44)=0,"",INDEX(Calc!$DF$6:$DF$305,SMALL(IF(Calc!$DF$6:$DF$305="","",ROW(Calc!$DF$6:$DF$305)),Calc!$BZ8)-ROW(Calc!$DF$6:$DF$305)+1)),"")</f>
        <v/>
      </c>
      <c r="K47" s="116" t="str">
        <f t="array" ref="K47">IFERROR(IF(LEN(L$44)=0,"",INDEX(Calc!$P$6:$P$305,SMALL(IF(Calc!$DG$6:$DG$305="","",ROW(Calc!$DG$6:$DG$305)),Calc!$BZ8)-ROW(Calc!$DG$6:$DG$305)+1)),"")</f>
        <v/>
      </c>
      <c r="L47" s="127" t="str">
        <f t="array" ref="L47">IFERROR(IF(LEN(L$44)=0,"",INDEX(Calc!$DG$6:$DG$305,SMALL(IF(Calc!$DG$6:$DG$305="","",ROW(Calc!$DG$6:$DG$305)),Calc!$BZ8)-ROW(Calc!$DG$6:$DG$305)+1)),"")</f>
        <v/>
      </c>
      <c r="N47" s="116" t="str">
        <f t="array" ref="N47">IFERROR(IF(LEN(O$44)=0,"",INDEX(Calc!$P$6:$P$305,SMALL(IF(Calc!$DH$6:$DH$305="","",ROW(Calc!$DH$6:$DH$305)),Calc!$BZ8)-ROW(Calc!$DH$6:$DH$305)+1)),"")</f>
        <v/>
      </c>
      <c r="O47" s="127" t="str">
        <f t="array" ref="O47">IFERROR(IF(LEN(O$44)=0,"",INDEX(Calc!$DH$6:$DH$305,SMALL(IF(Calc!$DH$6:$DH$305="","",ROW(Calc!$DH$6:$DH$305)),Calc!$BZ8)-ROW(Calc!$DH$6:$DH$305)+1)),"")</f>
        <v/>
      </c>
      <c r="Q47" s="116" t="str">
        <f t="array" ref="Q47">IFERROR(IF(LEN(R$44)=0,"",INDEX(Calc!$P$6:$P$305,SMALL(IF(Calc!$DI$6:$DI$305="","",ROW(Calc!$DI$6:$DI$305)),Calc!$BZ8)-ROW(Calc!$DI$6:$DI$305)+1)),"")</f>
        <v/>
      </c>
      <c r="R47" s="127" t="str">
        <f t="array" ref="R47">IFERROR(IF(LEN(R$44)=0,"",INDEX(Calc!$DI$6:$DI$305,SMALL(IF(Calc!$DI$6:$DI$305="","",ROW(Calc!$DI$6:$DI$305)),Calc!$BZ8)-ROW(Calc!$DI$6:$DI$305)+1)),"")</f>
        <v/>
      </c>
      <c r="T47" s="116" t="str">
        <f t="array" ref="T47">IFERROR(IF(LEN(U$44)=0,"",INDEX(Calc!$P$6:$P$305,SMALL(IF(Calc!$DJ$6:$DJ$305="","",ROW(Calc!$DJ$6:$DJ$305)),Calc!$BZ8)-ROW(Calc!$DJ$6:$DJ$305)+1)),"")</f>
        <v/>
      </c>
      <c r="U47" s="127" t="str">
        <f t="array" ref="U47">IFERROR(IF(LEN(U$44)=0,"",INDEX(Calc!$DJ$6:$DJ$305,SMALL(IF(Calc!$DJ$6:$DJ$305="","",ROW(Calc!$DJ$6:$DJ$305)),Calc!$BZ8)-ROW(Calc!$DJ$6:$DJ$305)+1)),"")</f>
        <v/>
      </c>
    </row>
    <row r="48" spans="2:21" ht="14.1" customHeight="1" x14ac:dyDescent="0.25">
      <c r="B48" s="116" t="str">
        <f t="array" ref="B48">IFERROR(IF(LEN(C$44)=0,"",INDEX(Calc!$P$6:$P$305,SMALL(IF(Calc!$DD$6:$DD$305="","",ROW(Calc!$DD$6:$DD$305)),Calc!$BZ9)-ROW(Calc!$DD$6:$DD$305)+1)),"")</f>
        <v/>
      </c>
      <c r="C48" s="127" t="str">
        <f t="array" ref="C48">IFERROR(IF(LEN(C$44)=0,"",INDEX(Calc!$DD$6:$DD$305,SMALL(IF(Calc!$DD$6:$DD$305="","",ROW(Calc!$DD$6:$DD$305)),Calc!$BZ9)-ROW(Calc!$DD$6:$DD$305)+1)),"")</f>
        <v/>
      </c>
      <c r="E48" s="116" t="str">
        <f t="array" ref="E48">IFERROR(IF(LEN(F$44)=0,"",INDEX(Calc!$P$6:$P$305,SMALL(IF(Calc!$DE$6:$DE$305="","",ROW(Calc!$DE$6:$DE$305)),Calc!$BZ9)-ROW(Calc!$DE$6:$DE$305)+1)),"")</f>
        <v/>
      </c>
      <c r="F48" s="127" t="str">
        <f t="array" ref="F48">IFERROR(IF(LEN(F$44)=0,"",INDEX(Calc!$DE$6:$DE$305,SMALL(IF(Calc!$DE$6:$DE$305="","",ROW(Calc!$DE$6:$DE$305)),Calc!$BZ9)-ROW(Calc!$DE$6:$DE$305)+1)),"")</f>
        <v/>
      </c>
      <c r="H48" s="116" t="str">
        <f t="array" ref="H48">IFERROR(IF(LEN(I$44)=0,"",INDEX(Calc!$P$6:$P$305,SMALL(IF(Calc!$DF$6:$DF$305="","",ROW(Calc!$DF$6:$DF$305)),Calc!$BZ9)-ROW(Calc!$DF$6:$DF$305)+1)),"")</f>
        <v/>
      </c>
      <c r="I48" s="127" t="str">
        <f t="array" ref="I48">IFERROR(IF(LEN(I$44)=0,"",INDEX(Calc!$DF$6:$DF$305,SMALL(IF(Calc!$DF$6:$DF$305="","",ROW(Calc!$DF$6:$DF$305)),Calc!$BZ9)-ROW(Calc!$DF$6:$DF$305)+1)),"")</f>
        <v/>
      </c>
      <c r="K48" s="116" t="str">
        <f t="array" ref="K48">IFERROR(IF(LEN(L$44)=0,"",INDEX(Calc!$P$6:$P$305,SMALL(IF(Calc!$DG$6:$DG$305="","",ROW(Calc!$DG$6:$DG$305)),Calc!$BZ9)-ROW(Calc!$DG$6:$DG$305)+1)),"")</f>
        <v/>
      </c>
      <c r="L48" s="127" t="str">
        <f t="array" ref="L48">IFERROR(IF(LEN(L$44)=0,"",INDEX(Calc!$DG$6:$DG$305,SMALL(IF(Calc!$DG$6:$DG$305="","",ROW(Calc!$DG$6:$DG$305)),Calc!$BZ9)-ROW(Calc!$DG$6:$DG$305)+1)),"")</f>
        <v/>
      </c>
      <c r="N48" s="116" t="str">
        <f t="array" ref="N48">IFERROR(IF(LEN(O$44)=0,"",INDEX(Calc!$P$6:$P$305,SMALL(IF(Calc!$DH$6:$DH$305="","",ROW(Calc!$DH$6:$DH$305)),Calc!$BZ9)-ROW(Calc!$DH$6:$DH$305)+1)),"")</f>
        <v/>
      </c>
      <c r="O48" s="127" t="str">
        <f t="array" ref="O48">IFERROR(IF(LEN(O$44)=0,"",INDEX(Calc!$DH$6:$DH$305,SMALL(IF(Calc!$DH$6:$DH$305="","",ROW(Calc!$DH$6:$DH$305)),Calc!$BZ9)-ROW(Calc!$DH$6:$DH$305)+1)),"")</f>
        <v/>
      </c>
      <c r="Q48" s="116" t="str">
        <f t="array" ref="Q48">IFERROR(IF(LEN(R$44)=0,"",INDEX(Calc!$P$6:$P$305,SMALL(IF(Calc!$DI$6:$DI$305="","",ROW(Calc!$DI$6:$DI$305)),Calc!$BZ9)-ROW(Calc!$DI$6:$DI$305)+1)),"")</f>
        <v/>
      </c>
      <c r="R48" s="127" t="str">
        <f t="array" ref="R48">IFERROR(IF(LEN(R$44)=0,"",INDEX(Calc!$DI$6:$DI$305,SMALL(IF(Calc!$DI$6:$DI$305="","",ROW(Calc!$DI$6:$DI$305)),Calc!$BZ9)-ROW(Calc!$DI$6:$DI$305)+1)),"")</f>
        <v/>
      </c>
      <c r="T48" s="116" t="str">
        <f t="array" ref="T48">IFERROR(IF(LEN(U$44)=0,"",INDEX(Calc!$P$6:$P$305,SMALL(IF(Calc!$DJ$6:$DJ$305="","",ROW(Calc!$DJ$6:$DJ$305)),Calc!$BZ9)-ROW(Calc!$DJ$6:$DJ$305)+1)),"")</f>
        <v/>
      </c>
      <c r="U48" s="127" t="str">
        <f t="array" ref="U48">IFERROR(IF(LEN(U$44)=0,"",INDEX(Calc!$DJ$6:$DJ$305,SMALL(IF(Calc!$DJ$6:$DJ$305="","",ROW(Calc!$DJ$6:$DJ$305)),Calc!$BZ9)-ROW(Calc!$DJ$6:$DJ$305)+1)),"")</f>
        <v/>
      </c>
    </row>
    <row r="49" spans="2:21" ht="14.1" customHeight="1" x14ac:dyDescent="0.25">
      <c r="B49" s="116" t="str">
        <f t="array" ref="B49">IFERROR(IF(LEN(C$44)=0,"",INDEX(Calc!$P$6:$P$305,SMALL(IF(Calc!$DD$6:$DD$305="","",ROW(Calc!$DD$6:$DD$305)),Calc!$BZ10)-ROW(Calc!$DD$6:$DD$305)+1)),"")</f>
        <v/>
      </c>
      <c r="C49" s="127" t="str">
        <f t="array" ref="C49">IFERROR(IF(LEN(C$44)=0,"",INDEX(Calc!$DD$6:$DD$305,SMALL(IF(Calc!$DD$6:$DD$305="","",ROW(Calc!$DD$6:$DD$305)),Calc!$BZ10)-ROW(Calc!$DD$6:$DD$305)+1)),"")</f>
        <v/>
      </c>
      <c r="E49" s="116" t="str">
        <f t="array" ref="E49">IFERROR(IF(LEN(F$44)=0,"",INDEX(Calc!$P$6:$P$305,SMALL(IF(Calc!$DE$6:$DE$305="","",ROW(Calc!$DE$6:$DE$305)),Calc!$BZ10)-ROW(Calc!$DE$6:$DE$305)+1)),"")</f>
        <v/>
      </c>
      <c r="F49" s="127" t="str">
        <f t="array" ref="F49">IFERROR(IF(LEN(F$44)=0,"",INDEX(Calc!$DE$6:$DE$305,SMALL(IF(Calc!$DE$6:$DE$305="","",ROW(Calc!$DE$6:$DE$305)),Calc!$BZ10)-ROW(Calc!$DE$6:$DE$305)+1)),"")</f>
        <v/>
      </c>
      <c r="H49" s="116" t="str">
        <f t="array" ref="H49">IFERROR(IF(LEN(I$44)=0,"",INDEX(Calc!$P$6:$P$305,SMALL(IF(Calc!$DF$6:$DF$305="","",ROW(Calc!$DF$6:$DF$305)),Calc!$BZ10)-ROW(Calc!$DF$6:$DF$305)+1)),"")</f>
        <v/>
      </c>
      <c r="I49" s="127" t="str">
        <f t="array" ref="I49">IFERROR(IF(LEN(I$44)=0,"",INDEX(Calc!$DF$6:$DF$305,SMALL(IF(Calc!$DF$6:$DF$305="","",ROW(Calc!$DF$6:$DF$305)),Calc!$BZ10)-ROW(Calc!$DF$6:$DF$305)+1)),"")</f>
        <v/>
      </c>
      <c r="K49" s="116" t="str">
        <f t="array" ref="K49">IFERROR(IF(LEN(L$44)=0,"",INDEX(Calc!$P$6:$P$305,SMALL(IF(Calc!$DG$6:$DG$305="","",ROW(Calc!$DG$6:$DG$305)),Calc!$BZ10)-ROW(Calc!$DG$6:$DG$305)+1)),"")</f>
        <v/>
      </c>
      <c r="L49" s="127" t="str">
        <f t="array" ref="L49">IFERROR(IF(LEN(L$44)=0,"",INDEX(Calc!$DG$6:$DG$305,SMALL(IF(Calc!$DG$6:$DG$305="","",ROW(Calc!$DG$6:$DG$305)),Calc!$BZ10)-ROW(Calc!$DG$6:$DG$305)+1)),"")</f>
        <v/>
      </c>
      <c r="N49" s="116" t="str">
        <f t="array" ref="N49">IFERROR(IF(LEN(O$44)=0,"",INDEX(Calc!$P$6:$P$305,SMALL(IF(Calc!$DH$6:$DH$305="","",ROW(Calc!$DH$6:$DH$305)),Calc!$BZ10)-ROW(Calc!$DH$6:$DH$305)+1)),"")</f>
        <v/>
      </c>
      <c r="O49" s="127" t="str">
        <f t="array" ref="O49">IFERROR(IF(LEN(O$44)=0,"",INDEX(Calc!$DH$6:$DH$305,SMALL(IF(Calc!$DH$6:$DH$305="","",ROW(Calc!$DH$6:$DH$305)),Calc!$BZ10)-ROW(Calc!$DH$6:$DH$305)+1)),"")</f>
        <v/>
      </c>
      <c r="Q49" s="116" t="str">
        <f t="array" ref="Q49">IFERROR(IF(LEN(R$44)=0,"",INDEX(Calc!$P$6:$P$305,SMALL(IF(Calc!$DI$6:$DI$305="","",ROW(Calc!$DI$6:$DI$305)),Calc!$BZ10)-ROW(Calc!$DI$6:$DI$305)+1)),"")</f>
        <v/>
      </c>
      <c r="R49" s="127" t="str">
        <f t="array" ref="R49">IFERROR(IF(LEN(R$44)=0,"",INDEX(Calc!$DI$6:$DI$305,SMALL(IF(Calc!$DI$6:$DI$305="","",ROW(Calc!$DI$6:$DI$305)),Calc!$BZ10)-ROW(Calc!$DI$6:$DI$305)+1)),"")</f>
        <v/>
      </c>
      <c r="T49" s="116" t="str">
        <f t="array" ref="T49">IFERROR(IF(LEN(U$44)=0,"",INDEX(Calc!$P$6:$P$305,SMALL(IF(Calc!$DJ$6:$DJ$305="","",ROW(Calc!$DJ$6:$DJ$305)),Calc!$BZ10)-ROW(Calc!$DJ$6:$DJ$305)+1)),"")</f>
        <v/>
      </c>
      <c r="U49" s="127" t="str">
        <f t="array" ref="U49">IFERROR(IF(LEN(U$44)=0,"",INDEX(Calc!$DJ$6:$DJ$305,SMALL(IF(Calc!$DJ$6:$DJ$305="","",ROW(Calc!$DJ$6:$DJ$305)),Calc!$BZ10)-ROW(Calc!$DJ$6:$DJ$305)+1)),"")</f>
        <v/>
      </c>
    </row>
    <row r="50" spans="2:21" ht="14.1" customHeight="1" x14ac:dyDescent="0.25">
      <c r="B50" s="116" t="str">
        <f t="array" ref="B50">IFERROR(IF(LEN(C$44)=0,"",INDEX(Calc!$P$6:$P$305,SMALL(IF(Calc!$DD$6:$DD$305="","",ROW(Calc!$DD$6:$DD$305)),Calc!$BZ11)-ROW(Calc!$DD$6:$DD$305)+1)),"")</f>
        <v/>
      </c>
      <c r="C50" s="127" t="str">
        <f t="array" ref="C50">IFERROR(IF(LEN(C$44)=0,"",INDEX(Calc!$DD$6:$DD$305,SMALL(IF(Calc!$DD$6:$DD$305="","",ROW(Calc!$DD$6:$DD$305)),Calc!$BZ11)-ROW(Calc!$DD$6:$DD$305)+1)),"")</f>
        <v/>
      </c>
      <c r="E50" s="116" t="str">
        <f t="array" ref="E50">IFERROR(IF(LEN(F$44)=0,"",INDEX(Calc!$P$6:$P$305,SMALL(IF(Calc!$DE$6:$DE$305="","",ROW(Calc!$DE$6:$DE$305)),Calc!$BZ11)-ROW(Calc!$DE$6:$DE$305)+1)),"")</f>
        <v/>
      </c>
      <c r="F50" s="127" t="str">
        <f t="array" ref="F50">IFERROR(IF(LEN(F$44)=0,"",INDEX(Calc!$DE$6:$DE$305,SMALL(IF(Calc!$DE$6:$DE$305="","",ROW(Calc!$DE$6:$DE$305)),Calc!$BZ11)-ROW(Calc!$DE$6:$DE$305)+1)),"")</f>
        <v/>
      </c>
      <c r="H50" s="116" t="str">
        <f t="array" ref="H50">IFERROR(IF(LEN(I$44)=0,"",INDEX(Calc!$P$6:$P$305,SMALL(IF(Calc!$DF$6:$DF$305="","",ROW(Calc!$DF$6:$DF$305)),Calc!$BZ11)-ROW(Calc!$DF$6:$DF$305)+1)),"")</f>
        <v/>
      </c>
      <c r="I50" s="127" t="str">
        <f t="array" ref="I50">IFERROR(IF(LEN(I$44)=0,"",INDEX(Calc!$DF$6:$DF$305,SMALL(IF(Calc!$DF$6:$DF$305="","",ROW(Calc!$DF$6:$DF$305)),Calc!$BZ11)-ROW(Calc!$DF$6:$DF$305)+1)),"")</f>
        <v/>
      </c>
      <c r="K50" s="116" t="str">
        <f t="array" ref="K50">IFERROR(IF(LEN(L$44)=0,"",INDEX(Calc!$P$6:$P$305,SMALL(IF(Calc!$DG$6:$DG$305="","",ROW(Calc!$DG$6:$DG$305)),Calc!$BZ11)-ROW(Calc!$DG$6:$DG$305)+1)),"")</f>
        <v/>
      </c>
      <c r="L50" s="127" t="str">
        <f t="array" ref="L50">IFERROR(IF(LEN(L$44)=0,"",INDEX(Calc!$DG$6:$DG$305,SMALL(IF(Calc!$DG$6:$DG$305="","",ROW(Calc!$DG$6:$DG$305)),Calc!$BZ11)-ROW(Calc!$DG$6:$DG$305)+1)),"")</f>
        <v/>
      </c>
      <c r="N50" s="116" t="str">
        <f t="array" ref="N50">IFERROR(IF(LEN(O$44)=0,"",INDEX(Calc!$P$6:$P$305,SMALL(IF(Calc!$DH$6:$DH$305="","",ROW(Calc!$DH$6:$DH$305)),Calc!$BZ11)-ROW(Calc!$DH$6:$DH$305)+1)),"")</f>
        <v/>
      </c>
      <c r="O50" s="127" t="str">
        <f t="array" ref="O50">IFERROR(IF(LEN(O$44)=0,"",INDEX(Calc!$DH$6:$DH$305,SMALL(IF(Calc!$DH$6:$DH$305="","",ROW(Calc!$DH$6:$DH$305)),Calc!$BZ11)-ROW(Calc!$DH$6:$DH$305)+1)),"")</f>
        <v/>
      </c>
      <c r="Q50" s="116" t="str">
        <f t="array" ref="Q50">IFERROR(IF(LEN(R$44)=0,"",INDEX(Calc!$P$6:$P$305,SMALL(IF(Calc!$DI$6:$DI$305="","",ROW(Calc!$DI$6:$DI$305)),Calc!$BZ11)-ROW(Calc!$DI$6:$DI$305)+1)),"")</f>
        <v/>
      </c>
      <c r="R50" s="127" t="str">
        <f t="array" ref="R50">IFERROR(IF(LEN(R$44)=0,"",INDEX(Calc!$DI$6:$DI$305,SMALL(IF(Calc!$DI$6:$DI$305="","",ROW(Calc!$DI$6:$DI$305)),Calc!$BZ11)-ROW(Calc!$DI$6:$DI$305)+1)),"")</f>
        <v/>
      </c>
      <c r="T50" s="116" t="str">
        <f t="array" ref="T50">IFERROR(IF(LEN(U$44)=0,"",INDEX(Calc!$P$6:$P$305,SMALL(IF(Calc!$DJ$6:$DJ$305="","",ROW(Calc!$DJ$6:$DJ$305)),Calc!$BZ11)-ROW(Calc!$DJ$6:$DJ$305)+1)),"")</f>
        <v/>
      </c>
      <c r="U50" s="127" t="str">
        <f t="array" ref="U50">IFERROR(IF(LEN(U$44)=0,"",INDEX(Calc!$DJ$6:$DJ$305,SMALL(IF(Calc!$DJ$6:$DJ$305="","",ROW(Calc!$DJ$6:$DJ$305)),Calc!$BZ11)-ROW(Calc!$DJ$6:$DJ$305)+1)),"")</f>
        <v/>
      </c>
    </row>
    <row r="51" spans="2:21" ht="14.1" customHeight="1" x14ac:dyDescent="0.25">
      <c r="B51" s="117" t="str">
        <f t="array" ref="B51">IFERROR(IF(LEN(C$44)=0,"",INDEX(Calc!$P$6:$P$305,SMALL(IF(Calc!$DD$6:$DD$305="","",ROW(Calc!$DD$6:$DD$305)),Calc!$BZ12)-ROW(Calc!$DD$6:$DD$305)+1)),"")</f>
        <v/>
      </c>
      <c r="C51" s="128" t="str">
        <f t="array" ref="C51">IFERROR(IF(LEN(C$44)=0,"",INDEX(Calc!$DD$6:$DD$305,SMALL(IF(Calc!$DD$6:$DD$305="","",ROW(Calc!$DD$6:$DD$305)),Calc!$BZ12)-ROW(Calc!$DD$6:$DD$305)+1)),"")</f>
        <v/>
      </c>
      <c r="E51" s="117" t="str">
        <f t="array" ref="E51">IFERROR(IF(LEN(F$44)=0,"",INDEX(Calc!$P$6:$P$305,SMALL(IF(Calc!$DE$6:$DE$305="","",ROW(Calc!$DE$6:$DE$305)),Calc!$BZ12)-ROW(Calc!$DE$6:$DE$305)+1)),"")</f>
        <v/>
      </c>
      <c r="F51" s="128" t="str">
        <f t="array" ref="F51">IFERROR(IF(LEN(F$44)=0,"",INDEX(Calc!$DE$6:$DE$305,SMALL(IF(Calc!$DE$6:$DE$305="","",ROW(Calc!$DE$6:$DE$305)),Calc!$BZ12)-ROW(Calc!$DE$6:$DE$305)+1)),"")</f>
        <v/>
      </c>
      <c r="H51" s="117" t="str">
        <f t="array" ref="H51">IFERROR(IF(LEN(I$44)=0,"",INDEX(Calc!$P$6:$P$305,SMALL(IF(Calc!$DF$6:$DF$305="","",ROW(Calc!$DF$6:$DF$305)),Calc!$BZ12)-ROW(Calc!$DF$6:$DF$305)+1)),"")</f>
        <v/>
      </c>
      <c r="I51" s="128" t="str">
        <f t="array" ref="I51">IFERROR(IF(LEN(I$44)=0,"",INDEX(Calc!$DF$6:$DF$305,SMALL(IF(Calc!$DF$6:$DF$305="","",ROW(Calc!$DF$6:$DF$305)),Calc!$BZ12)-ROW(Calc!$DF$6:$DF$305)+1)),"")</f>
        <v/>
      </c>
      <c r="K51" s="117" t="str">
        <f t="array" ref="K51">IFERROR(IF(LEN(L$44)=0,"",INDEX(Calc!$P$6:$P$305,SMALL(IF(Calc!$DG$6:$DG$305="","",ROW(Calc!$DG$6:$DG$305)),Calc!$BZ12)-ROW(Calc!$DG$6:$DG$305)+1)),"")</f>
        <v/>
      </c>
      <c r="L51" s="128" t="str">
        <f t="array" ref="L51">IFERROR(IF(LEN(L$44)=0,"",INDEX(Calc!$DG$6:$DG$305,SMALL(IF(Calc!$DG$6:$DG$305="","",ROW(Calc!$DG$6:$DG$305)),Calc!$BZ12)-ROW(Calc!$DG$6:$DG$305)+1)),"")</f>
        <v/>
      </c>
      <c r="N51" s="117" t="str">
        <f t="array" ref="N51">IFERROR(IF(LEN(O$44)=0,"",INDEX(Calc!$P$6:$P$305,SMALL(IF(Calc!$DH$6:$DH$305="","",ROW(Calc!$DH$6:$DH$305)),Calc!$BZ12)-ROW(Calc!$DH$6:$DH$305)+1)),"")</f>
        <v/>
      </c>
      <c r="O51" s="128" t="str">
        <f t="array" ref="O51">IFERROR(IF(LEN(O$44)=0,"",INDEX(Calc!$DH$6:$DH$305,SMALL(IF(Calc!$DH$6:$DH$305="","",ROW(Calc!$DH$6:$DH$305)),Calc!$BZ12)-ROW(Calc!$DH$6:$DH$305)+1)),"")</f>
        <v/>
      </c>
      <c r="Q51" s="117" t="str">
        <f t="array" ref="Q51">IFERROR(IF(LEN(R$44)=0,"",INDEX(Calc!$P$6:$P$305,SMALL(IF(Calc!$DI$6:$DI$305="","",ROW(Calc!$DI$6:$DI$305)),Calc!$BZ12)-ROW(Calc!$DI$6:$DI$305)+1)),"")</f>
        <v/>
      </c>
      <c r="R51" s="128" t="str">
        <f t="array" ref="R51">IFERROR(IF(LEN(R$44)=0,"",INDEX(Calc!$DI$6:$DI$305,SMALL(IF(Calc!$DI$6:$DI$305="","",ROW(Calc!$DI$6:$DI$305)),Calc!$BZ12)-ROW(Calc!$DI$6:$DI$305)+1)),"")</f>
        <v/>
      </c>
      <c r="T51" s="117" t="str">
        <f t="array" ref="T51">IFERROR(IF(LEN(U$44)=0,"",INDEX(Calc!$P$6:$P$305,SMALL(IF(Calc!$DJ$6:$DJ$305="","",ROW(Calc!$DJ$6:$DJ$305)),Calc!$BZ12)-ROW(Calc!$DJ$6:$DJ$305)+1)),"")</f>
        <v/>
      </c>
      <c r="U51" s="128" t="str">
        <f t="array" ref="U51">IFERROR(IF(LEN(U$44)=0,"",INDEX(Calc!$DJ$6:$DJ$305,SMALL(IF(Calc!$DJ$6:$DJ$305="","",ROW(Calc!$DJ$6:$DJ$305)),Calc!$BZ12)-ROW(Calc!$DJ$6:$DJ$305)+1)),"")</f>
        <v/>
      </c>
    </row>
    <row r="52" spans="2:21" ht="7.5" customHeight="1" x14ac:dyDescent="0.25">
      <c r="C52" s="39"/>
      <c r="F52" s="39"/>
      <c r="I52" s="39"/>
      <c r="L52" s="39"/>
      <c r="O52" s="39"/>
      <c r="R52" s="39"/>
      <c r="U52" s="39"/>
    </row>
    <row r="53" spans="2:21" s="3" customFormat="1" ht="24.95" customHeight="1" x14ac:dyDescent="0.25">
      <c r="B53" s="155"/>
      <c r="C53" s="156">
        <f>IFERROR(INDEX(Calc!$CB$5:$DQ$5,1,36),"")</f>
        <v>44592</v>
      </c>
      <c r="D53" s="118"/>
      <c r="E53" s="155"/>
      <c r="F53" s="156" t="str">
        <f>IFERROR(INDEX(Calc!$CB$5:$DQ$5,1,37),"")</f>
        <v/>
      </c>
      <c r="G53" s="118"/>
      <c r="H53" s="155"/>
      <c r="I53" s="156" t="str">
        <f>IFERROR(INDEX(Calc!$CB$5:$DQ$5,1,38),"")</f>
        <v/>
      </c>
      <c r="J53" s="118"/>
      <c r="K53" s="155"/>
      <c r="L53" s="156" t="str">
        <f>IFERROR(INDEX(Calc!$CB$5:$DQ$5,1,39),"")</f>
        <v/>
      </c>
      <c r="M53" s="118"/>
      <c r="N53" s="155"/>
      <c r="O53" s="156" t="str">
        <f>IFERROR(INDEX(Calc!$CB$5:$DQ$5,1,40),"")</f>
        <v/>
      </c>
      <c r="P53" s="118"/>
      <c r="Q53" s="153"/>
      <c r="R53" s="154" t="str">
        <f>IFERROR(INDEX(Calc!$CB$5:$DQ$5,1,41),"")</f>
        <v/>
      </c>
      <c r="S53" s="118"/>
      <c r="T53" s="153"/>
      <c r="U53" s="154" t="str">
        <f>IFERROR(INDEX(Calc!$CB$5:$DQ$5,1,42),"")</f>
        <v/>
      </c>
    </row>
    <row r="54" spans="2:21" ht="14.1" customHeight="1" x14ac:dyDescent="0.25">
      <c r="B54" s="115" t="str">
        <f t="array" ref="B54">IFERROR(IF(LEN(C$53)=0,"",INDEX(Calc!$P$6:$P$305,SMALL(IF(Calc!$DK$6:$DK$305="","",ROW(Calc!$DK$6:$DK$305)),Calc!$BZ6)-ROW(Calc!$DK$6:$DK$305)+1)),"")</f>
        <v/>
      </c>
      <c r="C54" s="126" t="str">
        <f t="array" ref="C54">IFERROR(IF(LEN(C$53)=0,"",INDEX(Calc!$DK$6:$DK$305,SMALL(IF(Calc!$DK$6:$DK$305="","",ROW(Calc!$DK$6:$DK$305)),Calc!$BZ6)-ROW(Calc!$DK$6:$DK$305)+1)),"")</f>
        <v/>
      </c>
      <c r="E54" s="115" t="str">
        <f t="array" ref="E54">IFERROR(IF(LEN(F$53)=0,"",INDEX(Calc!$P$6:$P$305,SMALL(IF(Calc!$DL$6:$DL$305="","",ROW(Calc!$DL$6:$DL$305)),Calc!$BZ6)-ROW(Calc!$DL$6:$DL$305)+1)),"")</f>
        <v/>
      </c>
      <c r="F54" s="126" t="str">
        <f t="array" ref="F54">IFERROR(IF(LEN(F$53)=0,"",INDEX(Calc!$DL$6:$DL$305,SMALL(IF(Calc!$DL$6:$DL$305="","",ROW(Calc!$DL$6:$DL$305)),Calc!$BZ6)-ROW(Calc!$DL$6:$DL$305)+1)),"")</f>
        <v/>
      </c>
      <c r="H54" s="115" t="str">
        <f t="array" ref="H54">IFERROR(IF(LEN(I$53)=0,"",INDEX(Calc!$P$6:$P$305,SMALL(IF(Calc!$DM$6:$DM$305="","",ROW(Calc!$DM$6:$DM$305)),Calc!$BZ6)-ROW(Calc!$DM$6:$DM$305)+1)),"")</f>
        <v/>
      </c>
      <c r="I54" s="126" t="str">
        <f t="array" ref="I54">IFERROR(IF(LEN(I$53)=0,"",INDEX(Calc!$DM$6:$DM$305,SMALL(IF(Calc!$DM$6:$DM$305="","",ROW(Calc!$DM$6:$DM$305)),Calc!$BZ6)-ROW(Calc!$DM$6:$DM$305)+1)),"")</f>
        <v/>
      </c>
      <c r="K54" s="115" t="str">
        <f t="array" ref="K54">IFERROR(IF(LEN(L$53)=0,"",INDEX(Calc!$P$6:$P$305,SMALL(IF(Calc!$DN$6:$DN$305="","",ROW(Calc!$DN$6:$DN$305)),Calc!$BZ6)-ROW(Calc!$DN$6:$DN$305)+1)),"")</f>
        <v/>
      </c>
      <c r="L54" s="126" t="str">
        <f t="array" ref="L54">IFERROR(IF(LEN(L$53)=0,"",INDEX(Calc!$DN$6:$DN$305,SMALL(IF(Calc!$DN$6:$DN$305="","",ROW(Calc!$DN$6:$DN$305)),Calc!$BZ6)-ROW(Calc!$DN$6:$DN$305)+1)),"")</f>
        <v/>
      </c>
      <c r="N54" s="115" t="str">
        <f t="array" ref="N54">IFERROR(IF(LEN(O$53)=0,"",INDEX(Calc!$P$6:$P$305,SMALL(IF(Calc!$DO$6:$DO$305="","",ROW(Calc!$DO$6:$DO$305)),Calc!$BZ6)-ROW(Calc!$DO$6:$DO$305)+1)),"")</f>
        <v/>
      </c>
      <c r="O54" s="126" t="str">
        <f t="array" ref="O54">IFERROR(IF(LEN(O$53)=0,"",INDEX(Calc!$DO$6:$DO$305,SMALL(IF(Calc!$DO$6:$DO$305="","",ROW(Calc!$DO$6:$DO$305)),Calc!$BZ6)-ROW(Calc!$DO$6:$DO$305)+1)),"")</f>
        <v/>
      </c>
      <c r="Q54" s="115" t="str">
        <f t="array" ref="Q54">IFERROR(IF(LEN(R$53)=0,"",INDEX(Calc!$P$6:$P$305,SMALL(IF(Calc!$DP$6:$DP$305="","",ROW(Calc!$DP$6:$DP$305)),Calc!$BZ6)-ROW(Calc!$DP$6:$DP$305)+1)),"")</f>
        <v/>
      </c>
      <c r="R54" s="126" t="str">
        <f t="array" ref="R54">IFERROR(IF(LEN(R$53)=0,"",INDEX(Calc!$DP$6:$DP$305,SMALL(IF(Calc!$DP$6:$DP$305="","",ROW(Calc!$DP$6:$DP$305)),Calc!$BZ6)-ROW(Calc!$DP$6:$DP$305)+1)),"")</f>
        <v/>
      </c>
      <c r="T54" s="115" t="str">
        <f t="array" ref="T54">IFERROR(IF(LEN(U$53)=0,"",INDEX(Calc!$P$6:$P$305,SMALL(IF(Calc!$DQ$6:$DQ$305="","",ROW(Calc!$DQ$6:$DQ$305)),Calc!$BZ6)-ROW(Calc!$DQ$6:$DQ$305)+1)),"")</f>
        <v/>
      </c>
      <c r="U54" s="126" t="str">
        <f t="array" ref="U54">IFERROR(IF(LEN(U$53)=0,"",INDEX(Calc!$DQ$6:$DQ$305,SMALL(IF(Calc!$DQ$6:$DQ$305="","",ROW(Calc!$DQ$6:$DQ$305)),Calc!$BZ6)-ROW(Calc!$DQ$6:$DQ$305)+1)),"")</f>
        <v/>
      </c>
    </row>
    <row r="55" spans="2:21" ht="14.1" customHeight="1" x14ac:dyDescent="0.25">
      <c r="B55" s="116" t="str">
        <f t="array" ref="B55">IFERROR(IF(LEN(C$53)=0,"",INDEX(Calc!$P$6:$P$305,SMALL(IF(Calc!$DK$6:$DK$305="","",ROW(Calc!$DK$6:$DK$305)),Calc!$BZ7)-ROW(Calc!$DK$6:$DK$305)+1)),"")</f>
        <v/>
      </c>
      <c r="C55" s="127" t="str">
        <f t="array" ref="C55">IFERROR(IF(LEN(C$53)=0,"",INDEX(Calc!$DK$6:$DK$305,SMALL(IF(Calc!$DK$6:$DK$305="","",ROW(Calc!$DK$6:$DK$305)),Calc!$BZ7)-ROW(Calc!$DK$6:$DK$305)+1)),"")</f>
        <v/>
      </c>
      <c r="E55" s="116" t="str">
        <f t="array" ref="E55">IFERROR(IF(LEN(F$53)=0,"",INDEX(Calc!$P$6:$P$305,SMALL(IF(Calc!$DL$6:$DL$305="","",ROW(Calc!$DL$6:$DL$305)),Calc!$BZ7)-ROW(Calc!$DL$6:$DL$305)+1)),"")</f>
        <v/>
      </c>
      <c r="F55" s="127" t="str">
        <f t="array" ref="F55">IFERROR(IF(LEN(F$53)=0,"",INDEX(Calc!$DL$6:$DL$305,SMALL(IF(Calc!$DL$6:$DL$305="","",ROW(Calc!$DL$6:$DL$305)),Calc!$BZ7)-ROW(Calc!$DL$6:$DL$305)+1)),"")</f>
        <v/>
      </c>
      <c r="H55" s="116" t="str">
        <f t="array" ref="H55">IFERROR(IF(LEN(I$53)=0,"",INDEX(Calc!$P$6:$P$305,SMALL(IF(Calc!$DM$6:$DM$305="","",ROW(Calc!$DM$6:$DM$305)),Calc!$BZ7)-ROW(Calc!$DM$6:$DM$305)+1)),"")</f>
        <v/>
      </c>
      <c r="I55" s="127" t="str">
        <f t="array" ref="I55">IFERROR(IF(LEN(I$53)=0,"",INDEX(Calc!$DM$6:$DM$305,SMALL(IF(Calc!$DM$6:$DM$305="","",ROW(Calc!$DM$6:$DM$305)),Calc!$BZ7)-ROW(Calc!$DM$6:$DM$305)+1)),"")</f>
        <v/>
      </c>
      <c r="K55" s="116" t="str">
        <f t="array" ref="K55">IFERROR(IF(LEN(L$53)=0,"",INDEX(Calc!$P$6:$P$305,SMALL(IF(Calc!$DN$6:$DN$305="","",ROW(Calc!$DN$6:$DN$305)),Calc!$BZ7)-ROW(Calc!$DN$6:$DN$305)+1)),"")</f>
        <v/>
      </c>
      <c r="L55" s="127" t="str">
        <f t="array" ref="L55">IFERROR(IF(LEN(L$53)=0,"",INDEX(Calc!$DN$6:$DN$305,SMALL(IF(Calc!$DN$6:$DN$305="","",ROW(Calc!$DN$6:$DN$305)),Calc!$BZ7)-ROW(Calc!$DN$6:$DN$305)+1)),"")</f>
        <v/>
      </c>
      <c r="N55" s="116" t="str">
        <f t="array" ref="N55">IFERROR(IF(LEN(O$53)=0,"",INDEX(Calc!$P$6:$P$305,SMALL(IF(Calc!$DO$6:$DO$305="","",ROW(Calc!$DO$6:$DO$305)),Calc!$BZ7)-ROW(Calc!$DO$6:$DO$305)+1)),"")</f>
        <v/>
      </c>
      <c r="O55" s="127" t="str">
        <f t="array" ref="O55">IFERROR(IF(LEN(O$53)=0,"",INDEX(Calc!$DO$6:$DO$305,SMALL(IF(Calc!$DO$6:$DO$305="","",ROW(Calc!$DO$6:$DO$305)),Calc!$BZ7)-ROW(Calc!$DO$6:$DO$305)+1)),"")</f>
        <v/>
      </c>
      <c r="Q55" s="116" t="str">
        <f t="array" ref="Q55">IFERROR(IF(LEN(R$53)=0,"",INDEX(Calc!$P$6:$P$305,SMALL(IF(Calc!$DP$6:$DP$305="","",ROW(Calc!$DP$6:$DP$305)),Calc!$BZ7)-ROW(Calc!$DP$6:$DP$305)+1)),"")</f>
        <v/>
      </c>
      <c r="R55" s="127" t="str">
        <f t="array" ref="R55">IFERROR(IF(LEN(R$53)=0,"",INDEX(Calc!$DP$6:$DP$305,SMALL(IF(Calc!$DP$6:$DP$305="","",ROW(Calc!$DP$6:$DP$305)),Calc!$BZ7)-ROW(Calc!$DP$6:$DP$305)+1)),"")</f>
        <v/>
      </c>
      <c r="T55" s="116" t="str">
        <f t="array" ref="T55">IFERROR(IF(LEN(U$53)=0,"",INDEX(Calc!$P$6:$P$305,SMALL(IF(Calc!$DQ$6:$DQ$305="","",ROW(Calc!$DQ$6:$DQ$305)),Calc!$BZ7)-ROW(Calc!$DQ$6:$DQ$305)+1)),"")</f>
        <v/>
      </c>
      <c r="U55" s="127" t="str">
        <f t="array" ref="U55">IFERROR(IF(LEN(U$53)=0,"",INDEX(Calc!$DQ$6:$DQ$305,SMALL(IF(Calc!$DQ$6:$DQ$305="","",ROW(Calc!$DQ$6:$DQ$305)),Calc!$BZ7)-ROW(Calc!$DQ$6:$DQ$305)+1)),"")</f>
        <v/>
      </c>
    </row>
    <row r="56" spans="2:21" ht="14.1" customHeight="1" x14ac:dyDescent="0.25">
      <c r="B56" s="116" t="str">
        <f t="array" ref="B56">IFERROR(IF(LEN(C$53)=0,"",INDEX(Calc!$P$6:$P$305,SMALL(IF(Calc!$DK$6:$DK$305="","",ROW(Calc!$DK$6:$DK$305)),Calc!$BZ8)-ROW(Calc!$DK$6:$DK$305)+1)),"")</f>
        <v/>
      </c>
      <c r="C56" s="127" t="str">
        <f t="array" ref="C56">IFERROR(IF(LEN(C$53)=0,"",INDEX(Calc!$DK$6:$DK$305,SMALL(IF(Calc!$DK$6:$DK$305="","",ROW(Calc!$DK$6:$DK$305)),Calc!$BZ8)-ROW(Calc!$DK$6:$DK$305)+1)),"")</f>
        <v/>
      </c>
      <c r="E56" s="116" t="str">
        <f t="array" ref="E56">IFERROR(IF(LEN(F$53)=0,"",INDEX(Calc!$P$6:$P$305,SMALL(IF(Calc!$DL$6:$DL$305="","",ROW(Calc!$DL$6:$DL$305)),Calc!$BZ8)-ROW(Calc!$DL$6:$DL$305)+1)),"")</f>
        <v/>
      </c>
      <c r="F56" s="127" t="str">
        <f t="array" ref="F56">IFERROR(IF(LEN(F$53)=0,"",INDEX(Calc!$DL$6:$DL$305,SMALL(IF(Calc!$DL$6:$DL$305="","",ROW(Calc!$DL$6:$DL$305)),Calc!$BZ8)-ROW(Calc!$DL$6:$DL$305)+1)),"")</f>
        <v/>
      </c>
      <c r="H56" s="116" t="str">
        <f t="array" ref="H56">IFERROR(IF(LEN(I$53)=0,"",INDEX(Calc!$P$6:$P$305,SMALL(IF(Calc!$DM$6:$DM$305="","",ROW(Calc!$DM$6:$DM$305)),Calc!$BZ8)-ROW(Calc!$DM$6:$DM$305)+1)),"")</f>
        <v/>
      </c>
      <c r="I56" s="127" t="str">
        <f t="array" ref="I56">IFERROR(IF(LEN(I$53)=0,"",INDEX(Calc!$DM$6:$DM$305,SMALL(IF(Calc!$DM$6:$DM$305="","",ROW(Calc!$DM$6:$DM$305)),Calc!$BZ8)-ROW(Calc!$DM$6:$DM$305)+1)),"")</f>
        <v/>
      </c>
      <c r="K56" s="116" t="str">
        <f t="array" ref="K56">IFERROR(IF(LEN(L$53)=0,"",INDEX(Calc!$P$6:$P$305,SMALL(IF(Calc!$DN$6:$DN$305="","",ROW(Calc!$DN$6:$DN$305)),Calc!$BZ8)-ROW(Calc!$DN$6:$DN$305)+1)),"")</f>
        <v/>
      </c>
      <c r="L56" s="127" t="str">
        <f t="array" ref="L56">IFERROR(IF(LEN(L$53)=0,"",INDEX(Calc!$DN$6:$DN$305,SMALL(IF(Calc!$DN$6:$DN$305="","",ROW(Calc!$DN$6:$DN$305)),Calc!$BZ8)-ROW(Calc!$DN$6:$DN$305)+1)),"")</f>
        <v/>
      </c>
      <c r="N56" s="116" t="str">
        <f t="array" ref="N56">IFERROR(IF(LEN(O$53)=0,"",INDEX(Calc!$P$6:$P$305,SMALL(IF(Calc!$DO$6:$DO$305="","",ROW(Calc!$DO$6:$DO$305)),Calc!$BZ8)-ROW(Calc!$DO$6:$DO$305)+1)),"")</f>
        <v/>
      </c>
      <c r="O56" s="127" t="str">
        <f t="array" ref="O56">IFERROR(IF(LEN(O$53)=0,"",INDEX(Calc!$DO$6:$DO$305,SMALL(IF(Calc!$DO$6:$DO$305="","",ROW(Calc!$DO$6:$DO$305)),Calc!$BZ8)-ROW(Calc!$DO$6:$DO$305)+1)),"")</f>
        <v/>
      </c>
      <c r="Q56" s="116" t="str">
        <f t="array" ref="Q56">IFERROR(IF(LEN(R$53)=0,"",INDEX(Calc!$P$6:$P$305,SMALL(IF(Calc!$DP$6:$DP$305="","",ROW(Calc!$DP$6:$DP$305)),Calc!$BZ8)-ROW(Calc!$DP$6:$DP$305)+1)),"")</f>
        <v/>
      </c>
      <c r="R56" s="127" t="str">
        <f t="array" ref="R56">IFERROR(IF(LEN(R$53)=0,"",INDEX(Calc!$DP$6:$DP$305,SMALL(IF(Calc!$DP$6:$DP$305="","",ROW(Calc!$DP$6:$DP$305)),Calc!$BZ8)-ROW(Calc!$DP$6:$DP$305)+1)),"")</f>
        <v/>
      </c>
      <c r="T56" s="116" t="str">
        <f t="array" ref="T56">IFERROR(IF(LEN(U$53)=0,"",INDEX(Calc!$P$6:$P$305,SMALL(IF(Calc!$DQ$6:$DQ$305="","",ROW(Calc!$DQ$6:$DQ$305)),Calc!$BZ8)-ROW(Calc!$DQ$6:$DQ$305)+1)),"")</f>
        <v/>
      </c>
      <c r="U56" s="127" t="str">
        <f t="array" ref="U56">IFERROR(IF(LEN(U$53)=0,"",INDEX(Calc!$DQ$6:$DQ$305,SMALL(IF(Calc!$DQ$6:$DQ$305="","",ROW(Calc!$DQ$6:$DQ$305)),Calc!$BZ8)-ROW(Calc!$DQ$6:$DQ$305)+1)),"")</f>
        <v/>
      </c>
    </row>
    <row r="57" spans="2:21" ht="14.1" customHeight="1" x14ac:dyDescent="0.25">
      <c r="B57" s="116" t="str">
        <f t="array" ref="B57">IFERROR(IF(LEN(C$53)=0,"",INDEX(Calc!$P$6:$P$305,SMALL(IF(Calc!$DK$6:$DK$305="","",ROW(Calc!$DK$6:$DK$305)),Calc!$BZ9)-ROW(Calc!$DK$6:$DK$305)+1)),"")</f>
        <v/>
      </c>
      <c r="C57" s="127" t="str">
        <f t="array" ref="C57">IFERROR(IF(LEN(C$53)=0,"",INDEX(Calc!$DK$6:$DK$305,SMALL(IF(Calc!$DK$6:$DK$305="","",ROW(Calc!$DK$6:$DK$305)),Calc!$BZ9)-ROW(Calc!$DK$6:$DK$305)+1)),"")</f>
        <v/>
      </c>
      <c r="E57" s="116" t="str">
        <f t="array" ref="E57">IFERROR(IF(LEN(F$53)=0,"",INDEX(Calc!$P$6:$P$305,SMALL(IF(Calc!$DL$6:$DL$305="","",ROW(Calc!$DL$6:$DL$305)),Calc!$BZ9)-ROW(Calc!$DL$6:$DL$305)+1)),"")</f>
        <v/>
      </c>
      <c r="F57" s="127" t="str">
        <f t="array" ref="F57">IFERROR(IF(LEN(F$53)=0,"",INDEX(Calc!$DL$6:$DL$305,SMALL(IF(Calc!$DL$6:$DL$305="","",ROW(Calc!$DL$6:$DL$305)),Calc!$BZ9)-ROW(Calc!$DL$6:$DL$305)+1)),"")</f>
        <v/>
      </c>
      <c r="H57" s="116" t="str">
        <f t="array" ref="H57">IFERROR(IF(LEN(I$53)=0,"",INDEX(Calc!$P$6:$P$305,SMALL(IF(Calc!$DM$6:$DM$305="","",ROW(Calc!$DM$6:$DM$305)),Calc!$BZ9)-ROW(Calc!$DM$6:$DM$305)+1)),"")</f>
        <v/>
      </c>
      <c r="I57" s="127" t="str">
        <f t="array" ref="I57">IFERROR(IF(LEN(I$53)=0,"",INDEX(Calc!$DM$6:$DM$305,SMALL(IF(Calc!$DM$6:$DM$305="","",ROW(Calc!$DM$6:$DM$305)),Calc!$BZ9)-ROW(Calc!$DM$6:$DM$305)+1)),"")</f>
        <v/>
      </c>
      <c r="K57" s="116" t="str">
        <f t="array" ref="K57">IFERROR(IF(LEN(L$53)=0,"",INDEX(Calc!$P$6:$P$305,SMALL(IF(Calc!$DN$6:$DN$305="","",ROW(Calc!$DN$6:$DN$305)),Calc!$BZ9)-ROW(Calc!$DN$6:$DN$305)+1)),"")</f>
        <v/>
      </c>
      <c r="L57" s="127" t="str">
        <f t="array" ref="L57">IFERROR(IF(LEN(L$53)=0,"",INDEX(Calc!$DN$6:$DN$305,SMALL(IF(Calc!$DN$6:$DN$305="","",ROW(Calc!$DN$6:$DN$305)),Calc!$BZ9)-ROW(Calc!$DN$6:$DN$305)+1)),"")</f>
        <v/>
      </c>
      <c r="N57" s="116" t="str">
        <f t="array" ref="N57">IFERROR(IF(LEN(O$53)=0,"",INDEX(Calc!$P$6:$P$305,SMALL(IF(Calc!$DO$6:$DO$305="","",ROW(Calc!$DO$6:$DO$305)),Calc!$BZ9)-ROW(Calc!$DO$6:$DO$305)+1)),"")</f>
        <v/>
      </c>
      <c r="O57" s="127" t="str">
        <f t="array" ref="O57">IFERROR(IF(LEN(O$53)=0,"",INDEX(Calc!$DO$6:$DO$305,SMALL(IF(Calc!$DO$6:$DO$305="","",ROW(Calc!$DO$6:$DO$305)),Calc!$BZ9)-ROW(Calc!$DO$6:$DO$305)+1)),"")</f>
        <v/>
      </c>
      <c r="Q57" s="116" t="str">
        <f t="array" ref="Q57">IFERROR(IF(LEN(R$53)=0,"",INDEX(Calc!$P$6:$P$305,SMALL(IF(Calc!$DP$6:$DP$305="","",ROW(Calc!$DP$6:$DP$305)),Calc!$BZ9)-ROW(Calc!$DP$6:$DP$305)+1)),"")</f>
        <v/>
      </c>
      <c r="R57" s="127" t="str">
        <f t="array" ref="R57">IFERROR(IF(LEN(R$53)=0,"",INDEX(Calc!$DP$6:$DP$305,SMALL(IF(Calc!$DP$6:$DP$305="","",ROW(Calc!$DP$6:$DP$305)),Calc!$BZ9)-ROW(Calc!$DP$6:$DP$305)+1)),"")</f>
        <v/>
      </c>
      <c r="T57" s="116" t="str">
        <f t="array" ref="T57">IFERROR(IF(LEN(U$53)=0,"",INDEX(Calc!$P$6:$P$305,SMALL(IF(Calc!$DQ$6:$DQ$305="","",ROW(Calc!$DQ$6:$DQ$305)),Calc!$BZ9)-ROW(Calc!$DQ$6:$DQ$305)+1)),"")</f>
        <v/>
      </c>
      <c r="U57" s="127" t="str">
        <f t="array" ref="U57">IFERROR(IF(LEN(U$53)=0,"",INDEX(Calc!$DQ$6:$DQ$305,SMALL(IF(Calc!$DQ$6:$DQ$305="","",ROW(Calc!$DQ$6:$DQ$305)),Calc!$BZ9)-ROW(Calc!$DQ$6:$DQ$305)+1)),"")</f>
        <v/>
      </c>
    </row>
    <row r="58" spans="2:21" ht="14.1" customHeight="1" x14ac:dyDescent="0.25">
      <c r="B58" s="116" t="str">
        <f t="array" ref="B58">IFERROR(IF(LEN(C$53)=0,"",INDEX(Calc!$P$6:$P$305,SMALL(IF(Calc!$DK$6:$DK$305="","",ROW(Calc!$DK$6:$DK$305)),Calc!$BZ10)-ROW(Calc!$DK$6:$DK$305)+1)),"")</f>
        <v/>
      </c>
      <c r="C58" s="127" t="str">
        <f t="array" ref="C58">IFERROR(IF(LEN(C$53)=0,"",INDEX(Calc!$DK$6:$DK$305,SMALL(IF(Calc!$DK$6:$DK$305="","",ROW(Calc!$DK$6:$DK$305)),Calc!$BZ10)-ROW(Calc!$DK$6:$DK$305)+1)),"")</f>
        <v/>
      </c>
      <c r="E58" s="116" t="str">
        <f t="array" ref="E58">IFERROR(IF(LEN(F$53)=0,"",INDEX(Calc!$P$6:$P$305,SMALL(IF(Calc!$DL$6:$DL$305="","",ROW(Calc!$DL$6:$DL$305)),Calc!$BZ10)-ROW(Calc!$DL$6:$DL$305)+1)),"")</f>
        <v/>
      </c>
      <c r="F58" s="127" t="str">
        <f t="array" ref="F58">IFERROR(IF(LEN(F$53)=0,"",INDEX(Calc!$DL$6:$DL$305,SMALL(IF(Calc!$DL$6:$DL$305="","",ROW(Calc!$DL$6:$DL$305)),Calc!$BZ10)-ROW(Calc!$DL$6:$DL$305)+1)),"")</f>
        <v/>
      </c>
      <c r="H58" s="116" t="str">
        <f t="array" ref="H58">IFERROR(IF(LEN(I$53)=0,"",INDEX(Calc!$P$6:$P$305,SMALL(IF(Calc!$DM$6:$DM$305="","",ROW(Calc!$DM$6:$DM$305)),Calc!$BZ10)-ROW(Calc!$DM$6:$DM$305)+1)),"")</f>
        <v/>
      </c>
      <c r="I58" s="127" t="str">
        <f t="array" ref="I58">IFERROR(IF(LEN(I$53)=0,"",INDEX(Calc!$DM$6:$DM$305,SMALL(IF(Calc!$DM$6:$DM$305="","",ROW(Calc!$DM$6:$DM$305)),Calc!$BZ10)-ROW(Calc!$DM$6:$DM$305)+1)),"")</f>
        <v/>
      </c>
      <c r="K58" s="116" t="str">
        <f t="array" ref="K58">IFERROR(IF(LEN(L$53)=0,"",INDEX(Calc!$P$6:$P$305,SMALL(IF(Calc!$DN$6:$DN$305="","",ROW(Calc!$DN$6:$DN$305)),Calc!$BZ10)-ROW(Calc!$DN$6:$DN$305)+1)),"")</f>
        <v/>
      </c>
      <c r="L58" s="127" t="str">
        <f t="array" ref="L58">IFERROR(IF(LEN(L$53)=0,"",INDEX(Calc!$DN$6:$DN$305,SMALL(IF(Calc!$DN$6:$DN$305="","",ROW(Calc!$DN$6:$DN$305)),Calc!$BZ10)-ROW(Calc!$DN$6:$DN$305)+1)),"")</f>
        <v/>
      </c>
      <c r="N58" s="116" t="str">
        <f t="array" ref="N58">IFERROR(IF(LEN(O$53)=0,"",INDEX(Calc!$P$6:$P$305,SMALL(IF(Calc!$DO$6:$DO$305="","",ROW(Calc!$DO$6:$DO$305)),Calc!$BZ10)-ROW(Calc!$DO$6:$DO$305)+1)),"")</f>
        <v/>
      </c>
      <c r="O58" s="127" t="str">
        <f t="array" ref="O58">IFERROR(IF(LEN(O$53)=0,"",INDEX(Calc!$DO$6:$DO$305,SMALL(IF(Calc!$DO$6:$DO$305="","",ROW(Calc!$DO$6:$DO$305)),Calc!$BZ10)-ROW(Calc!$DO$6:$DO$305)+1)),"")</f>
        <v/>
      </c>
      <c r="Q58" s="116" t="str">
        <f t="array" ref="Q58">IFERROR(IF(LEN(R$53)=0,"",INDEX(Calc!$P$6:$P$305,SMALL(IF(Calc!$DP$6:$DP$305="","",ROW(Calc!$DP$6:$DP$305)),Calc!$BZ10)-ROW(Calc!$DP$6:$DP$305)+1)),"")</f>
        <v/>
      </c>
      <c r="R58" s="127" t="str">
        <f t="array" ref="R58">IFERROR(IF(LEN(R$53)=0,"",INDEX(Calc!$DP$6:$DP$305,SMALL(IF(Calc!$DP$6:$DP$305="","",ROW(Calc!$DP$6:$DP$305)),Calc!$BZ10)-ROW(Calc!$DP$6:$DP$305)+1)),"")</f>
        <v/>
      </c>
      <c r="T58" s="116" t="str">
        <f t="array" ref="T58">IFERROR(IF(LEN(U$53)=0,"",INDEX(Calc!$P$6:$P$305,SMALL(IF(Calc!$DQ$6:$DQ$305="","",ROW(Calc!$DQ$6:$DQ$305)),Calc!$BZ10)-ROW(Calc!$DQ$6:$DQ$305)+1)),"")</f>
        <v/>
      </c>
      <c r="U58" s="127" t="str">
        <f t="array" ref="U58">IFERROR(IF(LEN(U$53)=0,"",INDEX(Calc!$DQ$6:$DQ$305,SMALL(IF(Calc!$DQ$6:$DQ$305="","",ROW(Calc!$DQ$6:$DQ$305)),Calc!$BZ10)-ROW(Calc!$DQ$6:$DQ$305)+1)),"")</f>
        <v/>
      </c>
    </row>
    <row r="59" spans="2:21" ht="14.1" customHeight="1" x14ac:dyDescent="0.25">
      <c r="B59" s="116" t="str">
        <f t="array" ref="B59">IFERROR(IF(LEN(C$53)=0,"",INDEX(Calc!$P$6:$P$305,SMALL(IF(Calc!$DK$6:$DK$305="","",ROW(Calc!$DK$6:$DK$305)),Calc!$BZ11)-ROW(Calc!$DK$6:$DK$305)+1)),"")</f>
        <v/>
      </c>
      <c r="C59" s="127" t="str">
        <f t="array" ref="C59">IFERROR(IF(LEN(C$53)=0,"",INDEX(Calc!$DK$6:$DK$305,SMALL(IF(Calc!$DK$6:$DK$305="","",ROW(Calc!$DK$6:$DK$305)),Calc!$BZ11)-ROW(Calc!$DK$6:$DK$305)+1)),"")</f>
        <v/>
      </c>
      <c r="E59" s="116" t="str">
        <f t="array" ref="E59">IFERROR(IF(LEN(F$53)=0,"",INDEX(Calc!$P$6:$P$305,SMALL(IF(Calc!$DL$6:$DL$305="","",ROW(Calc!$DL$6:$DL$305)),Calc!$BZ11)-ROW(Calc!$DL$6:$DL$305)+1)),"")</f>
        <v/>
      </c>
      <c r="F59" s="127" t="str">
        <f t="array" ref="F59">IFERROR(IF(LEN(F$53)=0,"",INDEX(Calc!$DL$6:$DL$305,SMALL(IF(Calc!$DL$6:$DL$305="","",ROW(Calc!$DL$6:$DL$305)),Calc!$BZ11)-ROW(Calc!$DL$6:$DL$305)+1)),"")</f>
        <v/>
      </c>
      <c r="H59" s="116" t="str">
        <f t="array" ref="H59">IFERROR(IF(LEN(I$53)=0,"",INDEX(Calc!$P$6:$P$305,SMALL(IF(Calc!$DM$6:$DM$305="","",ROW(Calc!$DM$6:$DM$305)),Calc!$BZ11)-ROW(Calc!$DM$6:$DM$305)+1)),"")</f>
        <v/>
      </c>
      <c r="I59" s="127" t="str">
        <f t="array" ref="I59">IFERROR(IF(LEN(I$53)=0,"",INDEX(Calc!$DM$6:$DM$305,SMALL(IF(Calc!$DM$6:$DM$305="","",ROW(Calc!$DM$6:$DM$305)),Calc!$BZ11)-ROW(Calc!$DM$6:$DM$305)+1)),"")</f>
        <v/>
      </c>
      <c r="K59" s="116" t="str">
        <f t="array" ref="K59">IFERROR(IF(LEN(L$53)=0,"",INDEX(Calc!$P$6:$P$305,SMALL(IF(Calc!$DN$6:$DN$305="","",ROW(Calc!$DN$6:$DN$305)),Calc!$BZ11)-ROW(Calc!$DN$6:$DN$305)+1)),"")</f>
        <v/>
      </c>
      <c r="L59" s="127" t="str">
        <f t="array" ref="L59">IFERROR(IF(LEN(L$53)=0,"",INDEX(Calc!$DN$6:$DN$305,SMALL(IF(Calc!$DN$6:$DN$305="","",ROW(Calc!$DN$6:$DN$305)),Calc!$BZ11)-ROW(Calc!$DN$6:$DN$305)+1)),"")</f>
        <v/>
      </c>
      <c r="N59" s="116" t="str">
        <f t="array" ref="N59">IFERROR(IF(LEN(O$53)=0,"",INDEX(Calc!$P$6:$P$305,SMALL(IF(Calc!$DO$6:$DO$305="","",ROW(Calc!$DO$6:$DO$305)),Calc!$BZ11)-ROW(Calc!$DO$6:$DO$305)+1)),"")</f>
        <v/>
      </c>
      <c r="O59" s="127" t="str">
        <f t="array" ref="O59">IFERROR(IF(LEN(O$53)=0,"",INDEX(Calc!$DO$6:$DO$305,SMALL(IF(Calc!$DO$6:$DO$305="","",ROW(Calc!$DO$6:$DO$305)),Calc!$BZ11)-ROW(Calc!$DO$6:$DO$305)+1)),"")</f>
        <v/>
      </c>
      <c r="Q59" s="116" t="str">
        <f t="array" ref="Q59">IFERROR(IF(LEN(R$53)=0,"",INDEX(Calc!$P$6:$P$305,SMALL(IF(Calc!$DP$6:$DP$305="","",ROW(Calc!$DP$6:$DP$305)),Calc!$BZ11)-ROW(Calc!$DP$6:$DP$305)+1)),"")</f>
        <v/>
      </c>
      <c r="R59" s="127" t="str">
        <f t="array" ref="R59">IFERROR(IF(LEN(R$53)=0,"",INDEX(Calc!$DP$6:$DP$305,SMALL(IF(Calc!$DP$6:$DP$305="","",ROW(Calc!$DP$6:$DP$305)),Calc!$BZ11)-ROW(Calc!$DP$6:$DP$305)+1)),"")</f>
        <v/>
      </c>
      <c r="T59" s="116" t="str">
        <f t="array" ref="T59">IFERROR(IF(LEN(U$53)=0,"",INDEX(Calc!$P$6:$P$305,SMALL(IF(Calc!$DQ$6:$DQ$305="","",ROW(Calc!$DQ$6:$DQ$305)),Calc!$BZ11)-ROW(Calc!$DQ$6:$DQ$305)+1)),"")</f>
        <v/>
      </c>
      <c r="U59" s="127" t="str">
        <f t="array" ref="U59">IFERROR(IF(LEN(U$53)=0,"",INDEX(Calc!$DQ$6:$DQ$305,SMALL(IF(Calc!$DQ$6:$DQ$305="","",ROW(Calc!$DQ$6:$DQ$305)),Calc!$BZ11)-ROW(Calc!$DQ$6:$DQ$305)+1)),"")</f>
        <v/>
      </c>
    </row>
    <row r="60" spans="2:21" ht="14.1" customHeight="1" x14ac:dyDescent="0.25">
      <c r="B60" s="117" t="str">
        <f t="array" ref="B60">IFERROR(IF(LEN(C$53)=0,"",INDEX(Calc!$P$6:$P$305,SMALL(IF(Calc!$DK$6:$DK$305="","",ROW(Calc!$DK$6:$DK$305)),Calc!$BZ12)-ROW(Calc!$DK$6:$DK$305)+1)),"")</f>
        <v/>
      </c>
      <c r="C60" s="128" t="str">
        <f t="array" ref="C60">IFERROR(IF(LEN(C$53)=0,"",INDEX(Calc!$DK$6:$DK$305,SMALL(IF(Calc!$DK$6:$DK$305="","",ROW(Calc!$DK$6:$DK$305)),Calc!$BZ12)-ROW(Calc!$DK$6:$DK$305)+1)),"")</f>
        <v/>
      </c>
      <c r="E60" s="117" t="str">
        <f t="array" ref="E60">IFERROR(IF(LEN(F$53)=0,"",INDEX(Calc!$P$6:$P$305,SMALL(IF(Calc!$DL$6:$DL$305="","",ROW(Calc!$DL$6:$DL$305)),Calc!$BZ12)-ROW(Calc!$DL$6:$DL$305)+1)),"")</f>
        <v/>
      </c>
      <c r="F60" s="128" t="str">
        <f t="array" ref="F60">IFERROR(IF(LEN(F$53)=0,"",INDEX(Calc!$DL$6:$DL$305,SMALL(IF(Calc!$DL$6:$DL$305="","",ROW(Calc!$DL$6:$DL$305)),Calc!$BZ12)-ROW(Calc!$DL$6:$DL$305)+1)),"")</f>
        <v/>
      </c>
      <c r="H60" s="117" t="str">
        <f t="array" ref="H60">IFERROR(IF(LEN(I$53)=0,"",INDEX(Calc!$P$6:$P$305,SMALL(IF(Calc!$DM$6:$DM$305="","",ROW(Calc!$DM$6:$DM$305)),Calc!$BZ12)-ROW(Calc!$DM$6:$DM$305)+1)),"")</f>
        <v/>
      </c>
      <c r="I60" s="128" t="str">
        <f t="array" ref="I60">IFERROR(IF(LEN(I$53)=0,"",INDEX(Calc!$DM$6:$DM$305,SMALL(IF(Calc!$DM$6:$DM$305="","",ROW(Calc!$DM$6:$DM$305)),Calc!$BZ12)-ROW(Calc!$DM$6:$DM$305)+1)),"")</f>
        <v/>
      </c>
      <c r="K60" s="117" t="str">
        <f t="array" ref="K60">IFERROR(IF(LEN(L$53)=0,"",INDEX(Calc!$P$6:$P$305,SMALL(IF(Calc!$DN$6:$DN$305="","",ROW(Calc!$DN$6:$DN$305)),Calc!$BZ12)-ROW(Calc!$DN$6:$DN$305)+1)),"")</f>
        <v/>
      </c>
      <c r="L60" s="128" t="str">
        <f t="array" ref="L60">IFERROR(IF(LEN(L$53)=0,"",INDEX(Calc!$DN$6:$DN$305,SMALL(IF(Calc!$DN$6:$DN$305="","",ROW(Calc!$DN$6:$DN$305)),Calc!$BZ12)-ROW(Calc!$DN$6:$DN$305)+1)),"")</f>
        <v/>
      </c>
      <c r="N60" s="117" t="str">
        <f t="array" ref="N60">IFERROR(IF(LEN(O$53)=0,"",INDEX(Calc!$P$6:$P$305,SMALL(IF(Calc!$DO$6:$DO$305="","",ROW(Calc!$DO$6:$DO$305)),Calc!$BZ12)-ROW(Calc!$DO$6:$DO$305)+1)),"")</f>
        <v/>
      </c>
      <c r="O60" s="128" t="str">
        <f t="array" ref="O60">IFERROR(IF(LEN(O$53)=0,"",INDEX(Calc!$DO$6:$DO$305,SMALL(IF(Calc!$DO$6:$DO$305="","",ROW(Calc!$DO$6:$DO$305)),Calc!$BZ12)-ROW(Calc!$DO$6:$DO$305)+1)),"")</f>
        <v/>
      </c>
      <c r="Q60" s="117" t="str">
        <f t="array" ref="Q60">IFERROR(IF(LEN(R$53)=0,"",INDEX(Calc!$P$6:$P$305,SMALL(IF(Calc!$DP$6:$DP$305="","",ROW(Calc!$DP$6:$DP$305)),Calc!$BZ12)-ROW(Calc!$DP$6:$DP$305)+1)),"")</f>
        <v/>
      </c>
      <c r="R60" s="128" t="str">
        <f t="array" ref="R60">IFERROR(IF(LEN(R$53)=0,"",INDEX(Calc!$DP$6:$DP$305,SMALL(IF(Calc!$DP$6:$DP$305="","",ROW(Calc!$DP$6:$DP$305)),Calc!$BZ12)-ROW(Calc!$DP$6:$DP$305)+1)),"")</f>
        <v/>
      </c>
      <c r="T60" s="117" t="str">
        <f t="array" ref="T60">IFERROR(IF(LEN(U$53)=0,"",INDEX(Calc!$P$6:$P$305,SMALL(IF(Calc!$DQ$6:$DQ$305="","",ROW(Calc!$DQ$6:$DQ$305)),Calc!$BZ12)-ROW(Calc!$DQ$6:$DQ$305)+1)),"")</f>
        <v/>
      </c>
      <c r="U60" s="128" t="str">
        <f t="array" ref="U60">IFERROR(IF(LEN(U$53)=0,"",INDEX(Calc!$DQ$6:$DQ$305,SMALL(IF(Calc!$DQ$6:$DQ$305="","",ROW(Calc!$DQ$6:$DQ$305)),Calc!$BZ12)-ROW(Calc!$DQ$6:$DQ$305)+1)),"")</f>
        <v/>
      </c>
    </row>
  </sheetData>
  <sheetProtection algorithmName="SHA-512" hashValue="l6F32GBh5yKkma3CtSwl9n/zSI0soDwJrD2pcKoT9a10BrmyVfBDyFY23JgyYQnIZHmAwNzrGUqkpHLNWRbwnQ==" saltValue="rlnzUecZXCVOqSOUpN5GTw==" spinCount="100000" sheet="1" objects="1" scenarios="1"/>
  <mergeCells count="6">
    <mergeCell ref="P5:R5"/>
    <mergeCell ref="B5:C5"/>
    <mergeCell ref="D5:F5"/>
    <mergeCell ref="H5:I5"/>
    <mergeCell ref="J5:L5"/>
    <mergeCell ref="N5:O5"/>
  </mergeCells>
  <dataValidations count="3">
    <dataValidation type="list" allowBlank="1" showInputMessage="1" showErrorMessage="1" sqref="D5:F5" xr:uid="{4C78F757-2475-4D23-A4B1-ADC8EC6BA0D1}">
      <formula1>yearlist</formula1>
    </dataValidation>
    <dataValidation type="list" allowBlank="1" showInputMessage="1" showErrorMessage="1" sqref="J5:L5" xr:uid="{9832290D-776B-454F-AAD3-DF261BE3BE2D}">
      <formula1>monthlist</formula1>
    </dataValidation>
    <dataValidation type="list" allowBlank="1" showInputMessage="1" showErrorMessage="1" sqref="P5:R5" xr:uid="{00830856-97EE-4A5D-AF40-E2191AFE1A7F}">
      <formula1>calendarpropertylist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paperSize="9" scale="64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4" id="{00000000-000E-0000-0300-000001000000}">
            <xm:f>AND(LEN(Menu!$E$11)&gt;0,B8=Menu!$E$11)</xm:f>
            <x14:dxf>
              <font>
                <color rgb="FFFF8B85"/>
              </font>
              <fill>
                <patternFill>
                  <bgColor rgb="FFFF8B85"/>
                </patternFill>
              </fill>
            </x14:dxf>
          </x14:cfRule>
          <x14:cfRule type="expression" priority="245" id="{B7E15B64-34FA-49C8-A770-08FDD1FF007F}">
            <xm:f>AND(LEN(Menu!$E$12)&gt;0,B8=Menu!$E$12)</xm:f>
            <x14:dxf>
              <font>
                <color rgb="FF75E1BD"/>
              </font>
              <fill>
                <patternFill>
                  <bgColor rgb="FF75E1BD"/>
                </patternFill>
              </fill>
            </x14:dxf>
          </x14:cfRule>
          <x14:cfRule type="expression" priority="246" id="{6AE0570B-721F-4616-A25B-25CF887D4B94}">
            <xm:f>AND(LEN(Menu!$E$13)&gt;0,B8=Menu!$E$13)</xm:f>
            <x14:dxf>
              <font>
                <color rgb="FFC0B9FF"/>
              </font>
              <fill>
                <patternFill>
                  <bgColor rgb="FFC0B9FF"/>
                </patternFill>
              </fill>
            </x14:dxf>
          </x14:cfRule>
          <x14:cfRule type="expression" priority="247" id="{C2D14F81-F9FF-4803-A907-551A1072810A}">
            <xm:f>AND(LEN(Menu!$E$14)&gt;0,B8=Menu!$E$14)</xm:f>
            <x14:dxf>
              <font>
                <color rgb="FFFFB480"/>
              </font>
              <fill>
                <patternFill>
                  <bgColor rgb="FFFFB480"/>
                </patternFill>
              </fill>
            </x14:dxf>
          </x14:cfRule>
          <x14:cfRule type="expression" priority="248" id="{2428DDC1-C2AA-48C3-825A-67B6176A0011}">
            <xm:f>AND(LEN(Menu!$E$15)&gt;0,B8=Menu!$E$15)</xm:f>
            <x14:dxf>
              <font>
                <color rgb="FF87C3F9"/>
              </font>
              <fill>
                <patternFill>
                  <bgColor rgb="FF87C3F9"/>
                </patternFill>
              </fill>
            </x14:dxf>
          </x14:cfRule>
          <x14:cfRule type="expression" priority="249" id="{D8222032-1389-4EE6-8268-9FBD14B37F72}">
            <xm:f>AND(LEN(Menu!$E$16)&gt;0,B8=Menu!$E$16)</xm:f>
            <x14:dxf>
              <font>
                <color rgb="FFFFD72D"/>
              </font>
              <fill>
                <patternFill>
                  <bgColor rgb="FFFFD72D"/>
                </patternFill>
              </fill>
            </x14:dxf>
          </x14:cfRule>
          <x14:cfRule type="expression" priority="250" id="{CA9F9672-F62E-46FB-99C3-9DEB56CC717F}">
            <xm:f>AND(LEN(Menu!$E$17)&gt;0,B8=Menu!$E$17)</xm:f>
            <x14:dxf>
              <font>
                <color rgb="FFDFB4F2"/>
              </font>
              <fill>
                <patternFill>
                  <bgColor rgb="FFDFB4F2"/>
                </patternFill>
              </fill>
            </x14:dxf>
          </x14:cfRule>
          <x14:cfRule type="expression" priority="251" id="{F634AE5B-095C-4396-A933-CDCA2F53FEA4}">
            <xm:f>AND(LEN(Menu!$E$18)&gt;0,B8=Menu!$E$18)</xm:f>
            <x14:dxf>
              <font>
                <color rgb="FF9BF9FB"/>
              </font>
              <fill>
                <patternFill>
                  <bgColor rgb="FF9BF9FB"/>
                </patternFill>
              </fill>
            </x14:dxf>
          </x14:cfRule>
          <xm:sqref>Q8:Q60 T8:T60 B8:B60 E8:E60 H8:H60 K8:K60 N8:N60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06199-1B16-4DFF-9A62-83BF0E6CFB3F}">
  <dimension ref="B2:FF1005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style="42" customWidth="1"/>
    <col min="2" max="2" width="9.140625" style="42"/>
    <col min="3" max="3" width="3.7109375" customWidth="1"/>
    <col min="4" max="5" width="20.7109375" style="42" customWidth="1"/>
    <col min="6" max="6" width="3.7109375" style="42" customWidth="1"/>
    <col min="7" max="8" width="20.7109375" style="42" customWidth="1"/>
    <col min="9" max="9" width="3.7109375" style="42" customWidth="1"/>
    <col min="10" max="11" width="20.7109375" style="42" customWidth="1"/>
    <col min="12" max="12" width="3.7109375" style="42" customWidth="1"/>
    <col min="13" max="14" width="8.28515625" style="42" customWidth="1"/>
    <col min="15" max="16" width="25.7109375" style="42" customWidth="1"/>
    <col min="17" max="28" width="15.7109375" style="42" customWidth="1"/>
    <col min="29" max="64" width="15.7109375" customWidth="1"/>
    <col min="65" max="65" width="3.7109375" style="42" customWidth="1"/>
    <col min="66" max="70" width="15.7109375" style="42" customWidth="1"/>
    <col min="71" max="71" width="3.7109375" style="42" customWidth="1"/>
    <col min="72" max="72" width="19.140625" style="42" bestFit="1" customWidth="1"/>
    <col min="73" max="73" width="3.7109375" style="42" customWidth="1"/>
    <col min="74" max="76" width="15.7109375" style="42" customWidth="1"/>
    <col min="77" max="77" width="3.7109375" style="42" customWidth="1"/>
    <col min="78" max="78" width="15.7109375" style="42" customWidth="1"/>
    <col min="79" max="79" width="3.7109375" style="42" customWidth="1"/>
    <col min="80" max="121" width="15.7109375" style="42" customWidth="1"/>
    <col min="122" max="122" width="3.7109375" style="42" customWidth="1"/>
    <col min="123" max="124" width="9.140625" style="42"/>
    <col min="125" max="126" width="19" style="42" customWidth="1"/>
    <col min="127" max="127" width="17.5703125" style="42" customWidth="1"/>
    <col min="128" max="139" width="12.7109375" style="42" customWidth="1"/>
    <col min="140" max="140" width="3.7109375" style="42" customWidth="1"/>
    <col min="141" max="143" width="15.7109375" style="42" customWidth="1"/>
    <col min="144" max="144" width="3.7109375" style="42" customWidth="1"/>
    <col min="145" max="163" width="15.7109375" style="42" customWidth="1"/>
    <col min="164" max="16384" width="9.140625" style="42"/>
  </cols>
  <sheetData>
    <row r="2" spans="2:158" x14ac:dyDescent="0.25">
      <c r="AF2" s="157"/>
      <c r="AO2" s="201" t="s">
        <v>125</v>
      </c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3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N2"/>
      <c r="BO2"/>
      <c r="BP2"/>
      <c r="BQ2"/>
      <c r="BR2"/>
      <c r="BS2"/>
      <c r="BT2"/>
      <c r="BU2"/>
      <c r="BV2"/>
      <c r="BW2"/>
      <c r="BX2"/>
      <c r="BY2"/>
      <c r="BZ2"/>
    </row>
    <row r="3" spans="2:158" x14ac:dyDescent="0.25">
      <c r="AC3" s="199" t="s">
        <v>123</v>
      </c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29">
        <f>INDEX($BQ$6:$BQ$17,AO$4,1)</f>
        <v>31</v>
      </c>
      <c r="AP3" s="129">
        <f t="shared" ref="AP3:AZ3" si="0">INDEX($BQ$6:$BQ$17,AP$4,1)</f>
        <v>28</v>
      </c>
      <c r="AQ3" s="129">
        <f t="shared" si="0"/>
        <v>31</v>
      </c>
      <c r="AR3" s="129">
        <f t="shared" si="0"/>
        <v>30</v>
      </c>
      <c r="AS3" s="129">
        <f t="shared" si="0"/>
        <v>31</v>
      </c>
      <c r="AT3" s="129">
        <f t="shared" si="0"/>
        <v>30</v>
      </c>
      <c r="AU3" s="129">
        <f t="shared" si="0"/>
        <v>31</v>
      </c>
      <c r="AV3" s="129">
        <f t="shared" si="0"/>
        <v>31</v>
      </c>
      <c r="AW3" s="129">
        <f t="shared" si="0"/>
        <v>30</v>
      </c>
      <c r="AX3" s="129">
        <f t="shared" si="0"/>
        <v>31</v>
      </c>
      <c r="AY3" s="129">
        <f t="shared" si="0"/>
        <v>30</v>
      </c>
      <c r="AZ3" s="129">
        <f t="shared" si="0"/>
        <v>31</v>
      </c>
      <c r="BA3" s="200" t="s">
        <v>124</v>
      </c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EI3" s="89"/>
    </row>
    <row r="4" spans="2:158" x14ac:dyDescent="0.25">
      <c r="E4" s="130">
        <f>MAX(COUNTA($E$7:$E$16)-COUNTIF($E$7:$E$16,""),1)</f>
        <v>3</v>
      </c>
      <c r="H4" s="130">
        <f>MAX(COUNTA($H$7:$H$14)-COUNTIF($H$7:$H$14,""),1)</f>
        <v>5</v>
      </c>
      <c r="K4" s="130">
        <f>MAX(COUNTA($K$7:$K$23)-COUNTIF($K$7:$K$23,""),1)</f>
        <v>9</v>
      </c>
      <c r="AC4" s="151">
        <f>$BR6</f>
        <v>1</v>
      </c>
      <c r="AD4" s="151">
        <f>$BR7</f>
        <v>2</v>
      </c>
      <c r="AE4" s="151">
        <f>$BR8</f>
        <v>3</v>
      </c>
      <c r="AF4" s="151">
        <f>$BR9</f>
        <v>4</v>
      </c>
      <c r="AG4" s="151">
        <f>$BR10</f>
        <v>5</v>
      </c>
      <c r="AH4" s="151">
        <f>$BR11</f>
        <v>6</v>
      </c>
      <c r="AI4" s="151">
        <f>$BR12</f>
        <v>7</v>
      </c>
      <c r="AJ4" s="151">
        <f>$BR13</f>
        <v>8</v>
      </c>
      <c r="AK4" s="151">
        <f>$BR14</f>
        <v>9</v>
      </c>
      <c r="AL4" s="151">
        <f>$BR15</f>
        <v>10</v>
      </c>
      <c r="AM4" s="151">
        <f>$BR16</f>
        <v>11</v>
      </c>
      <c r="AN4" s="151">
        <f>$BR17</f>
        <v>12</v>
      </c>
      <c r="AO4" s="152">
        <f>$BR6</f>
        <v>1</v>
      </c>
      <c r="AP4" s="152">
        <f>$BR7</f>
        <v>2</v>
      </c>
      <c r="AQ4" s="152">
        <f>$BR8</f>
        <v>3</v>
      </c>
      <c r="AR4" s="152">
        <f>$BR9</f>
        <v>4</v>
      </c>
      <c r="AS4" s="152">
        <f>$BR10</f>
        <v>5</v>
      </c>
      <c r="AT4" s="152">
        <f>$BR11</f>
        <v>6</v>
      </c>
      <c r="AU4" s="152">
        <f>$BR12</f>
        <v>7</v>
      </c>
      <c r="AV4" s="152">
        <f>$BR13</f>
        <v>8</v>
      </c>
      <c r="AW4" s="152">
        <f>$BR14</f>
        <v>9</v>
      </c>
      <c r="AX4" s="152">
        <f>$BR15</f>
        <v>10</v>
      </c>
      <c r="AY4" s="152">
        <f>$BR16</f>
        <v>11</v>
      </c>
      <c r="AZ4" s="152">
        <f>$BR17</f>
        <v>12</v>
      </c>
      <c r="BA4" s="150">
        <f>$BR6</f>
        <v>1</v>
      </c>
      <c r="BB4" s="150">
        <f>$BR7</f>
        <v>2</v>
      </c>
      <c r="BC4" s="150">
        <f>$BR8</f>
        <v>3</v>
      </c>
      <c r="BD4" s="150">
        <f>$BR9</f>
        <v>4</v>
      </c>
      <c r="BE4" s="150">
        <f>$BR10</f>
        <v>5</v>
      </c>
      <c r="BF4" s="150">
        <f>$BR11</f>
        <v>6</v>
      </c>
      <c r="BG4" s="150">
        <f>$BR12</f>
        <v>7</v>
      </c>
      <c r="BH4" s="150">
        <f>$BR13</f>
        <v>8</v>
      </c>
      <c r="BI4" s="150">
        <f>$BR14</f>
        <v>9</v>
      </c>
      <c r="BJ4" s="150">
        <f>$BR15</f>
        <v>10</v>
      </c>
      <c r="BK4" s="150">
        <f>$BR16</f>
        <v>11</v>
      </c>
      <c r="BL4" s="150">
        <f>$BR17</f>
        <v>12</v>
      </c>
      <c r="BV4" s="196" t="s">
        <v>64</v>
      </c>
      <c r="BW4" s="197"/>
      <c r="BX4" s="198"/>
      <c r="CI4" s="43"/>
      <c r="DX4" s="130">
        <f>$BR6</f>
        <v>1</v>
      </c>
      <c r="DY4" s="130">
        <f>$BR7</f>
        <v>2</v>
      </c>
      <c r="DZ4" s="130">
        <f>$BR8</f>
        <v>3</v>
      </c>
      <c r="EA4" s="130">
        <f>$BR9</f>
        <v>4</v>
      </c>
      <c r="EB4" s="130">
        <f>$BR10</f>
        <v>5</v>
      </c>
      <c r="EC4" s="130">
        <f>$BR11</f>
        <v>6</v>
      </c>
      <c r="ED4" s="130">
        <f>$BR12</f>
        <v>7</v>
      </c>
      <c r="EE4" s="130">
        <f>$BR13</f>
        <v>8</v>
      </c>
      <c r="EF4" s="130">
        <f>$BR14</f>
        <v>9</v>
      </c>
      <c r="EG4" s="130">
        <f>$BR15</f>
        <v>10</v>
      </c>
      <c r="EH4" s="130">
        <f>$BR16</f>
        <v>11</v>
      </c>
      <c r="EI4" s="130">
        <f>$BR17</f>
        <v>12</v>
      </c>
      <c r="EO4"/>
      <c r="EP4"/>
      <c r="EQ4"/>
      <c r="ER4"/>
      <c r="ES4"/>
    </row>
    <row r="5" spans="2:158" x14ac:dyDescent="0.25">
      <c r="B5" s="68" t="s">
        <v>69</v>
      </c>
      <c r="D5" s="68" t="s">
        <v>70</v>
      </c>
      <c r="E5" s="74" t="s">
        <v>84</v>
      </c>
      <c r="G5" s="68" t="s">
        <v>71</v>
      </c>
      <c r="H5" s="68" t="s">
        <v>149</v>
      </c>
      <c r="J5" s="74" t="s">
        <v>74</v>
      </c>
      <c r="K5" s="74" t="s">
        <v>85</v>
      </c>
      <c r="M5" s="68" t="s">
        <v>69</v>
      </c>
      <c r="N5" s="68" t="s">
        <v>68</v>
      </c>
      <c r="O5" s="68" t="s">
        <v>20</v>
      </c>
      <c r="P5" s="68" t="s">
        <v>9</v>
      </c>
      <c r="Q5" s="68" t="s">
        <v>10</v>
      </c>
      <c r="R5" s="68" t="s">
        <v>66</v>
      </c>
      <c r="S5" s="68" t="s">
        <v>57</v>
      </c>
      <c r="T5" s="68" t="s">
        <v>58</v>
      </c>
      <c r="U5" s="68" t="s">
        <v>11</v>
      </c>
      <c r="V5" s="68" t="s">
        <v>67</v>
      </c>
      <c r="W5" s="68" t="s">
        <v>59</v>
      </c>
      <c r="X5" s="68" t="s">
        <v>60</v>
      </c>
      <c r="Y5" s="68" t="s">
        <v>41</v>
      </c>
      <c r="Z5" s="68" t="s">
        <v>42</v>
      </c>
      <c r="AA5" s="68" t="s">
        <v>43</v>
      </c>
      <c r="AB5" s="68" t="s">
        <v>13</v>
      </c>
      <c r="AC5" s="131" t="str">
        <f t="shared" ref="AC5:BA5" si="1">INDEX($BP$6:$BP$17,AC$4,1)</f>
        <v>January</v>
      </c>
      <c r="AD5" s="131" t="str">
        <f t="shared" si="1"/>
        <v>February</v>
      </c>
      <c r="AE5" s="131" t="str">
        <f t="shared" si="1"/>
        <v>March</v>
      </c>
      <c r="AF5" s="131" t="str">
        <f t="shared" si="1"/>
        <v>April</v>
      </c>
      <c r="AG5" s="131" t="str">
        <f t="shared" si="1"/>
        <v>May</v>
      </c>
      <c r="AH5" s="131" t="str">
        <f t="shared" si="1"/>
        <v>June</v>
      </c>
      <c r="AI5" s="131" t="str">
        <f t="shared" si="1"/>
        <v>July</v>
      </c>
      <c r="AJ5" s="131" t="str">
        <f t="shared" si="1"/>
        <v>August</v>
      </c>
      <c r="AK5" s="131" t="str">
        <f t="shared" si="1"/>
        <v>September</v>
      </c>
      <c r="AL5" s="131" t="str">
        <f t="shared" si="1"/>
        <v>October</v>
      </c>
      <c r="AM5" s="131" t="str">
        <f t="shared" si="1"/>
        <v>November</v>
      </c>
      <c r="AN5" s="131" t="str">
        <f t="shared" si="1"/>
        <v>December</v>
      </c>
      <c r="AO5" s="131" t="str">
        <f t="shared" si="1"/>
        <v>January</v>
      </c>
      <c r="AP5" s="131" t="str">
        <f t="shared" si="1"/>
        <v>February</v>
      </c>
      <c r="AQ5" s="131" t="str">
        <f t="shared" si="1"/>
        <v>March</v>
      </c>
      <c r="AR5" s="131" t="str">
        <f t="shared" si="1"/>
        <v>April</v>
      </c>
      <c r="AS5" s="131" t="str">
        <f t="shared" si="1"/>
        <v>May</v>
      </c>
      <c r="AT5" s="131" t="str">
        <f t="shared" si="1"/>
        <v>June</v>
      </c>
      <c r="AU5" s="131" t="str">
        <f t="shared" si="1"/>
        <v>July</v>
      </c>
      <c r="AV5" s="131" t="str">
        <f t="shared" si="1"/>
        <v>August</v>
      </c>
      <c r="AW5" s="131" t="str">
        <f t="shared" si="1"/>
        <v>September</v>
      </c>
      <c r="AX5" s="131" t="str">
        <f t="shared" si="1"/>
        <v>October</v>
      </c>
      <c r="AY5" s="131" t="str">
        <f t="shared" si="1"/>
        <v>November</v>
      </c>
      <c r="AZ5" s="131" t="str">
        <f t="shared" si="1"/>
        <v>December</v>
      </c>
      <c r="BA5" s="131" t="str">
        <f t="shared" si="1"/>
        <v>January</v>
      </c>
      <c r="BB5" s="131" t="str">
        <f t="shared" ref="BB5:BL5" si="2">INDEX($BP$6:$BP$17,BB$4,1)</f>
        <v>February</v>
      </c>
      <c r="BC5" s="131" t="str">
        <f t="shared" si="2"/>
        <v>March</v>
      </c>
      <c r="BD5" s="131" t="str">
        <f t="shared" si="2"/>
        <v>April</v>
      </c>
      <c r="BE5" s="131" t="str">
        <f t="shared" si="2"/>
        <v>May</v>
      </c>
      <c r="BF5" s="131" t="str">
        <f t="shared" si="2"/>
        <v>June</v>
      </c>
      <c r="BG5" s="131" t="str">
        <f t="shared" si="2"/>
        <v>July</v>
      </c>
      <c r="BH5" s="131" t="str">
        <f t="shared" si="2"/>
        <v>August</v>
      </c>
      <c r="BI5" s="131" t="str">
        <f t="shared" si="2"/>
        <v>September</v>
      </c>
      <c r="BJ5" s="131" t="str">
        <f t="shared" si="2"/>
        <v>October</v>
      </c>
      <c r="BK5" s="131" t="str">
        <f t="shared" si="2"/>
        <v>November</v>
      </c>
      <c r="BL5" s="131" t="str">
        <f t="shared" si="2"/>
        <v>December</v>
      </c>
      <c r="BN5" s="68" t="s">
        <v>38</v>
      </c>
      <c r="BO5" s="68" t="s">
        <v>62</v>
      </c>
      <c r="BP5" s="68" t="s">
        <v>63</v>
      </c>
      <c r="BQ5" s="88" t="s">
        <v>118</v>
      </c>
      <c r="BR5" s="88" t="s">
        <v>86</v>
      </c>
      <c r="BT5" s="68" t="s">
        <v>61</v>
      </c>
      <c r="BV5" s="70" t="s">
        <v>38</v>
      </c>
      <c r="BW5" s="70" t="s">
        <v>62</v>
      </c>
      <c r="BX5" s="70" t="s">
        <v>20</v>
      </c>
      <c r="BZ5" s="70" t="s">
        <v>36</v>
      </c>
      <c r="CB5" s="66" t="str">
        <f>IF(WEEKDAY(Calc!$BT$6)=2,Calc!$BT$6,"")</f>
        <v/>
      </c>
      <c r="CC5" s="66" t="str">
        <f>IF(LEN(CB5)&gt;0,CB5+1,IF(WEEKDAY(Calc!$BT$6)=3,Calc!$BT$6,""))</f>
        <v/>
      </c>
      <c r="CD5" s="66" t="str">
        <f>IF(LEN(CC5)&gt;0,CC5+1,IF(WEEKDAY(Calc!$BT$6)=4,Calc!$BT$6,""))</f>
        <v/>
      </c>
      <c r="CE5" s="66" t="str">
        <f>IF(LEN(CD5)&gt;0,CD5+1,IF(WEEKDAY(Calc!$BT$6)=5,Calc!$BT$6,""))</f>
        <v/>
      </c>
      <c r="CF5" s="66" t="str">
        <f>IF(LEN(CE5)&gt;0,CE5+1,IF(WEEKDAY(Calc!$BT$6)=6,Calc!$BT$6,""))</f>
        <v/>
      </c>
      <c r="CG5" s="67">
        <f>IF(LEN(CF5)&gt;0,CF5+1,IF(WEEKDAY(Calc!$BT$6)=7,Calc!$BT$6,""))</f>
        <v>44562</v>
      </c>
      <c r="CH5" s="67">
        <f>IF(LEN(CG5)&gt;0,CG5+1,IF(WEEKDAY(Calc!$BT$6)=1,Calc!$BT$6,""))</f>
        <v>44563</v>
      </c>
      <c r="CI5" s="66">
        <f>IF(LEN(CH5)&lt;1,"",IF(MONTH(CH5+1)=MONTH(CH5),CH5+1,""))</f>
        <v>44564</v>
      </c>
      <c r="CJ5" s="66">
        <f>IF(LEN(CI5)&lt;1,"",IF(MONTH(CI5+1)=MONTH(CI5),CI5+1,""))</f>
        <v>44565</v>
      </c>
      <c r="CK5" s="66">
        <f t="shared" ref="CK5:CO5" si="3">IF(LEN(CJ5)&lt;1,"",IF(MONTH(CJ5+1)=MONTH(CJ5),CJ5+1,""))</f>
        <v>44566</v>
      </c>
      <c r="CL5" s="66">
        <f t="shared" si="3"/>
        <v>44567</v>
      </c>
      <c r="CM5" s="66">
        <f t="shared" si="3"/>
        <v>44568</v>
      </c>
      <c r="CN5" s="67">
        <f t="shared" si="3"/>
        <v>44569</v>
      </c>
      <c r="CO5" s="67">
        <f t="shared" si="3"/>
        <v>44570</v>
      </c>
      <c r="CP5" s="66">
        <f>IF(LEN(CO5)&lt;1,"",IF(MONTH(CO5+1)=MONTH(CO5),CO5+1,""))</f>
        <v>44571</v>
      </c>
      <c r="CQ5" s="66">
        <f>IF(LEN(CP5)&lt;1,"",IF(MONTH(CP5+1)=MONTH(CP5),CP5+1,""))</f>
        <v>44572</v>
      </c>
      <c r="CR5" s="66">
        <f t="shared" ref="CR5:CV5" si="4">IF(LEN(CQ5)&lt;1,"",IF(MONTH(CQ5+1)=MONTH(CQ5),CQ5+1,""))</f>
        <v>44573</v>
      </c>
      <c r="CS5" s="66">
        <f t="shared" si="4"/>
        <v>44574</v>
      </c>
      <c r="CT5" s="66">
        <f t="shared" si="4"/>
        <v>44575</v>
      </c>
      <c r="CU5" s="67">
        <f t="shared" si="4"/>
        <v>44576</v>
      </c>
      <c r="CV5" s="67">
        <f t="shared" si="4"/>
        <v>44577</v>
      </c>
      <c r="CW5" s="66">
        <f>IF(LEN(CV5)&lt;1,"",IF(MONTH(CV5+1)=MONTH(CV5),CV5+1,""))</f>
        <v>44578</v>
      </c>
      <c r="CX5" s="66">
        <f>IF(LEN(CW5)&lt;1,"",IF(MONTH(CW5+1)=MONTH(CW5),CW5+1,""))</f>
        <v>44579</v>
      </c>
      <c r="CY5" s="66">
        <f t="shared" ref="CY5:DC5" si="5">IF(LEN(CX5)&lt;1,"",IF(MONTH(CX5+1)=MONTH(CX5),CX5+1,""))</f>
        <v>44580</v>
      </c>
      <c r="CZ5" s="66">
        <f t="shared" si="5"/>
        <v>44581</v>
      </c>
      <c r="DA5" s="66">
        <f t="shared" si="5"/>
        <v>44582</v>
      </c>
      <c r="DB5" s="67">
        <f t="shared" si="5"/>
        <v>44583</v>
      </c>
      <c r="DC5" s="67">
        <f t="shared" si="5"/>
        <v>44584</v>
      </c>
      <c r="DD5" s="66">
        <f>IF(LEN(DC5)&lt;1,"",IF(MONTH(DC5+1)=MONTH(DC5),DC5+1,""))</f>
        <v>44585</v>
      </c>
      <c r="DE5" s="66">
        <f>IF(LEN(DD5)&lt;1,"",IF(MONTH(DD5+1)=MONTH(DD5),DD5+1,""))</f>
        <v>44586</v>
      </c>
      <c r="DF5" s="66">
        <f t="shared" ref="DF5:DJ5" si="6">IF(LEN(DE5)&lt;1,"",IF(MONTH(DE5+1)=MONTH(DE5),DE5+1,""))</f>
        <v>44587</v>
      </c>
      <c r="DG5" s="66">
        <f t="shared" si="6"/>
        <v>44588</v>
      </c>
      <c r="DH5" s="66">
        <f t="shared" si="6"/>
        <v>44589</v>
      </c>
      <c r="DI5" s="67">
        <f t="shared" si="6"/>
        <v>44590</v>
      </c>
      <c r="DJ5" s="67">
        <f t="shared" si="6"/>
        <v>44591</v>
      </c>
      <c r="DK5" s="66">
        <f>IF(LEN(DJ5)&lt;1,"",IF(MONTH(DJ5+1)=MONTH(DJ5),DJ5+1,""))</f>
        <v>44592</v>
      </c>
      <c r="DL5" s="66" t="str">
        <f>IF(LEN(DK5)&lt;1,"",IF(MONTH(DK5+1)=MONTH(DK5),DK5+1,""))</f>
        <v/>
      </c>
      <c r="DM5" s="66" t="str">
        <f t="shared" ref="DM5:DQ5" si="7">IF(LEN(DL5)&lt;1,"",IF(MONTH(DL5+1)=MONTH(DL5),DL5+1,""))</f>
        <v/>
      </c>
      <c r="DN5" s="66" t="str">
        <f t="shared" si="7"/>
        <v/>
      </c>
      <c r="DO5" s="66" t="str">
        <f t="shared" si="7"/>
        <v/>
      </c>
      <c r="DP5" s="67" t="str">
        <f t="shared" si="7"/>
        <v/>
      </c>
      <c r="DQ5" s="67" t="str">
        <f t="shared" si="7"/>
        <v/>
      </c>
      <c r="DS5" s="68" t="s">
        <v>69</v>
      </c>
      <c r="DT5" s="68" t="s">
        <v>68</v>
      </c>
      <c r="DU5" s="58" t="s">
        <v>20</v>
      </c>
      <c r="DV5" s="86" t="s">
        <v>48</v>
      </c>
      <c r="DW5" s="58" t="s">
        <v>38</v>
      </c>
      <c r="DX5" s="132" t="str">
        <f>INDEX($BP$6:$BP$17,DX$4,1)</f>
        <v>January</v>
      </c>
      <c r="DY5" s="132" t="str">
        <f t="shared" ref="DY5:EI5" si="8">INDEX($BP$6:$BP$17,DY$4,1)</f>
        <v>February</v>
      </c>
      <c r="DZ5" s="132" t="str">
        <f t="shared" si="8"/>
        <v>March</v>
      </c>
      <c r="EA5" s="132" t="str">
        <f t="shared" si="8"/>
        <v>April</v>
      </c>
      <c r="EB5" s="132" t="str">
        <f t="shared" si="8"/>
        <v>May</v>
      </c>
      <c r="EC5" s="132" t="str">
        <f t="shared" si="8"/>
        <v>June</v>
      </c>
      <c r="ED5" s="132" t="str">
        <f t="shared" si="8"/>
        <v>July</v>
      </c>
      <c r="EE5" s="132" t="str">
        <f t="shared" si="8"/>
        <v>August</v>
      </c>
      <c r="EF5" s="132" t="str">
        <f t="shared" si="8"/>
        <v>September</v>
      </c>
      <c r="EG5" s="132" t="str">
        <f t="shared" si="8"/>
        <v>October</v>
      </c>
      <c r="EH5" s="132" t="str">
        <f t="shared" si="8"/>
        <v>November</v>
      </c>
      <c r="EI5" s="132" t="str">
        <f t="shared" si="8"/>
        <v>December</v>
      </c>
      <c r="EK5" s="196" t="s">
        <v>119</v>
      </c>
      <c r="EL5" s="197"/>
      <c r="EM5" s="198"/>
      <c r="EO5"/>
      <c r="EP5"/>
      <c r="EQ5"/>
      <c r="ER5"/>
      <c r="ES5"/>
    </row>
    <row r="6" spans="2:158" x14ac:dyDescent="0.25">
      <c r="B6" s="40" t="s">
        <v>65</v>
      </c>
      <c r="D6" s="85" t="s">
        <v>37</v>
      </c>
      <c r="E6" s="130" t="str">
        <f>IFERROR(INDEX($D$6:$D$16, MATCH(0,INDEX((LEN($D$6:$D$16)=0)+COUNTIF($E$5:$E5,$D$6:$D$16),0),0)),"")</f>
        <v>All</v>
      </c>
      <c r="G6" s="40" t="s">
        <v>37</v>
      </c>
      <c r="H6" s="130" t="str">
        <f>IFERROR(INDEX($G$6:$G$14, MATCH(0,INDEX((LEN($G$6:$G$14)=0)+COUNTIF($H$5:$H5,$G$6:$G$14),0),0)),"")</f>
        <v>All</v>
      </c>
      <c r="J6" s="40" t="s">
        <v>37</v>
      </c>
      <c r="K6" s="130" t="str">
        <f>IFERROR(INDEX($J$6:$J$23, MATCH(0,INDEX((LEN($J$6:$J$23)=0)+COUNTIF($K$5:$K5,$J$6:$J$23),0),0)),"")</f>
        <v>All</v>
      </c>
      <c r="M6" s="40">
        <v>1</v>
      </c>
      <c r="N6" s="130" t="str">
        <f>IF(OR(INDEX(Records!$B$6:$B$25,$M6,1)=0,INDEX(Records!$C$6:$C$25,$M6,1)=0,INDEX(Records!$D$6:$D$25,$M6,1)=0,INDEX(Records!$E$6:$E$25,$M6,1)=0),"Passive","Active")</f>
        <v>Active</v>
      </c>
      <c r="O6" s="141" t="str">
        <f>IFERROR(IF($N6="Passive","",INDEX(Records!$B$6:$B$25,$M6,1)),"")</f>
        <v>Property 1</v>
      </c>
      <c r="P6" s="141" t="str">
        <f>IFERROR(IF($N6="Passive","",INDEX(Records!$C$6:$C$25,$M6,1)),"")</f>
        <v>AirBnb</v>
      </c>
      <c r="Q6" s="147">
        <f>IFERROR(IF($N6="Passive","",INDEX(Records!$D$6:$D$25,$M6,1)),"")</f>
        <v>44562</v>
      </c>
      <c r="R6" s="130">
        <f>IFERROR(IF(DAY($Q6)=0,"",DAY($Q6)),"")</f>
        <v>1</v>
      </c>
      <c r="S6" s="130">
        <f>IFERROR(IF(DAY($Q6)=0,"",MONTH($Q6)),"")</f>
        <v>1</v>
      </c>
      <c r="T6" s="130">
        <f>IFERROR(IF(DAY($Q6)=0,"",$EK$7),"")</f>
        <v>2022</v>
      </c>
      <c r="U6" s="147">
        <f>IFERROR(IF($N6="Passive","",INDEX(Records!$E$6:$E$25,$M6,1)),"")</f>
        <v>44576</v>
      </c>
      <c r="V6" s="130">
        <f>IFERROR(IF(DAY($U6)=0,"",DAY($U6)),"")</f>
        <v>15</v>
      </c>
      <c r="W6" s="130">
        <f>IFERROR(IF(DAY($U6)=0,"",MONTH($U6)),"")</f>
        <v>1</v>
      </c>
      <c r="X6" s="130">
        <f>IFERROR(IF(DAY($U6)=0,"",$EK$7),"")</f>
        <v>2022</v>
      </c>
      <c r="Y6" s="130">
        <f>IFERROR(IF($N6="Passive","",INDEX(Records!$I$6:$I$25,$M6,1)),"")</f>
        <v>500</v>
      </c>
      <c r="Z6" s="130">
        <f>IFERROR(IF($N6="Passive","",INDEX(Records!$J$6:$J$25,$M6,1)),"")</f>
        <v>25</v>
      </c>
      <c r="AA6" s="130">
        <f t="shared" ref="AA6:AA25" si="9">IF($N6="Passive","",SUM($Y6:$Z6))</f>
        <v>525</v>
      </c>
      <c r="AB6" s="130">
        <f>IFERROR(IF($N6="Passive","",$U6-$Q6),"")</f>
        <v>14</v>
      </c>
      <c r="AC6" s="129">
        <f>IF($N6="Passive","",IF(AND(DATE($EK$7,AC$4,1)&gt;=$Q6,DATE($EK$7,AC$4,1)&lt;=$U6,EOMONTH(DATE($EK$7,AC$4,1),0)&gt;=$U6),$U6-DATE($EK$7,AC$4,1),
IF(AND(DATE($EK$7,AC$4,1)&gt;=$Q6,EOMONTH(DATE($EK$7,AC$4,1),0)&lt;=$U6),INDEX($BQ$6:$BQ$17,AC$4,1),
IF(AND(DATE($EK$7,AC$4,1)&lt;=$Q6,EOMONTH(DATE($EK$7,AC$4,1),0)&gt;=$Q6,DATE($EK$7,AC$4,1)&lt;=$U6,EOMONTH(DATE($EK$7,AC$4,1),0)&gt;=$U6),$U6-$Q6,
IF(AND(DATE($EK$7,AC$4,1)&lt;=$Q6,EOMONTH(DATE($EK$7,AC$4,1),0)&gt;=$Q6,EOMONTH(DATE($EK$7,AC$4,1),0)&lt;=$U6),EOMONTH(DATE($EK$7,AC$4,1),0)+1-$Q6,0)))))</f>
        <v>14</v>
      </c>
      <c r="AD6" s="129">
        <f t="shared" ref="AD6:AN21" si="10">IF($N6="Passive","",IF(AND(DATE($EK$7,AD$4,1)&gt;=$Q6,DATE($EK$7,AD$4,1)&lt;=$U6,EOMONTH(DATE($EK$7,AD$4,1),0)&gt;=$U6),$U6-DATE($EK$7,AD$4,1),
IF(AND(DATE($EK$7,AD$4,1)&gt;=$Q6,EOMONTH(DATE($EK$7,AD$4,1),0)&lt;=$U6),INDEX($BQ$6:$BQ$17,AD$4,1),
IF(AND(DATE($EK$7,AD$4,1)&lt;=$Q6,EOMONTH(DATE($EK$7,AD$4,1),0)&gt;=$Q6,DATE($EK$7,AD$4,1)&lt;=$U6,EOMONTH(DATE($EK$7,AD$4,1),0)&gt;=$U6),$U6-$Q6,
IF(AND(DATE($EK$7,AD$4,1)&lt;=$Q6,EOMONTH(DATE($EK$7,AD$4,1),0)&gt;=$Q6,EOMONTH(DATE($EK$7,AD$4,1),0)&lt;=$U6),EOMONTH(DATE($EK$7,AD$4,1),0)+1-$Q6,0)))))</f>
        <v>0</v>
      </c>
      <c r="AE6" s="129">
        <f t="shared" si="10"/>
        <v>0</v>
      </c>
      <c r="AF6" s="129">
        <f t="shared" si="10"/>
        <v>0</v>
      </c>
      <c r="AG6" s="129">
        <f t="shared" si="10"/>
        <v>0</v>
      </c>
      <c r="AH6" s="129">
        <f t="shared" si="10"/>
        <v>0</v>
      </c>
      <c r="AI6" s="129">
        <f t="shared" si="10"/>
        <v>0</v>
      </c>
      <c r="AJ6" s="129">
        <f t="shared" si="10"/>
        <v>0</v>
      </c>
      <c r="AK6" s="129">
        <f t="shared" si="10"/>
        <v>0</v>
      </c>
      <c r="AL6" s="129">
        <f t="shared" si="10"/>
        <v>0</v>
      </c>
      <c r="AM6" s="129">
        <f t="shared" si="10"/>
        <v>0</v>
      </c>
      <c r="AN6" s="129">
        <f t="shared" si="10"/>
        <v>0</v>
      </c>
      <c r="AO6" s="145">
        <f>IFERROR(IF($N6="Passive","",IF(OR(COUNTIFS($O$6:$O6,$O6,$T$6:$T6,$T6,AC$6:AC6,"&gt;0")&lt;&gt;1,AC6=0),0,SUMIFS(AC$6:AC$25,$O$6:$O$25,$O6,$T$6:$T$25,$T6)/AO$3)),"")</f>
        <v>0.74193548387096775</v>
      </c>
      <c r="AP6" s="145">
        <f>IFERROR(IF($N6="Passive","",IF(OR(COUNTIFS($O$6:$O6,$O6,$T$6:$T6,$T6,AD$6:AD6,"&gt;0")&lt;&gt;1,AD6=0),0,SUMIFS(AD$6:AD$25,$O$6:$O$25,$O6,$T$6:$T$25,$T6)/AP$3)),"")</f>
        <v>0</v>
      </c>
      <c r="AQ6" s="145">
        <f>IFERROR(IF($N6="Passive","",IF(OR(COUNTIFS($O$6:$O6,$O6,$T$6:$T6,$T6,AE$6:AE6,"&gt;0")&lt;&gt;1,AE6=0),0,SUMIFS(AE$6:AE$25,$O$6:$O$25,$O6,$T$6:$T$25,$T6)/AQ$3)),"")</f>
        <v>0</v>
      </c>
      <c r="AR6" s="145">
        <f>IFERROR(IF($N6="Passive","",IF(OR(COUNTIFS($O$6:$O6,$O6,$T$6:$T6,$T6,AF$6:AF6,"&gt;0")&lt;&gt;1,AF6=0),0,SUMIFS(AF$6:AF$25,$O$6:$O$25,$O6,$T$6:$T$25,$T6)/AR$3)),"")</f>
        <v>0</v>
      </c>
      <c r="AS6" s="145">
        <f>IFERROR(IF($N6="Passive","",IF(OR(COUNTIFS($O$6:$O6,$O6,$T$6:$T6,$T6,AG$6:AG6,"&gt;0")&lt;&gt;1,AG6=0),0,SUMIFS(AG$6:AG$25,$O$6:$O$25,$O6,$T$6:$T$25,$T6)/AS$3)),"")</f>
        <v>0</v>
      </c>
      <c r="AT6" s="145">
        <f>IFERROR(IF($N6="Passive","",IF(OR(COUNTIFS($O$6:$O6,$O6,$T$6:$T6,$T6,AH$6:AH6,"&gt;0")&lt;&gt;1,AH6=0),0,SUMIFS(AH$6:AH$25,$O$6:$O$25,$O6,$T$6:$T$25,$T6)/AT$3)),"")</f>
        <v>0</v>
      </c>
      <c r="AU6" s="145">
        <f>IFERROR(IF($N6="Passive","",IF(OR(COUNTIFS($O$6:$O6,$O6,$T$6:$T6,$T6,AI$6:AI6,"&gt;0")&lt;&gt;1,AI6=0),0,SUMIFS(AI$6:AI$25,$O$6:$O$25,$O6,$T$6:$T$25,$T6)/AU$3)),"")</f>
        <v>0</v>
      </c>
      <c r="AV6" s="145">
        <f>IFERROR(IF($N6="Passive","",IF(OR(COUNTIFS($O$6:$O6,$O6,$T$6:$T6,$T6,AJ$6:AJ6,"&gt;0")&lt;&gt;1,AJ6=0),0,SUMIFS(AJ$6:AJ$25,$O$6:$O$25,$O6,$T$6:$T$25,$T6)/AV$3)),"")</f>
        <v>0</v>
      </c>
      <c r="AW6" s="145">
        <f>IFERROR(IF($N6="Passive","",IF(OR(COUNTIFS($O$6:$O6,$O6,$T$6:$T6,$T6,AK$6:AK6,"&gt;0")&lt;&gt;1,AK6=0),0,SUMIFS(AK$6:AK$25,$O$6:$O$25,$O6,$T$6:$T$25,$T6)/AW$3)),"")</f>
        <v>0</v>
      </c>
      <c r="AX6" s="145">
        <f>IFERROR(IF($N6="Passive","",IF(OR(COUNTIFS($O$6:$O6,$O6,$T$6:$T6,$T6,AL$6:AL6,"&gt;0")&lt;&gt;1,AL6=0),0,SUMIFS(AL$6:AL$25,$O$6:$O$25,$O6,$T$6:$T$25,$T6)/AX$3)),"")</f>
        <v>0</v>
      </c>
      <c r="AY6" s="145">
        <f>IFERROR(IF($N6="Passive","",IF(OR(COUNTIFS($O$6:$O6,$O6,$T$6:$T6,$T6,AM$6:AM6,"&gt;0")&lt;&gt;1,AM6=0),0,SUMIFS(AM$6:AM$25,$O$6:$O$25,$O6,$T$6:$T$25,$T6)/AY$3)),"")</f>
        <v>0</v>
      </c>
      <c r="AZ6" s="145">
        <f>IFERROR(IF($N6="Passive","",IF(OR(COUNTIFS($O$6:$O6,$O6,$T$6:$T6,$T6,AN$6:AN6,"&gt;0")&lt;&gt;1,AN6=0),0,SUMIFS(AN$6:AN$25,$O$6:$O$25,$O6,$T$6:$T$25,$T6)/AZ$3)),"")</f>
        <v>0</v>
      </c>
      <c r="BA6" s="136">
        <f t="shared" ref="BA6:BA25" si="11">IFERROR(IF($N6="Passive","",AC6*($AA6/$AB6)),0)</f>
        <v>525</v>
      </c>
      <c r="BB6" s="136">
        <f t="shared" ref="BB6:BB25" si="12">IFERROR(IF($N6="Passive","",AD6*($AA6/$AB6)),0)</f>
        <v>0</v>
      </c>
      <c r="BC6" s="136">
        <f t="shared" ref="BC6:BC25" si="13">IFERROR(IF($N6="Passive","",AE6*($AA6/$AB6)),0)</f>
        <v>0</v>
      </c>
      <c r="BD6" s="136">
        <f t="shared" ref="BD6:BD25" si="14">IFERROR(IF($N6="Passive","",AF6*($AA6/$AB6)),0)</f>
        <v>0</v>
      </c>
      <c r="BE6" s="136">
        <f t="shared" ref="BE6:BE25" si="15">IFERROR(IF($N6="Passive","",AG6*($AA6/$AB6)),0)</f>
        <v>0</v>
      </c>
      <c r="BF6" s="136">
        <f t="shared" ref="BF6:BF25" si="16">IFERROR(IF($N6="Passive","",AH6*($AA6/$AB6)),0)</f>
        <v>0</v>
      </c>
      <c r="BG6" s="136">
        <f t="shared" ref="BG6:BG25" si="17">IFERROR(IF($N6="Passive","",AI6*($AA6/$AB6)),0)</f>
        <v>0</v>
      </c>
      <c r="BH6" s="136">
        <f t="shared" ref="BH6:BH25" si="18">IFERROR(IF($N6="Passive","",AJ6*($AA6/$AB6)),0)</f>
        <v>0</v>
      </c>
      <c r="BI6" s="136">
        <f t="shared" ref="BI6:BI25" si="19">IFERROR(IF($N6="Passive","",AK6*($AA6/$AB6)),0)</f>
        <v>0</v>
      </c>
      <c r="BJ6" s="136">
        <f t="shared" ref="BJ6:BJ25" si="20">IFERROR(IF($N6="Passive","",AL6*($AA6/$AB6)),0)</f>
        <v>0</v>
      </c>
      <c r="BK6" s="136">
        <f t="shared" ref="BK6:BK25" si="21">IFERROR(IF($N6="Passive","",AM6*($AA6/$AB6)),0)</f>
        <v>0</v>
      </c>
      <c r="BL6" s="136">
        <f t="shared" ref="BL6:BL25" si="22">IFERROR(IF($N6="Passive","",AN6*($AA6/$AB6)),0)</f>
        <v>0</v>
      </c>
      <c r="BN6" s="44">
        <v>2021</v>
      </c>
      <c r="BO6" s="40">
        <v>1</v>
      </c>
      <c r="BP6" s="40" t="s">
        <v>21</v>
      </c>
      <c r="BQ6" s="108">
        <f>EOMONTH(DATE($EK$7,$BO6,1),0)+1-DATE($EK$7,$BO6,1)</f>
        <v>31</v>
      </c>
      <c r="BR6" s="140">
        <f>IFERROR(IF(MOD($BT$9,12)=0,12,MOD($BT$9,12)),"")</f>
        <v>1</v>
      </c>
      <c r="BT6" s="133">
        <f>IFERROR(DATE(Calendar!$D$5,INDEX($BO$6:$BP$17,MATCH(Calendar!$J$5,$BP$6:$BP$17,0),1),1),DATE($BV$6,INDEX($BO$6:$BP$17,MATCH($BW$6,$BO$6:$BO$17,0),1),1))</f>
        <v>44562</v>
      </c>
      <c r="BV6" s="130">
        <f>IF(LEN(Calendar!$D$5)=0,"",Calendar!$D$5)</f>
        <v>2022</v>
      </c>
      <c r="BW6" s="130" t="str">
        <f>IF(LEN(Calendar!$J$5)=0,"",Calendar!$J$5)</f>
        <v>January</v>
      </c>
      <c r="BX6" s="130" t="str">
        <f>IF(LEN(Calendar!$P$5)=0,"All",Calendar!$P$5)</f>
        <v>All</v>
      </c>
      <c r="BZ6" s="40">
        <v>1</v>
      </c>
      <c r="CB6" s="41" t="str">
        <f>IFERROR(IF($N6="Passive","",IF(AND(OR($BX$6="All",$BX$6=$O6),$N6="Active",CB$5&gt;=$Q6,CB$5&lt;$U6,$BT$20="Channel - Property"),$P6&amp;" - "&amp;$O6,
IF(AND(OR($BX$6="All",$BX$6=$O6),$N6="Active",CB$5&gt;=$Q6,CB$5&lt;$U6,$BT$20="Channel"),$P6,
IF(AND(OR($BX$6="All",$BX$6=$O6),$N6="Active",CB$5&gt;=$Q6,CB$5&lt;$U6,$BT$20="Property"),$O6,"")))),"")</f>
        <v/>
      </c>
      <c r="CC6" s="41" t="str">
        <f t="shared" ref="CC6:DQ12" si="23">IFERROR(IF($N6="Passive","",IF(AND(OR($BX$6="All",$BX$6=$O6),$N6="Active",CC$5&gt;=$Q6,CC$5&lt;$U6,$BT$20="Channel - Property"),$P6&amp;" - "&amp;$O6,
IF(AND(OR($BX$6="All",$BX$6=$O6),$N6="Active",CC$5&gt;=$Q6,CC$5&lt;$U6,$BT$20="Channel"),$P6,
IF(AND(OR($BX$6="All",$BX$6=$O6),$N6="Active",CC$5&gt;=$Q6,CC$5&lt;$U6,$BT$20="Property"),$O6,"")))),"")</f>
        <v/>
      </c>
      <c r="CD6" s="41" t="str">
        <f t="shared" si="23"/>
        <v/>
      </c>
      <c r="CE6" s="41" t="str">
        <f t="shared" si="23"/>
        <v/>
      </c>
      <c r="CF6" s="41" t="str">
        <f t="shared" si="23"/>
        <v/>
      </c>
      <c r="CG6" s="41" t="str">
        <f t="shared" si="23"/>
        <v>AirBnb - Property 1</v>
      </c>
      <c r="CH6" s="41" t="str">
        <f t="shared" si="23"/>
        <v>AirBnb - Property 1</v>
      </c>
      <c r="CI6" s="41" t="str">
        <f t="shared" si="23"/>
        <v>AirBnb - Property 1</v>
      </c>
      <c r="CJ6" s="41" t="str">
        <f t="shared" si="23"/>
        <v>AirBnb - Property 1</v>
      </c>
      <c r="CK6" s="41" t="str">
        <f t="shared" si="23"/>
        <v>AirBnb - Property 1</v>
      </c>
      <c r="CL6" s="41" t="str">
        <f t="shared" si="23"/>
        <v>AirBnb - Property 1</v>
      </c>
      <c r="CM6" s="41" t="str">
        <f t="shared" si="23"/>
        <v>AirBnb - Property 1</v>
      </c>
      <c r="CN6" s="41" t="str">
        <f t="shared" si="23"/>
        <v>AirBnb - Property 1</v>
      </c>
      <c r="CO6" s="41" t="str">
        <f t="shared" si="23"/>
        <v>AirBnb - Property 1</v>
      </c>
      <c r="CP6" s="41" t="str">
        <f t="shared" si="23"/>
        <v>AirBnb - Property 1</v>
      </c>
      <c r="CQ6" s="41" t="str">
        <f t="shared" si="23"/>
        <v>AirBnb - Property 1</v>
      </c>
      <c r="CR6" s="41" t="str">
        <f t="shared" si="23"/>
        <v>AirBnb - Property 1</v>
      </c>
      <c r="CS6" s="41" t="str">
        <f t="shared" si="23"/>
        <v>AirBnb - Property 1</v>
      </c>
      <c r="CT6" s="41" t="str">
        <f t="shared" si="23"/>
        <v>AirBnb - Property 1</v>
      </c>
      <c r="CU6" s="41" t="str">
        <f t="shared" si="23"/>
        <v/>
      </c>
      <c r="CV6" s="41" t="str">
        <f t="shared" si="23"/>
        <v/>
      </c>
      <c r="CW6" s="41" t="str">
        <f t="shared" si="23"/>
        <v/>
      </c>
      <c r="CX6" s="41" t="str">
        <f t="shared" si="23"/>
        <v/>
      </c>
      <c r="CY6" s="41" t="str">
        <f t="shared" si="23"/>
        <v/>
      </c>
      <c r="CZ6" s="41" t="str">
        <f t="shared" si="23"/>
        <v/>
      </c>
      <c r="DA6" s="41" t="str">
        <f t="shared" si="23"/>
        <v/>
      </c>
      <c r="DB6" s="41" t="str">
        <f t="shared" si="23"/>
        <v/>
      </c>
      <c r="DC6" s="41" t="str">
        <f t="shared" si="23"/>
        <v/>
      </c>
      <c r="DD6" s="41" t="str">
        <f t="shared" si="23"/>
        <v/>
      </c>
      <c r="DE6" s="41" t="str">
        <f t="shared" si="23"/>
        <v/>
      </c>
      <c r="DF6" s="41" t="str">
        <f t="shared" si="23"/>
        <v/>
      </c>
      <c r="DG6" s="41" t="str">
        <f t="shared" si="23"/>
        <v/>
      </c>
      <c r="DH6" s="41" t="str">
        <f t="shared" si="23"/>
        <v/>
      </c>
      <c r="DI6" s="41" t="str">
        <f t="shared" si="23"/>
        <v/>
      </c>
      <c r="DJ6" s="41" t="str">
        <f t="shared" si="23"/>
        <v/>
      </c>
      <c r="DK6" s="41" t="str">
        <f t="shared" si="23"/>
        <v/>
      </c>
      <c r="DL6" s="41" t="str">
        <f t="shared" si="23"/>
        <v/>
      </c>
      <c r="DM6" s="41" t="str">
        <f t="shared" si="23"/>
        <v/>
      </c>
      <c r="DN6" s="41" t="str">
        <f t="shared" si="23"/>
        <v/>
      </c>
      <c r="DO6" s="41" t="str">
        <f t="shared" si="23"/>
        <v/>
      </c>
      <c r="DP6" s="41" t="str">
        <f t="shared" si="23"/>
        <v/>
      </c>
      <c r="DQ6" s="41" t="str">
        <f t="shared" si="23"/>
        <v/>
      </c>
      <c r="DS6" s="40">
        <v>1</v>
      </c>
      <c r="DT6" s="130" t="str">
        <f>IF(OR(INDEX(Expenses!$B$6:$B$25,$DS6,1)=0,INDEX(Expenses!$C$6:$C$25,$DS6,1)=0,INDEX(Expenses!$D$6:$D$25,$DS6,1)=0),"Passive","Active")</f>
        <v>Active</v>
      </c>
      <c r="DU6" s="130" t="str">
        <f>IF($DT6="Passive","",INDEX(Expenses!$B$6:$B$25,Calc!$DS6,1))</f>
        <v>Property 1</v>
      </c>
      <c r="DV6" s="130" t="str">
        <f>IF($DT6="Passive","",INDEX(Expenses!$C$6:$C$25,Calc!$DS6,1))</f>
        <v>Repairs</v>
      </c>
      <c r="DW6" s="130">
        <f>IF($DT6="Passive","",INDEX(Expenses!$D$6:$D$25,Calc!$DS6,1))</f>
        <v>2022</v>
      </c>
      <c r="DX6" s="136">
        <f>IF($DT6="Passive","",INDEX(Expenses!E$6:E$25,$DS6,1))</f>
        <v>0</v>
      </c>
      <c r="DY6" s="136">
        <f>IF($DT6="Passive","",INDEX(Expenses!F$6:F$25,$DS6,1))</f>
        <v>0</v>
      </c>
      <c r="DZ6" s="136">
        <f>IF($DT6="Passive","",INDEX(Expenses!G$6:G$25,$DS6,1))</f>
        <v>750</v>
      </c>
      <c r="EA6" s="136">
        <f>IF($DT6="Passive","",INDEX(Expenses!H$6:H$25,$DS6,1))</f>
        <v>0</v>
      </c>
      <c r="EB6" s="136">
        <f>IF($DT6="Passive","",INDEX(Expenses!I$6:I$25,$DS6,1))</f>
        <v>0</v>
      </c>
      <c r="EC6" s="136">
        <f>IF($DT6="Passive","",INDEX(Expenses!J$6:J$25,$DS6,1))</f>
        <v>0</v>
      </c>
      <c r="ED6" s="136">
        <f>IF($DT6="Passive","",INDEX(Expenses!K$6:K$25,$DS6,1))</f>
        <v>0</v>
      </c>
      <c r="EE6" s="136">
        <f>IF($DT6="Passive","",INDEX(Expenses!L$6:L$25,$DS6,1))</f>
        <v>0</v>
      </c>
      <c r="EF6" s="136">
        <f>IF($DT6="Passive","",INDEX(Expenses!M$6:M$25,$DS6,1))</f>
        <v>0</v>
      </c>
      <c r="EG6" s="136">
        <f>IF($DT6="Passive","",INDEX(Expenses!N$6:N$25,$DS6,1))</f>
        <v>0</v>
      </c>
      <c r="EH6" s="136">
        <f>IF($DT6="Passive","",INDEX(Expenses!O$6:O$25,$DS6,1))</f>
        <v>0</v>
      </c>
      <c r="EI6" s="136">
        <f>IF($DT6="Passive","",INDEX(Expenses!P$6:P$25,$DS6,1))</f>
        <v>0</v>
      </c>
      <c r="EK6" s="70" t="s">
        <v>38</v>
      </c>
      <c r="EL6" s="70" t="s">
        <v>62</v>
      </c>
      <c r="EM6" s="70" t="s">
        <v>20</v>
      </c>
    </row>
    <row r="7" spans="2:158" x14ac:dyDescent="0.25">
      <c r="B7" s="40">
        <v>1</v>
      </c>
      <c r="D7" s="134" t="str">
        <f>IFERROR(IF(INDEX(PropertyDatabase!$B$6:$B$35,$B7,1)=0,"",INDEX(PropertyDatabase!$B$6:$B$35,$B7,1)),"")</f>
        <v>Property 1</v>
      </c>
      <c r="E7" s="130" t="str">
        <f>IFERROR(INDEX($D$6:$D$16, MATCH(0,INDEX((LEN($D$6:$D$16)=0)+COUNTIF($E$5:$E6,$D$6:$D$16),0),0)),"")</f>
        <v>Property 1</v>
      </c>
      <c r="G7" s="130" t="str">
        <f>IF(LEN(INDEX(Menu!$E$11:$E$18,$B7,1))=0,"",INDEX(Menu!$E$11:$E$18,$B7,1))</f>
        <v>AirBnb</v>
      </c>
      <c r="H7" s="130" t="str">
        <f>IFERROR(INDEX($G$6:$G$14, MATCH(0,INDEX((LEN($G$6:$G$14)=0)+COUNTIF($H$5:$H6,$G$6:$G$14),0),0)),"")</f>
        <v>AirBnb</v>
      </c>
      <c r="J7" s="130" t="str">
        <f>IF(LEN(INDEX(Menu!$C$11:$C$27,$B7,1))=0,"",INDEX(Menu!$C$11:$C$27,$B7,1))</f>
        <v>Cleaning</v>
      </c>
      <c r="K7" s="130" t="str">
        <f>IFERROR(INDEX($J$6:$J$23, MATCH(0,INDEX((LEN($J$6:$J$23)=0)+COUNTIF($K$5:$K6,$J$6:$J$23),0),0)),"")</f>
        <v>Cleaning</v>
      </c>
      <c r="M7" s="40">
        <v>2</v>
      </c>
      <c r="N7" s="130" t="str">
        <f>IF(OR(INDEX(Records!$B$6:$B$25,$M7,1)=0,INDEX(Records!$C$6:$C$25,$M7,1)=0,INDEX(Records!$D$6:$D$25,$M7,1)=0,INDEX(Records!$E$6:$E$25,$M7,1)=0),"Passive","Active")</f>
        <v>Active</v>
      </c>
      <c r="O7" s="141" t="str">
        <f>IFERROR(IF($N7="Passive","",INDEX(Records!$B$6:$B$25,$M7,1)),"")</f>
        <v>Property 1</v>
      </c>
      <c r="P7" s="148" t="str">
        <f>IFERROR(IF($N7="Passive","",INDEX(Records!$C$6:$C$25,$M7,1)),"")</f>
        <v>Booking.com</v>
      </c>
      <c r="Q7" s="149">
        <f>IFERROR(IF($N7="Passive","",INDEX(Records!$D$6:$D$25,$M7,1)),"")</f>
        <v>44577</v>
      </c>
      <c r="R7" s="135">
        <f t="shared" ref="R7:R25" si="24">IFERROR(IF(DAY($Q7)=0,"",DAY($Q7)),"")</f>
        <v>16</v>
      </c>
      <c r="S7" s="135">
        <f t="shared" ref="S7:S25" si="25">IFERROR(IF(DAY($Q7)=0,"",MONTH($Q7)),"")</f>
        <v>1</v>
      </c>
      <c r="T7" s="130">
        <f t="shared" ref="T7:T25" si="26">IFERROR(IF(DAY($Q7)=0,"",$EK$7),"")</f>
        <v>2022</v>
      </c>
      <c r="U7" s="149">
        <f>IFERROR(IF($N7="Passive","",INDEX(Records!$E$6:$E$25,$M7,1)),"")</f>
        <v>44586</v>
      </c>
      <c r="V7" s="135">
        <f t="shared" ref="V7:V25" si="27">IFERROR(IF(DAY($U7)=0,"",DAY($U7)),"")</f>
        <v>25</v>
      </c>
      <c r="W7" s="135">
        <f t="shared" ref="W7:W25" si="28">IFERROR(IF(DAY($U7)=0,"",MONTH($U7)),"")</f>
        <v>1</v>
      </c>
      <c r="X7" s="130">
        <f t="shared" ref="X7:X25" si="29">IFERROR(IF(DAY($U7)=0,"",$EK$7),"")</f>
        <v>2022</v>
      </c>
      <c r="Y7" s="130">
        <f>IFERROR(IF($N7="Passive","",INDEX(Records!$I$6:$I$25,$M7,1)),"")</f>
        <v>350</v>
      </c>
      <c r="Z7" s="130">
        <f>IFERROR(IF($N7="Passive","",INDEX(Records!$J$6:$J$25,$M7,1)),"")</f>
        <v>25</v>
      </c>
      <c r="AA7" s="130">
        <f t="shared" si="9"/>
        <v>375</v>
      </c>
      <c r="AB7" s="130">
        <f t="shared" ref="AB7:AB25" si="30">IFERROR(IF($N7="Passive","",$U7-$Q7),"")</f>
        <v>9</v>
      </c>
      <c r="AC7" s="129">
        <f t="shared" ref="AC7:AN25" si="31">IF($N7="Passive","",IF(AND(DATE($EK$7,AC$4,1)&gt;=$Q7,DATE($EK$7,AC$4,1)&lt;=$U7,EOMONTH(DATE($EK$7,AC$4,1),0)&gt;=$U7),$U7-DATE($EK$7,AC$4,1),
IF(AND(DATE($EK$7,AC$4,1)&gt;=$Q7,EOMONTH(DATE($EK$7,AC$4,1),0)&lt;=$U7),INDEX($BQ$6:$BQ$17,AC$4,1),
IF(AND(DATE($EK$7,AC$4,1)&lt;=$Q7,EOMONTH(DATE($EK$7,AC$4,1),0)&gt;=$Q7,DATE($EK$7,AC$4,1)&lt;=$U7,EOMONTH(DATE($EK$7,AC$4,1),0)&gt;=$U7),$U7-$Q7,
IF(AND(DATE($EK$7,AC$4,1)&lt;=$Q7,EOMONTH(DATE($EK$7,AC$4,1),0)&gt;=$Q7,EOMONTH(DATE($EK$7,AC$4,1),0)&lt;=$U7),EOMONTH(DATE($EK$7,AC$4,1),0)+1-$Q7,0)))))</f>
        <v>9</v>
      </c>
      <c r="AD7" s="136">
        <f t="shared" si="10"/>
        <v>0</v>
      </c>
      <c r="AE7" s="136">
        <f t="shared" si="10"/>
        <v>0</v>
      </c>
      <c r="AF7" s="136">
        <f t="shared" si="10"/>
        <v>0</v>
      </c>
      <c r="AG7" s="136">
        <f t="shared" si="10"/>
        <v>0</v>
      </c>
      <c r="AH7" s="136">
        <f t="shared" si="10"/>
        <v>0</v>
      </c>
      <c r="AI7" s="136">
        <f t="shared" si="10"/>
        <v>0</v>
      </c>
      <c r="AJ7" s="136">
        <f t="shared" si="10"/>
        <v>0</v>
      </c>
      <c r="AK7" s="136">
        <f t="shared" si="10"/>
        <v>0</v>
      </c>
      <c r="AL7" s="136">
        <f t="shared" si="10"/>
        <v>0</v>
      </c>
      <c r="AM7" s="136">
        <f t="shared" si="10"/>
        <v>0</v>
      </c>
      <c r="AN7" s="136">
        <f t="shared" si="10"/>
        <v>0</v>
      </c>
      <c r="AO7" s="145">
        <f>IFERROR(IF($N7="Passive","",IF(OR(COUNTIFS($O$6:$O7,$O7,$T$6:$T7,$T7,AC$6:AC7,"&gt;0")&lt;&gt;1,AC7=0),0,SUMIFS(AC$6:AC$25,$O$6:$O$25,$O7,$T$6:$T$25,$T7)/AO$3)),"")</f>
        <v>0</v>
      </c>
      <c r="AP7" s="145">
        <f>IFERROR(IF($N7="Passive","",IF(OR(COUNTIFS($O$6:$O7,$O7,$T$6:$T7,$T7,AD$6:AD7,"&gt;0")&lt;&gt;1,AD7=0),0,SUMIFS(AD$6:AD$25,$O$6:$O$25,$O7,$T$6:$T$25,$T7)/AP$3)),"")</f>
        <v>0</v>
      </c>
      <c r="AQ7" s="145">
        <f>IFERROR(IF($N7="Passive","",IF(OR(COUNTIFS($O$6:$O7,$O7,$T$6:$T7,$T7,AE$6:AE7,"&gt;0")&lt;&gt;1,AE7=0),0,SUMIFS(AE$6:AE$25,$O$6:$O$25,$O7,$T$6:$T$25,$T7)/AQ$3)),"")</f>
        <v>0</v>
      </c>
      <c r="AR7" s="145">
        <f>IFERROR(IF($N7="Passive","",IF(OR(COUNTIFS($O$6:$O7,$O7,$T$6:$T7,$T7,AF$6:AF7,"&gt;0")&lt;&gt;1,AF7=0),0,SUMIFS(AF$6:AF$25,$O$6:$O$25,$O7,$T$6:$T$25,$T7)/AR$3)),"")</f>
        <v>0</v>
      </c>
      <c r="AS7" s="145">
        <f>IFERROR(IF($N7="Passive","",IF(OR(COUNTIFS($O$6:$O7,$O7,$T$6:$T7,$T7,AG$6:AG7,"&gt;0")&lt;&gt;1,AG7=0),0,SUMIFS(AG$6:AG$25,$O$6:$O$25,$O7,$T$6:$T$25,$T7)/AS$3)),"")</f>
        <v>0</v>
      </c>
      <c r="AT7" s="145">
        <f>IFERROR(IF($N7="Passive","",IF(OR(COUNTIFS($O$6:$O7,$O7,$T$6:$T7,$T7,AH$6:AH7,"&gt;0")&lt;&gt;1,AH7=0),0,SUMIFS(AH$6:AH$25,$O$6:$O$25,$O7,$T$6:$T$25,$T7)/AT$3)),"")</f>
        <v>0</v>
      </c>
      <c r="AU7" s="145">
        <f>IFERROR(IF($N7="Passive","",IF(OR(COUNTIFS($O$6:$O7,$O7,$T$6:$T7,$T7,AI$6:AI7,"&gt;0")&lt;&gt;1,AI7=0),0,SUMIFS(AI$6:AI$25,$O$6:$O$25,$O7,$T$6:$T$25,$T7)/AU$3)),"")</f>
        <v>0</v>
      </c>
      <c r="AV7" s="145">
        <f>IFERROR(IF($N7="Passive","",IF(OR(COUNTIFS($O$6:$O7,$O7,$T$6:$T7,$T7,AJ$6:AJ7,"&gt;0")&lt;&gt;1,AJ7=0),0,SUMIFS(AJ$6:AJ$25,$O$6:$O$25,$O7,$T$6:$T$25,$T7)/AV$3)),"")</f>
        <v>0</v>
      </c>
      <c r="AW7" s="145">
        <f>IFERROR(IF($N7="Passive","",IF(OR(COUNTIFS($O$6:$O7,$O7,$T$6:$T7,$T7,AK$6:AK7,"&gt;0")&lt;&gt;1,AK7=0),0,SUMIFS(AK$6:AK$25,$O$6:$O$25,$O7,$T$6:$T$25,$T7)/AW$3)),"")</f>
        <v>0</v>
      </c>
      <c r="AX7" s="145">
        <f>IFERROR(IF($N7="Passive","",IF(OR(COUNTIFS($O$6:$O7,$O7,$T$6:$T7,$T7,AL$6:AL7,"&gt;0")&lt;&gt;1,AL7=0),0,SUMIFS(AL$6:AL$25,$O$6:$O$25,$O7,$T$6:$T$25,$T7)/AX$3)),"")</f>
        <v>0</v>
      </c>
      <c r="AY7" s="145">
        <f>IFERROR(IF($N7="Passive","",IF(OR(COUNTIFS($O$6:$O7,$O7,$T$6:$T7,$T7,AM$6:AM7,"&gt;0")&lt;&gt;1,AM7=0),0,SUMIFS(AM$6:AM$25,$O$6:$O$25,$O7,$T$6:$T$25,$T7)/AY$3)),"")</f>
        <v>0</v>
      </c>
      <c r="AZ7" s="145">
        <f>IFERROR(IF($N7="Passive","",IF(OR(COUNTIFS($O$6:$O7,$O7,$T$6:$T7,$T7,AN$6:AN7,"&gt;0")&lt;&gt;1,AN7=0),0,SUMIFS(AN$6:AN$25,$O$6:$O$25,$O7,$T$6:$T$25,$T7)/AZ$3)),"")</f>
        <v>0</v>
      </c>
      <c r="BA7" s="136">
        <f t="shared" si="11"/>
        <v>375</v>
      </c>
      <c r="BB7" s="136">
        <f t="shared" si="12"/>
        <v>0</v>
      </c>
      <c r="BC7" s="136">
        <f t="shared" si="13"/>
        <v>0</v>
      </c>
      <c r="BD7" s="136">
        <f t="shared" si="14"/>
        <v>0</v>
      </c>
      <c r="BE7" s="136">
        <f t="shared" si="15"/>
        <v>0</v>
      </c>
      <c r="BF7" s="136">
        <f t="shared" si="16"/>
        <v>0</v>
      </c>
      <c r="BG7" s="136">
        <f t="shared" si="17"/>
        <v>0</v>
      </c>
      <c r="BH7" s="136">
        <f t="shared" si="18"/>
        <v>0</v>
      </c>
      <c r="BI7" s="136">
        <f t="shared" si="19"/>
        <v>0</v>
      </c>
      <c r="BJ7" s="136">
        <f t="shared" si="20"/>
        <v>0</v>
      </c>
      <c r="BK7" s="136">
        <f t="shared" si="21"/>
        <v>0</v>
      </c>
      <c r="BL7" s="136">
        <f t="shared" si="22"/>
        <v>0</v>
      </c>
      <c r="BN7" s="44">
        <v>2022</v>
      </c>
      <c r="BO7" s="40">
        <v>2</v>
      </c>
      <c r="BP7" s="40" t="s">
        <v>22</v>
      </c>
      <c r="BQ7" s="108">
        <f t="shared" ref="BQ7:BQ17" si="32">EOMONTH(DATE($EK$7,$BO7,1),0)+1-DATE($EK$7,$BO7,1)</f>
        <v>28</v>
      </c>
      <c r="BR7" s="130">
        <f>IFERROR(IF(MOD($BT$9+$BO6,12)=0,12,MOD($BT$9+$BO6,12)),"")</f>
        <v>2</v>
      </c>
      <c r="BZ7" s="40">
        <v>2</v>
      </c>
      <c r="CB7" s="41" t="str">
        <f t="shared" ref="CB7:CQ25" si="33">IFERROR(IF($N7="Passive","",IF(AND(OR($BX$6="All",$BX$6=$O7),$N7="Active",CB$5&gt;=$Q7,CB$5&lt;$U7,$BT$20="Channel - Property"),$P7&amp;" - "&amp;$O7,
IF(AND(OR($BX$6="All",$BX$6=$O7),$N7="Active",CB$5&gt;=$Q7,CB$5&lt;$U7,$BT$20="Channel"),$P7,
IF(AND(OR($BX$6="All",$BX$6=$O7),$N7="Active",CB$5&gt;=$Q7,CB$5&lt;$U7,$BT$20="Property"),$O7,"")))),"")</f>
        <v/>
      </c>
      <c r="CC7" s="41" t="str">
        <f t="shared" si="23"/>
        <v/>
      </c>
      <c r="CD7" s="41" t="str">
        <f t="shared" si="23"/>
        <v/>
      </c>
      <c r="CE7" s="41" t="str">
        <f t="shared" si="23"/>
        <v/>
      </c>
      <c r="CF7" s="41" t="str">
        <f t="shared" si="23"/>
        <v/>
      </c>
      <c r="CG7" s="41" t="str">
        <f t="shared" si="23"/>
        <v/>
      </c>
      <c r="CH7" s="41" t="str">
        <f t="shared" si="23"/>
        <v/>
      </c>
      <c r="CI7" s="146" t="str">
        <f t="shared" si="23"/>
        <v/>
      </c>
      <c r="CJ7" s="146" t="str">
        <f t="shared" si="23"/>
        <v/>
      </c>
      <c r="CK7" s="146" t="str">
        <f t="shared" si="23"/>
        <v/>
      </c>
      <c r="CL7" s="41" t="str">
        <f t="shared" si="23"/>
        <v/>
      </c>
      <c r="CM7" s="41" t="str">
        <f t="shared" si="23"/>
        <v/>
      </c>
      <c r="CN7" s="146" t="str">
        <f t="shared" si="23"/>
        <v/>
      </c>
      <c r="CO7" s="146" t="str">
        <f t="shared" si="23"/>
        <v/>
      </c>
      <c r="CP7" s="146" t="str">
        <f t="shared" si="23"/>
        <v/>
      </c>
      <c r="CQ7" s="146" t="str">
        <f t="shared" si="23"/>
        <v/>
      </c>
      <c r="CR7" s="146" t="str">
        <f t="shared" si="23"/>
        <v/>
      </c>
      <c r="CS7" s="146" t="str">
        <f t="shared" si="23"/>
        <v/>
      </c>
      <c r="CT7" s="41" t="str">
        <f t="shared" si="23"/>
        <v/>
      </c>
      <c r="CU7" s="146" t="str">
        <f t="shared" si="23"/>
        <v/>
      </c>
      <c r="CV7" s="146" t="str">
        <f t="shared" si="23"/>
        <v>Booking.com - Property 1</v>
      </c>
      <c r="CW7" s="146" t="str">
        <f t="shared" si="23"/>
        <v>Booking.com - Property 1</v>
      </c>
      <c r="CX7" s="146" t="str">
        <f t="shared" si="23"/>
        <v>Booking.com - Property 1</v>
      </c>
      <c r="CY7" s="146" t="str">
        <f t="shared" si="23"/>
        <v>Booking.com - Property 1</v>
      </c>
      <c r="CZ7" s="146" t="str">
        <f t="shared" si="23"/>
        <v>Booking.com - Property 1</v>
      </c>
      <c r="DA7" s="41" t="str">
        <f t="shared" si="23"/>
        <v>Booking.com - Property 1</v>
      </c>
      <c r="DB7" s="41" t="str">
        <f t="shared" si="23"/>
        <v>Booking.com - Property 1</v>
      </c>
      <c r="DC7" s="41" t="str">
        <f t="shared" si="23"/>
        <v>Booking.com - Property 1</v>
      </c>
      <c r="DD7" s="41" t="str">
        <f t="shared" si="23"/>
        <v>Booking.com - Property 1</v>
      </c>
      <c r="DE7" s="41" t="str">
        <f t="shared" si="23"/>
        <v/>
      </c>
      <c r="DF7" s="41" t="str">
        <f t="shared" si="23"/>
        <v/>
      </c>
      <c r="DG7" s="41" t="str">
        <f t="shared" si="23"/>
        <v/>
      </c>
      <c r="DH7" s="41" t="str">
        <f t="shared" si="23"/>
        <v/>
      </c>
      <c r="DI7" s="41" t="str">
        <f t="shared" si="23"/>
        <v/>
      </c>
      <c r="DJ7" s="41" t="str">
        <f t="shared" si="23"/>
        <v/>
      </c>
      <c r="DK7" s="41" t="str">
        <f t="shared" si="23"/>
        <v/>
      </c>
      <c r="DL7" s="41" t="str">
        <f t="shared" si="23"/>
        <v/>
      </c>
      <c r="DM7" s="41" t="str">
        <f t="shared" si="23"/>
        <v/>
      </c>
      <c r="DN7" s="41" t="str">
        <f t="shared" si="23"/>
        <v/>
      </c>
      <c r="DO7" s="41" t="str">
        <f t="shared" si="23"/>
        <v/>
      </c>
      <c r="DP7" s="41" t="str">
        <f t="shared" si="23"/>
        <v/>
      </c>
      <c r="DQ7" s="41" t="str">
        <f t="shared" si="23"/>
        <v/>
      </c>
      <c r="DS7" s="40">
        <v>2</v>
      </c>
      <c r="DT7" s="130" t="str">
        <f>IF(OR(INDEX(Expenses!$B$6:$B$25,$DS7,1)=0,INDEX(Expenses!$C$6:$C$25,$DS7,1)=0,INDEX(Expenses!$D$6:$D$25,$DS7,1)=0),"Passive","Active")</f>
        <v>Active</v>
      </c>
      <c r="DU7" s="130" t="str">
        <f>IF($DT7="Passive","",INDEX(Expenses!$B$6:$B$25,Calc!$DS7,1))</f>
        <v>Property 1</v>
      </c>
      <c r="DV7" s="130" t="str">
        <f>IF($DT7="Passive","",INDEX(Expenses!$C$6:$C$25,Calc!$DS7,1))</f>
        <v>Taxes</v>
      </c>
      <c r="DW7" s="130">
        <f>IF($DT7="Passive","",INDEX(Expenses!$D$6:$D$25,Calc!$DS7,1))</f>
        <v>2021</v>
      </c>
      <c r="DX7" s="136">
        <f>IF($DT7="Passive","",INDEX(Expenses!E$6:E$25,$DS7,1))</f>
        <v>0</v>
      </c>
      <c r="DY7" s="136">
        <f>IF($DT7="Passive","",INDEX(Expenses!F$6:F$25,$DS7,1))</f>
        <v>0</v>
      </c>
      <c r="DZ7" s="136">
        <f>IF($DT7="Passive","",INDEX(Expenses!G$6:G$25,$DS7,1))</f>
        <v>0</v>
      </c>
      <c r="EA7" s="136">
        <f>IF($DT7="Passive","",INDEX(Expenses!H$6:H$25,$DS7,1))</f>
        <v>500</v>
      </c>
      <c r="EB7" s="136">
        <f>IF($DT7="Passive","",INDEX(Expenses!I$6:I$25,$DS7,1))</f>
        <v>0</v>
      </c>
      <c r="EC7" s="136">
        <f>IF($DT7="Passive","",INDEX(Expenses!J$6:J$25,$DS7,1))</f>
        <v>0</v>
      </c>
      <c r="ED7" s="136">
        <f>IF($DT7="Passive","",INDEX(Expenses!K$6:K$25,$DS7,1))</f>
        <v>0</v>
      </c>
      <c r="EE7" s="136">
        <f>IF($DT7="Passive","",INDEX(Expenses!L$6:L$25,$DS7,1))</f>
        <v>0</v>
      </c>
      <c r="EF7" s="136">
        <f>IF($DT7="Passive","",INDEX(Expenses!M$6:M$25,$DS7,1))</f>
        <v>0</v>
      </c>
      <c r="EG7" s="136">
        <f>IF($DT7="Passive","",INDEX(Expenses!N$6:N$25,$DS7,1))</f>
        <v>0</v>
      </c>
      <c r="EH7" s="136">
        <f>IF($DT7="Passive","",INDEX(Expenses!O$6:O$25,$DS7,1))</f>
        <v>0</v>
      </c>
      <c r="EI7" s="136">
        <f>IF($DT7="Passive","",INDEX(Expenses!P$6:P$25,$DS7,1))</f>
        <v>0</v>
      </c>
      <c r="EK7" s="130">
        <f>IF(LEN(Summary!$D$7)=0,YEAR(MIN($Q$6:$Q$305)),Summary!$D$7)</f>
        <v>2022</v>
      </c>
      <c r="EL7" s="130" t="str">
        <f>IF(LEN(Summary!$G$7)=0,"All",Summary!$G$7)</f>
        <v>All</v>
      </c>
      <c r="EM7" s="130" t="str">
        <f>IF(LEN(Summary!$J$7)=0,"All",Summary!$J$7)</f>
        <v>All</v>
      </c>
      <c r="EP7" s="130">
        <f>$BR6</f>
        <v>1</v>
      </c>
      <c r="EQ7" s="130">
        <f>$BR7</f>
        <v>2</v>
      </c>
      <c r="ER7" s="130">
        <f>$BR8</f>
        <v>3</v>
      </c>
      <c r="ES7" s="130">
        <f>$BR9</f>
        <v>4</v>
      </c>
      <c r="ET7" s="130">
        <f>$BR10</f>
        <v>5</v>
      </c>
      <c r="EU7" s="130">
        <f>$BR11</f>
        <v>6</v>
      </c>
      <c r="EV7" s="130">
        <f>$BR12</f>
        <v>7</v>
      </c>
      <c r="EW7" s="130">
        <f>$BR13</f>
        <v>8</v>
      </c>
      <c r="EX7" s="130">
        <f>$BR14</f>
        <v>9</v>
      </c>
      <c r="EY7" s="130">
        <f>$BR15</f>
        <v>10</v>
      </c>
      <c r="EZ7" s="130">
        <f>$BR16</f>
        <v>11</v>
      </c>
      <c r="FA7" s="130">
        <f>$BR17</f>
        <v>12</v>
      </c>
    </row>
    <row r="8" spans="2:158" x14ac:dyDescent="0.25">
      <c r="B8" s="40">
        <v>2</v>
      </c>
      <c r="D8" s="134" t="str">
        <f>IFERROR(IF(INDEX(PropertyDatabase!$B$6:$B$35,$B8,1)=0,"",INDEX(PropertyDatabase!$B$6:$B$35,$B8,1)),"")</f>
        <v>Property 2</v>
      </c>
      <c r="E8" s="130" t="str">
        <f>IFERROR(INDEX($D$6:$D$16, MATCH(0,INDEX((LEN($D$6:$D$16)=0)+COUNTIF($E$5:$E7,$D$6:$D$16),0),0)),"")</f>
        <v>Property 2</v>
      </c>
      <c r="G8" s="130" t="str">
        <f>IF(LEN(INDEX(Menu!$E$11:$E$18,$B8,1))=0,"",INDEX(Menu!$E$11:$E$18,$B8,1))</f>
        <v>Booking.com</v>
      </c>
      <c r="H8" s="130" t="str">
        <f>IFERROR(INDEX($G$6:$G$14, MATCH(0,INDEX((LEN($G$6:$G$14)=0)+COUNTIF($H$5:$H7,$G$6:$G$14),0),0)),"")</f>
        <v>Booking.com</v>
      </c>
      <c r="J8" s="130" t="str">
        <f>IF(LEN(INDEX(Menu!$C$11:$C$27,$B8,1))=0,"",INDEX(Menu!$C$11:$C$27,$B8,1))</f>
        <v>Repairs</v>
      </c>
      <c r="K8" s="130" t="str">
        <f>IFERROR(INDEX($J$6:$J$23, MATCH(0,INDEX((LEN($J$6:$J$23)=0)+COUNTIF($K$5:$K7,$J$6:$J$23),0),0)),"")</f>
        <v>Repairs</v>
      </c>
      <c r="M8" s="40">
        <v>3</v>
      </c>
      <c r="N8" s="130" t="str">
        <f>IF(OR(INDEX(Records!$B$6:$B$25,$M8,1)=0,INDEX(Records!$C$6:$C$25,$M8,1)=0,INDEX(Records!$D$6:$D$25,$M8,1)=0,INDEX(Records!$E$6:$E$25,$M8,1)=0),"Passive","Active")</f>
        <v>Active</v>
      </c>
      <c r="O8" s="141" t="str">
        <f>IFERROR(IF($N8="Passive","",INDEX(Records!$B$6:$B$25,$M8,1)),"")</f>
        <v>Property 1</v>
      </c>
      <c r="P8" s="148" t="str">
        <f>IFERROR(IF($N8="Passive","",INDEX(Records!$C$6:$C$25,$M8,1)),"")</f>
        <v>HomeAway</v>
      </c>
      <c r="Q8" s="149">
        <f>IFERROR(IF($N8="Passive","",INDEX(Records!$D$6:$D$25,$M8,1)),"")</f>
        <v>44593</v>
      </c>
      <c r="R8" s="135">
        <f t="shared" si="24"/>
        <v>1</v>
      </c>
      <c r="S8" s="135">
        <f t="shared" si="25"/>
        <v>2</v>
      </c>
      <c r="T8" s="130">
        <f t="shared" si="26"/>
        <v>2022</v>
      </c>
      <c r="U8" s="149">
        <f>IFERROR(IF($N8="Passive","",INDEX(Records!$E$6:$E$25,$M8,1)),"")</f>
        <v>44604</v>
      </c>
      <c r="V8" s="135">
        <f t="shared" si="27"/>
        <v>12</v>
      </c>
      <c r="W8" s="135">
        <f t="shared" si="28"/>
        <v>2</v>
      </c>
      <c r="X8" s="130">
        <f t="shared" si="29"/>
        <v>2022</v>
      </c>
      <c r="Y8" s="130">
        <f>IFERROR(IF($N8="Passive","",INDEX(Records!$I$6:$I$25,$M8,1)),"")</f>
        <v>400</v>
      </c>
      <c r="Z8" s="130">
        <f>IFERROR(IF($N8="Passive","",INDEX(Records!$J$6:$J$25,$M8,1)),"")</f>
        <v>50</v>
      </c>
      <c r="AA8" s="130">
        <f t="shared" si="9"/>
        <v>450</v>
      </c>
      <c r="AB8" s="130">
        <f t="shared" si="30"/>
        <v>11</v>
      </c>
      <c r="AC8" s="129">
        <f t="shared" si="31"/>
        <v>0</v>
      </c>
      <c r="AD8" s="136">
        <f t="shared" si="10"/>
        <v>11</v>
      </c>
      <c r="AE8" s="136">
        <f t="shared" si="10"/>
        <v>0</v>
      </c>
      <c r="AF8" s="136">
        <f t="shared" si="10"/>
        <v>0</v>
      </c>
      <c r="AG8" s="136">
        <f t="shared" si="10"/>
        <v>0</v>
      </c>
      <c r="AH8" s="136">
        <f t="shared" si="10"/>
        <v>0</v>
      </c>
      <c r="AI8" s="136">
        <f t="shared" si="10"/>
        <v>0</v>
      </c>
      <c r="AJ8" s="136">
        <f t="shared" si="10"/>
        <v>0</v>
      </c>
      <c r="AK8" s="136">
        <f t="shared" si="10"/>
        <v>0</v>
      </c>
      <c r="AL8" s="136">
        <f t="shared" si="10"/>
        <v>0</v>
      </c>
      <c r="AM8" s="136">
        <f t="shared" si="10"/>
        <v>0</v>
      </c>
      <c r="AN8" s="136">
        <f t="shared" si="10"/>
        <v>0</v>
      </c>
      <c r="AO8" s="145">
        <f>IFERROR(IF($N8="Passive","",IF(OR(COUNTIFS($O$6:$O8,$O8,$T$6:$T8,$T8,AC$6:AC8,"&gt;0")&lt;&gt;1,AC8=0),0,SUMIFS(AC$6:AC$25,$O$6:$O$25,$O8,$T$6:$T$25,$T8)/AO$3)),"")</f>
        <v>0</v>
      </c>
      <c r="AP8" s="145">
        <f>IFERROR(IF($N8="Passive","",IF(OR(COUNTIFS($O$6:$O8,$O8,$T$6:$T8,$T8,AD$6:AD8,"&gt;0")&lt;&gt;1,AD8=0),0,SUMIFS(AD$6:AD$25,$O$6:$O$25,$O8,$T$6:$T$25,$T8)/AP$3)),"")</f>
        <v>0.39285714285714285</v>
      </c>
      <c r="AQ8" s="145">
        <f>IFERROR(IF($N8="Passive","",IF(OR(COUNTIFS($O$6:$O8,$O8,$T$6:$T8,$T8,AE$6:AE8,"&gt;0")&lt;&gt;1,AE8=0),0,SUMIFS(AE$6:AE$25,$O$6:$O$25,$O8,$T$6:$T$25,$T8)/AQ$3)),"")</f>
        <v>0</v>
      </c>
      <c r="AR8" s="145">
        <f>IFERROR(IF($N8="Passive","",IF(OR(COUNTIFS($O$6:$O8,$O8,$T$6:$T8,$T8,AF$6:AF8,"&gt;0")&lt;&gt;1,AF8=0),0,SUMIFS(AF$6:AF$25,$O$6:$O$25,$O8,$T$6:$T$25,$T8)/AR$3)),"")</f>
        <v>0</v>
      </c>
      <c r="AS8" s="145">
        <f>IFERROR(IF($N8="Passive","",IF(OR(COUNTIFS($O$6:$O8,$O8,$T$6:$T8,$T8,AG$6:AG8,"&gt;0")&lt;&gt;1,AG8=0),0,SUMIFS(AG$6:AG$25,$O$6:$O$25,$O8,$T$6:$T$25,$T8)/AS$3)),"")</f>
        <v>0</v>
      </c>
      <c r="AT8" s="145">
        <f>IFERROR(IF($N8="Passive","",IF(OR(COUNTIFS($O$6:$O8,$O8,$T$6:$T8,$T8,AH$6:AH8,"&gt;0")&lt;&gt;1,AH8=0),0,SUMIFS(AH$6:AH$25,$O$6:$O$25,$O8,$T$6:$T$25,$T8)/AT$3)),"")</f>
        <v>0</v>
      </c>
      <c r="AU8" s="145">
        <f>IFERROR(IF($N8="Passive","",IF(OR(COUNTIFS($O$6:$O8,$O8,$T$6:$T8,$T8,AI$6:AI8,"&gt;0")&lt;&gt;1,AI8=0),0,SUMIFS(AI$6:AI$25,$O$6:$O$25,$O8,$T$6:$T$25,$T8)/AU$3)),"")</f>
        <v>0</v>
      </c>
      <c r="AV8" s="145">
        <f>IFERROR(IF($N8="Passive","",IF(OR(COUNTIFS($O$6:$O8,$O8,$T$6:$T8,$T8,AJ$6:AJ8,"&gt;0")&lt;&gt;1,AJ8=0),0,SUMIFS(AJ$6:AJ$25,$O$6:$O$25,$O8,$T$6:$T$25,$T8)/AV$3)),"")</f>
        <v>0</v>
      </c>
      <c r="AW8" s="145">
        <f>IFERROR(IF($N8="Passive","",IF(OR(COUNTIFS($O$6:$O8,$O8,$T$6:$T8,$T8,AK$6:AK8,"&gt;0")&lt;&gt;1,AK8=0),0,SUMIFS(AK$6:AK$25,$O$6:$O$25,$O8,$T$6:$T$25,$T8)/AW$3)),"")</f>
        <v>0</v>
      </c>
      <c r="AX8" s="145">
        <f>IFERROR(IF($N8="Passive","",IF(OR(COUNTIFS($O$6:$O8,$O8,$T$6:$T8,$T8,AL$6:AL8,"&gt;0")&lt;&gt;1,AL8=0),0,SUMIFS(AL$6:AL$25,$O$6:$O$25,$O8,$T$6:$T$25,$T8)/AX$3)),"")</f>
        <v>0</v>
      </c>
      <c r="AY8" s="145">
        <f>IFERROR(IF($N8="Passive","",IF(OR(COUNTIFS($O$6:$O8,$O8,$T$6:$T8,$T8,AM$6:AM8,"&gt;0")&lt;&gt;1,AM8=0),0,SUMIFS(AM$6:AM$25,$O$6:$O$25,$O8,$T$6:$T$25,$T8)/AY$3)),"")</f>
        <v>0</v>
      </c>
      <c r="AZ8" s="145">
        <f>IFERROR(IF($N8="Passive","",IF(OR(COUNTIFS($O$6:$O8,$O8,$T$6:$T8,$T8,AN$6:AN8,"&gt;0")&lt;&gt;1,AN8=0),0,SUMIFS(AN$6:AN$25,$O$6:$O$25,$O8,$T$6:$T$25,$T8)/AZ$3)),"")</f>
        <v>0</v>
      </c>
      <c r="BA8" s="136">
        <f t="shared" si="11"/>
        <v>0</v>
      </c>
      <c r="BB8" s="136">
        <f t="shared" si="12"/>
        <v>450</v>
      </c>
      <c r="BC8" s="136">
        <f t="shared" si="13"/>
        <v>0</v>
      </c>
      <c r="BD8" s="136">
        <f t="shared" si="14"/>
        <v>0</v>
      </c>
      <c r="BE8" s="136">
        <f t="shared" si="15"/>
        <v>0</v>
      </c>
      <c r="BF8" s="136">
        <f t="shared" si="16"/>
        <v>0</v>
      </c>
      <c r="BG8" s="136">
        <f t="shared" si="17"/>
        <v>0</v>
      </c>
      <c r="BH8" s="136">
        <f t="shared" si="18"/>
        <v>0</v>
      </c>
      <c r="BI8" s="136">
        <f t="shared" si="19"/>
        <v>0</v>
      </c>
      <c r="BJ8" s="136">
        <f t="shared" si="20"/>
        <v>0</v>
      </c>
      <c r="BK8" s="136">
        <f t="shared" si="21"/>
        <v>0</v>
      </c>
      <c r="BL8" s="136">
        <f t="shared" si="22"/>
        <v>0</v>
      </c>
      <c r="BN8" s="44">
        <v>2023</v>
      </c>
      <c r="BO8" s="40">
        <v>3</v>
      </c>
      <c r="BP8" s="40" t="s">
        <v>23</v>
      </c>
      <c r="BQ8" s="108">
        <f t="shared" si="32"/>
        <v>31</v>
      </c>
      <c r="BR8" s="130">
        <f t="shared" ref="BR8:BR17" si="34">IFERROR(IF(MOD($BT$9+$BO7,12)=0,12,MOD($BT$9+$BO7,12)),"")</f>
        <v>3</v>
      </c>
      <c r="BT8" s="68" t="s">
        <v>83</v>
      </c>
      <c r="BZ8" s="40">
        <v>3</v>
      </c>
      <c r="CB8" s="41" t="str">
        <f t="shared" si="33"/>
        <v/>
      </c>
      <c r="CC8" s="41" t="str">
        <f t="shared" si="23"/>
        <v/>
      </c>
      <c r="CD8" s="41" t="str">
        <f t="shared" si="23"/>
        <v/>
      </c>
      <c r="CE8" s="41" t="str">
        <f t="shared" si="23"/>
        <v/>
      </c>
      <c r="CF8" s="41" t="str">
        <f t="shared" si="23"/>
        <v/>
      </c>
      <c r="CG8" s="41" t="str">
        <f t="shared" si="23"/>
        <v/>
      </c>
      <c r="CH8" s="41" t="str">
        <f t="shared" si="23"/>
        <v/>
      </c>
      <c r="CI8" s="146" t="str">
        <f t="shared" si="23"/>
        <v/>
      </c>
      <c r="CJ8" s="146" t="str">
        <f t="shared" si="23"/>
        <v/>
      </c>
      <c r="CK8" s="146" t="str">
        <f t="shared" si="23"/>
        <v/>
      </c>
      <c r="CL8" s="41" t="str">
        <f t="shared" si="23"/>
        <v/>
      </c>
      <c r="CM8" s="41" t="str">
        <f t="shared" si="23"/>
        <v/>
      </c>
      <c r="CN8" s="146" t="str">
        <f t="shared" si="23"/>
        <v/>
      </c>
      <c r="CO8" s="146" t="str">
        <f t="shared" si="23"/>
        <v/>
      </c>
      <c r="CP8" s="146" t="str">
        <f t="shared" si="23"/>
        <v/>
      </c>
      <c r="CQ8" s="146" t="str">
        <f t="shared" si="23"/>
        <v/>
      </c>
      <c r="CR8" s="146" t="str">
        <f t="shared" si="23"/>
        <v/>
      </c>
      <c r="CS8" s="146" t="str">
        <f t="shared" si="23"/>
        <v/>
      </c>
      <c r="CT8" s="41" t="str">
        <f t="shared" si="23"/>
        <v/>
      </c>
      <c r="CU8" s="146" t="str">
        <f t="shared" si="23"/>
        <v/>
      </c>
      <c r="CV8" s="146" t="str">
        <f t="shared" si="23"/>
        <v/>
      </c>
      <c r="CW8" s="146" t="str">
        <f t="shared" si="23"/>
        <v/>
      </c>
      <c r="CX8" s="146" t="str">
        <f t="shared" si="23"/>
        <v/>
      </c>
      <c r="CY8" s="146" t="str">
        <f t="shared" si="23"/>
        <v/>
      </c>
      <c r="CZ8" s="146" t="str">
        <f t="shared" si="23"/>
        <v/>
      </c>
      <c r="DA8" s="41" t="str">
        <f t="shared" si="23"/>
        <v/>
      </c>
      <c r="DB8" s="41" t="str">
        <f t="shared" si="23"/>
        <v/>
      </c>
      <c r="DC8" s="41" t="str">
        <f t="shared" si="23"/>
        <v/>
      </c>
      <c r="DD8" s="41" t="str">
        <f t="shared" si="23"/>
        <v/>
      </c>
      <c r="DE8" s="41" t="str">
        <f t="shared" si="23"/>
        <v/>
      </c>
      <c r="DF8" s="41" t="str">
        <f t="shared" si="23"/>
        <v/>
      </c>
      <c r="DG8" s="41" t="str">
        <f t="shared" si="23"/>
        <v/>
      </c>
      <c r="DH8" s="41" t="str">
        <f t="shared" si="23"/>
        <v/>
      </c>
      <c r="DI8" s="41" t="str">
        <f t="shared" si="23"/>
        <v/>
      </c>
      <c r="DJ8" s="41" t="str">
        <f t="shared" si="23"/>
        <v/>
      </c>
      <c r="DK8" s="41" t="str">
        <f t="shared" si="23"/>
        <v/>
      </c>
      <c r="DL8" s="41" t="str">
        <f t="shared" si="23"/>
        <v/>
      </c>
      <c r="DM8" s="41" t="str">
        <f t="shared" si="23"/>
        <v/>
      </c>
      <c r="DN8" s="41" t="str">
        <f t="shared" si="23"/>
        <v/>
      </c>
      <c r="DO8" s="41" t="str">
        <f t="shared" si="23"/>
        <v/>
      </c>
      <c r="DP8" s="41" t="str">
        <f t="shared" si="23"/>
        <v/>
      </c>
      <c r="DQ8" s="41" t="str">
        <f t="shared" si="23"/>
        <v/>
      </c>
      <c r="DS8" s="40">
        <v>3</v>
      </c>
      <c r="DT8" s="130" t="str">
        <f>IF(OR(INDEX(Expenses!$B$6:$B$25,$DS8,1)=0,INDEX(Expenses!$C$6:$C$25,$DS8,1)=0,INDEX(Expenses!$D$6:$D$25,$DS8,1)=0),"Passive","Active")</f>
        <v>Active</v>
      </c>
      <c r="DU8" s="130" t="str">
        <f>IF($DT8="Passive","",INDEX(Expenses!$B$6:$B$25,Calc!$DS8,1))</f>
        <v>Property 1</v>
      </c>
      <c r="DV8" s="130" t="str">
        <f>IF($DT8="Passive","",INDEX(Expenses!$C$6:$C$25,Calc!$DS8,1))</f>
        <v>Mortgage</v>
      </c>
      <c r="DW8" s="130">
        <f>IF($DT8="Passive","",INDEX(Expenses!$D$6:$D$25,Calc!$DS8,1))</f>
        <v>2022</v>
      </c>
      <c r="DX8" s="136">
        <f>IF($DT8="Passive","",INDEX(Expenses!E$6:E$25,$DS8,1))</f>
        <v>250</v>
      </c>
      <c r="DY8" s="136">
        <f>IF($DT8="Passive","",INDEX(Expenses!F$6:F$25,$DS8,1))</f>
        <v>250</v>
      </c>
      <c r="DZ8" s="136">
        <f>IF($DT8="Passive","",INDEX(Expenses!G$6:G$25,$DS8,1))</f>
        <v>250</v>
      </c>
      <c r="EA8" s="136">
        <f>IF($DT8="Passive","",INDEX(Expenses!H$6:H$25,$DS8,1))</f>
        <v>0</v>
      </c>
      <c r="EB8" s="136">
        <f>IF($DT8="Passive","",INDEX(Expenses!I$6:I$25,$DS8,1))</f>
        <v>0</v>
      </c>
      <c r="EC8" s="136">
        <f>IF($DT8="Passive","",INDEX(Expenses!J$6:J$25,$DS8,1))</f>
        <v>0</v>
      </c>
      <c r="ED8" s="136">
        <f>IF($DT8="Passive","",INDEX(Expenses!K$6:K$25,$DS8,1))</f>
        <v>0</v>
      </c>
      <c r="EE8" s="136">
        <f>IF($DT8="Passive","",INDEX(Expenses!L$6:L$25,$DS8,1))</f>
        <v>0</v>
      </c>
      <c r="EF8" s="136">
        <f>IF($DT8="Passive","",INDEX(Expenses!M$6:M$25,$DS8,1))</f>
        <v>0</v>
      </c>
      <c r="EG8" s="136">
        <f>IF($DT8="Passive","",INDEX(Expenses!N$6:N$25,$DS8,1))</f>
        <v>0</v>
      </c>
      <c r="EH8" s="136">
        <f>IF($DT8="Passive","",INDEX(Expenses!O$6:O$25,$DS8,1))</f>
        <v>0</v>
      </c>
      <c r="EI8" s="136">
        <f>IF($DT8="Passive","",INDEX(Expenses!P$6:P$25,$DS8,1))</f>
        <v>0</v>
      </c>
      <c r="EO8" s="95" t="s">
        <v>89</v>
      </c>
      <c r="EP8" s="131" t="str">
        <f>INDEX($BP$6:$BP$17,EP$7,1)</f>
        <v>January</v>
      </c>
      <c r="EQ8" s="131" t="str">
        <f t="shared" ref="EQ8:FA8" si="35">INDEX($BP$6:$BP$17,EQ$7,1)</f>
        <v>February</v>
      </c>
      <c r="ER8" s="131" t="str">
        <f t="shared" si="35"/>
        <v>March</v>
      </c>
      <c r="ES8" s="131" t="str">
        <f t="shared" si="35"/>
        <v>April</v>
      </c>
      <c r="ET8" s="131" t="str">
        <f t="shared" si="35"/>
        <v>May</v>
      </c>
      <c r="EU8" s="131" t="str">
        <f t="shared" si="35"/>
        <v>June</v>
      </c>
      <c r="EV8" s="131" t="str">
        <f t="shared" si="35"/>
        <v>July</v>
      </c>
      <c r="EW8" s="131" t="str">
        <f t="shared" si="35"/>
        <v>August</v>
      </c>
      <c r="EX8" s="131" t="str">
        <f t="shared" si="35"/>
        <v>September</v>
      </c>
      <c r="EY8" s="131" t="str">
        <f t="shared" si="35"/>
        <v>October</v>
      </c>
      <c r="EZ8" s="131" t="str">
        <f t="shared" si="35"/>
        <v>November</v>
      </c>
      <c r="FA8" s="131" t="str">
        <f t="shared" si="35"/>
        <v>December</v>
      </c>
    </row>
    <row r="9" spans="2:158" x14ac:dyDescent="0.25">
      <c r="B9" s="40">
        <v>3</v>
      </c>
      <c r="D9" s="134" t="str">
        <f>IFERROR(IF(INDEX(PropertyDatabase!$B$6:$B$35,$B9,1)=0,"",INDEX(PropertyDatabase!$B$6:$B$35,$B9,1)),"")</f>
        <v>Property 3</v>
      </c>
      <c r="E9" s="130" t="str">
        <f>IFERROR(INDEX($D$6:$D$16, MATCH(0,INDEX((LEN($D$6:$D$16)=0)+COUNTIF($E$5:$E8,$D$6:$D$16),0),0)),"")</f>
        <v>Property 3</v>
      </c>
      <c r="G9" s="130" t="str">
        <f>IF(LEN(INDEX(Menu!$E$11:$E$18,$B9,1))=0,"",INDEX(Menu!$E$11:$E$18,$B9,1))</f>
        <v>HomeAway</v>
      </c>
      <c r="H9" s="130" t="str">
        <f>IFERROR(INDEX($G$6:$G$14, MATCH(0,INDEX((LEN($G$6:$G$14)=0)+COUNTIF($H$5:$H8,$G$6:$G$14),0),0)),"")</f>
        <v>HomeAway</v>
      </c>
      <c r="J9" s="130" t="str">
        <f>IF(LEN(INDEX(Menu!$C$11:$C$27,$B9,1))=0,"",INDEX(Menu!$C$11:$C$27,$B9,1))</f>
        <v>Taxes</v>
      </c>
      <c r="K9" s="130" t="str">
        <f>IFERROR(INDEX($J$6:$J$23, MATCH(0,INDEX((LEN($J$6:$J$23)=0)+COUNTIF($K$5:$K8,$J$6:$J$23),0),0)),"")</f>
        <v>Taxes</v>
      </c>
      <c r="M9" s="40">
        <v>4</v>
      </c>
      <c r="N9" s="130" t="str">
        <f>IF(OR(INDEX(Records!$B$6:$B$25,$M9,1)=0,INDEX(Records!$C$6:$C$25,$M9,1)=0,INDEX(Records!$D$6:$D$25,$M9,1)=0,INDEX(Records!$E$6:$E$25,$M9,1)=0),"Passive","Active")</f>
        <v>Active</v>
      </c>
      <c r="O9" s="141" t="str">
        <f>IFERROR(IF($N9="Passive","",INDEX(Records!$B$6:$B$25,$M9,1)),"")</f>
        <v>Property 2</v>
      </c>
      <c r="P9" s="148" t="str">
        <f>IFERROR(IF($N9="Passive","",INDEX(Records!$C$6:$C$25,$M9,1)),"")</f>
        <v>Booking.com</v>
      </c>
      <c r="Q9" s="149">
        <f>IFERROR(IF($N9="Passive","",INDEX(Records!$D$6:$D$25,$M9,1)),"")</f>
        <v>44564</v>
      </c>
      <c r="R9" s="135">
        <f t="shared" si="24"/>
        <v>3</v>
      </c>
      <c r="S9" s="135">
        <f t="shared" si="25"/>
        <v>1</v>
      </c>
      <c r="T9" s="130">
        <f t="shared" si="26"/>
        <v>2022</v>
      </c>
      <c r="U9" s="149">
        <f>IFERROR(IF($N9="Passive","",INDEX(Records!$E$6:$E$25,$M9,1)),"")</f>
        <v>44568</v>
      </c>
      <c r="V9" s="135">
        <f t="shared" si="27"/>
        <v>7</v>
      </c>
      <c r="W9" s="135">
        <f t="shared" si="28"/>
        <v>1</v>
      </c>
      <c r="X9" s="130">
        <f t="shared" si="29"/>
        <v>2022</v>
      </c>
      <c r="Y9" s="130">
        <f>IFERROR(IF($N9="Passive","",INDEX(Records!$I$6:$I$25,$M9,1)),"")</f>
        <v>750</v>
      </c>
      <c r="Z9" s="130">
        <f>IFERROR(IF($N9="Passive","",INDEX(Records!$J$6:$J$25,$M9,1)),"")</f>
        <v>35</v>
      </c>
      <c r="AA9" s="130">
        <f t="shared" si="9"/>
        <v>785</v>
      </c>
      <c r="AB9" s="130">
        <f t="shared" si="30"/>
        <v>4</v>
      </c>
      <c r="AC9" s="129">
        <f t="shared" si="31"/>
        <v>4</v>
      </c>
      <c r="AD9" s="136">
        <f t="shared" si="10"/>
        <v>0</v>
      </c>
      <c r="AE9" s="136">
        <f t="shared" si="10"/>
        <v>0</v>
      </c>
      <c r="AF9" s="136">
        <f t="shared" si="10"/>
        <v>0</v>
      </c>
      <c r="AG9" s="136">
        <f t="shared" si="10"/>
        <v>0</v>
      </c>
      <c r="AH9" s="136">
        <f t="shared" si="10"/>
        <v>0</v>
      </c>
      <c r="AI9" s="136">
        <f t="shared" si="10"/>
        <v>0</v>
      </c>
      <c r="AJ9" s="136">
        <f t="shared" si="10"/>
        <v>0</v>
      </c>
      <c r="AK9" s="136">
        <f t="shared" si="10"/>
        <v>0</v>
      </c>
      <c r="AL9" s="136">
        <f t="shared" si="10"/>
        <v>0</v>
      </c>
      <c r="AM9" s="136">
        <f t="shared" si="10"/>
        <v>0</v>
      </c>
      <c r="AN9" s="136">
        <f t="shared" si="10"/>
        <v>0</v>
      </c>
      <c r="AO9" s="145">
        <f>IFERROR(IF($N9="Passive","",IF(OR(COUNTIFS($O$6:$O9,$O9,$T$6:$T9,$T9,AC$6:AC9,"&gt;0")&lt;&gt;1,AC9=0),0,SUMIFS(AC$6:AC$25,$O$6:$O$25,$O9,$T$6:$T$25,$T9)/AO$3)),"")</f>
        <v>0.22580645161290322</v>
      </c>
      <c r="AP9" s="145">
        <f>IFERROR(IF($N9="Passive","",IF(OR(COUNTIFS($O$6:$O9,$O9,$T$6:$T9,$T9,AD$6:AD9,"&gt;0")&lt;&gt;1,AD9=0),0,SUMIFS(AD$6:AD$25,$O$6:$O$25,$O9,$T$6:$T$25,$T9)/AP$3)),"")</f>
        <v>0</v>
      </c>
      <c r="AQ9" s="145">
        <f>IFERROR(IF($N9="Passive","",IF(OR(COUNTIFS($O$6:$O9,$O9,$T$6:$T9,$T9,AE$6:AE9,"&gt;0")&lt;&gt;1,AE9=0),0,SUMIFS(AE$6:AE$25,$O$6:$O$25,$O9,$T$6:$T$25,$T9)/AQ$3)),"")</f>
        <v>0</v>
      </c>
      <c r="AR9" s="145">
        <f>IFERROR(IF($N9="Passive","",IF(OR(COUNTIFS($O$6:$O9,$O9,$T$6:$T9,$T9,AF$6:AF9,"&gt;0")&lt;&gt;1,AF9=0),0,SUMIFS(AF$6:AF$25,$O$6:$O$25,$O9,$T$6:$T$25,$T9)/AR$3)),"")</f>
        <v>0</v>
      </c>
      <c r="AS9" s="145">
        <f>IFERROR(IF($N9="Passive","",IF(OR(COUNTIFS($O$6:$O9,$O9,$T$6:$T9,$T9,AG$6:AG9,"&gt;0")&lt;&gt;1,AG9=0),0,SUMIFS(AG$6:AG$25,$O$6:$O$25,$O9,$T$6:$T$25,$T9)/AS$3)),"")</f>
        <v>0</v>
      </c>
      <c r="AT9" s="145">
        <f>IFERROR(IF($N9="Passive","",IF(OR(COUNTIFS($O$6:$O9,$O9,$T$6:$T9,$T9,AH$6:AH9,"&gt;0")&lt;&gt;1,AH9=0),0,SUMIFS(AH$6:AH$25,$O$6:$O$25,$O9,$T$6:$T$25,$T9)/AT$3)),"")</f>
        <v>0</v>
      </c>
      <c r="AU9" s="145">
        <f>IFERROR(IF($N9="Passive","",IF(OR(COUNTIFS($O$6:$O9,$O9,$T$6:$T9,$T9,AI$6:AI9,"&gt;0")&lt;&gt;1,AI9=0),0,SUMIFS(AI$6:AI$25,$O$6:$O$25,$O9,$T$6:$T$25,$T9)/AU$3)),"")</f>
        <v>0</v>
      </c>
      <c r="AV9" s="145">
        <f>IFERROR(IF($N9="Passive","",IF(OR(COUNTIFS($O$6:$O9,$O9,$T$6:$T9,$T9,AJ$6:AJ9,"&gt;0")&lt;&gt;1,AJ9=0),0,SUMIFS(AJ$6:AJ$25,$O$6:$O$25,$O9,$T$6:$T$25,$T9)/AV$3)),"")</f>
        <v>0</v>
      </c>
      <c r="AW9" s="145">
        <f>IFERROR(IF($N9="Passive","",IF(OR(COUNTIFS($O$6:$O9,$O9,$T$6:$T9,$T9,AK$6:AK9,"&gt;0")&lt;&gt;1,AK9=0),0,SUMIFS(AK$6:AK$25,$O$6:$O$25,$O9,$T$6:$T$25,$T9)/AW$3)),"")</f>
        <v>0</v>
      </c>
      <c r="AX9" s="145">
        <f>IFERROR(IF($N9="Passive","",IF(OR(COUNTIFS($O$6:$O9,$O9,$T$6:$T9,$T9,AL$6:AL9,"&gt;0")&lt;&gt;1,AL9=0),0,SUMIFS(AL$6:AL$25,$O$6:$O$25,$O9,$T$6:$T$25,$T9)/AX$3)),"")</f>
        <v>0</v>
      </c>
      <c r="AY9" s="145">
        <f>IFERROR(IF($N9="Passive","",IF(OR(COUNTIFS($O$6:$O9,$O9,$T$6:$T9,$T9,AM$6:AM9,"&gt;0")&lt;&gt;1,AM9=0),0,SUMIFS(AM$6:AM$25,$O$6:$O$25,$O9,$T$6:$T$25,$T9)/AY$3)),"")</f>
        <v>0</v>
      </c>
      <c r="AZ9" s="145">
        <f>IFERROR(IF($N9="Passive","",IF(OR(COUNTIFS($O$6:$O9,$O9,$T$6:$T9,$T9,AN$6:AN9,"&gt;0")&lt;&gt;1,AN9=0),0,SUMIFS(AN$6:AN$25,$O$6:$O$25,$O9,$T$6:$T$25,$T9)/AZ$3)),"")</f>
        <v>0</v>
      </c>
      <c r="BA9" s="136">
        <f t="shared" si="11"/>
        <v>785</v>
      </c>
      <c r="BB9" s="136">
        <f t="shared" si="12"/>
        <v>0</v>
      </c>
      <c r="BC9" s="136">
        <f t="shared" si="13"/>
        <v>0</v>
      </c>
      <c r="BD9" s="136">
        <f t="shared" si="14"/>
        <v>0</v>
      </c>
      <c r="BE9" s="136">
        <f t="shared" si="15"/>
        <v>0</v>
      </c>
      <c r="BF9" s="136">
        <f t="shared" si="16"/>
        <v>0</v>
      </c>
      <c r="BG9" s="136">
        <f t="shared" si="17"/>
        <v>0</v>
      </c>
      <c r="BH9" s="136">
        <f t="shared" si="18"/>
        <v>0</v>
      </c>
      <c r="BI9" s="136">
        <f t="shared" si="19"/>
        <v>0</v>
      </c>
      <c r="BJ9" s="136">
        <f t="shared" si="20"/>
        <v>0</v>
      </c>
      <c r="BK9" s="136">
        <f t="shared" si="21"/>
        <v>0</v>
      </c>
      <c r="BL9" s="136">
        <f t="shared" si="22"/>
        <v>0</v>
      </c>
      <c r="BN9" s="44">
        <v>2024</v>
      </c>
      <c r="BO9" s="40">
        <v>4</v>
      </c>
      <c r="BP9" s="40" t="s">
        <v>24</v>
      </c>
      <c r="BQ9" s="108">
        <f t="shared" si="32"/>
        <v>30</v>
      </c>
      <c r="BR9" s="130">
        <f t="shared" si="34"/>
        <v>4</v>
      </c>
      <c r="BT9" s="130">
        <f>IF(LEN(Menu!$H$11)=0,1,MATCH(Menu!$H$11,$BP$6:$BP$17,0))</f>
        <v>1</v>
      </c>
      <c r="BZ9" s="40">
        <v>4</v>
      </c>
      <c r="CB9" s="41" t="str">
        <f t="shared" si="33"/>
        <v/>
      </c>
      <c r="CC9" s="41" t="str">
        <f t="shared" si="23"/>
        <v/>
      </c>
      <c r="CD9" s="41" t="str">
        <f t="shared" si="23"/>
        <v/>
      </c>
      <c r="CE9" s="41" t="str">
        <f t="shared" si="23"/>
        <v/>
      </c>
      <c r="CF9" s="41" t="str">
        <f t="shared" si="23"/>
        <v/>
      </c>
      <c r="CG9" s="41" t="str">
        <f t="shared" si="23"/>
        <v/>
      </c>
      <c r="CH9" s="41" t="str">
        <f t="shared" si="23"/>
        <v/>
      </c>
      <c r="CI9" s="146" t="str">
        <f t="shared" si="23"/>
        <v>Booking.com - Property 2</v>
      </c>
      <c r="CJ9" s="146" t="str">
        <f t="shared" si="23"/>
        <v>Booking.com - Property 2</v>
      </c>
      <c r="CK9" s="146" t="str">
        <f t="shared" si="23"/>
        <v>Booking.com - Property 2</v>
      </c>
      <c r="CL9" s="41" t="str">
        <f t="shared" si="23"/>
        <v>Booking.com - Property 2</v>
      </c>
      <c r="CM9" s="41" t="str">
        <f t="shared" si="23"/>
        <v/>
      </c>
      <c r="CN9" s="146" t="str">
        <f t="shared" si="23"/>
        <v/>
      </c>
      <c r="CO9" s="146" t="str">
        <f t="shared" si="23"/>
        <v/>
      </c>
      <c r="CP9" s="146" t="str">
        <f t="shared" si="23"/>
        <v/>
      </c>
      <c r="CQ9" s="146" t="str">
        <f t="shared" si="23"/>
        <v/>
      </c>
      <c r="CR9" s="146" t="str">
        <f t="shared" si="23"/>
        <v/>
      </c>
      <c r="CS9" s="146" t="str">
        <f t="shared" si="23"/>
        <v/>
      </c>
      <c r="CT9" s="41" t="str">
        <f t="shared" si="23"/>
        <v/>
      </c>
      <c r="CU9" s="146" t="str">
        <f t="shared" si="23"/>
        <v/>
      </c>
      <c r="CV9" s="146" t="str">
        <f t="shared" si="23"/>
        <v/>
      </c>
      <c r="CW9" s="146" t="str">
        <f t="shared" si="23"/>
        <v/>
      </c>
      <c r="CX9" s="146" t="str">
        <f t="shared" si="23"/>
        <v/>
      </c>
      <c r="CY9" s="146" t="str">
        <f t="shared" si="23"/>
        <v/>
      </c>
      <c r="CZ9" s="146" t="str">
        <f t="shared" si="23"/>
        <v/>
      </c>
      <c r="DA9" s="41" t="str">
        <f t="shared" si="23"/>
        <v/>
      </c>
      <c r="DB9" s="41" t="str">
        <f t="shared" si="23"/>
        <v/>
      </c>
      <c r="DC9" s="41" t="str">
        <f t="shared" si="23"/>
        <v/>
      </c>
      <c r="DD9" s="41" t="str">
        <f t="shared" si="23"/>
        <v/>
      </c>
      <c r="DE9" s="41" t="str">
        <f t="shared" si="23"/>
        <v/>
      </c>
      <c r="DF9" s="41" t="str">
        <f t="shared" si="23"/>
        <v/>
      </c>
      <c r="DG9" s="41" t="str">
        <f t="shared" si="23"/>
        <v/>
      </c>
      <c r="DH9" s="41" t="str">
        <f t="shared" si="23"/>
        <v/>
      </c>
      <c r="DI9" s="41" t="str">
        <f t="shared" si="23"/>
        <v/>
      </c>
      <c r="DJ9" s="41" t="str">
        <f t="shared" si="23"/>
        <v/>
      </c>
      <c r="DK9" s="41" t="str">
        <f t="shared" si="23"/>
        <v/>
      </c>
      <c r="DL9" s="41" t="str">
        <f t="shared" si="23"/>
        <v/>
      </c>
      <c r="DM9" s="41" t="str">
        <f t="shared" si="23"/>
        <v/>
      </c>
      <c r="DN9" s="41" t="str">
        <f t="shared" si="23"/>
        <v/>
      </c>
      <c r="DO9" s="41" t="str">
        <f t="shared" si="23"/>
        <v/>
      </c>
      <c r="DP9" s="41" t="str">
        <f t="shared" si="23"/>
        <v/>
      </c>
      <c r="DQ9" s="41" t="str">
        <f t="shared" si="23"/>
        <v/>
      </c>
      <c r="DS9" s="40">
        <v>4</v>
      </c>
      <c r="DT9" s="130" t="str">
        <f>IF(OR(INDEX(Expenses!$B$6:$B$25,$DS9,1)=0,INDEX(Expenses!$C$6:$C$25,$DS9,1)=0,INDEX(Expenses!$D$6:$D$25,$DS9,1)=0),"Passive","Active")</f>
        <v>Active</v>
      </c>
      <c r="DU9" s="130" t="str">
        <f>IF($DT9="Passive","",INDEX(Expenses!$B$6:$B$25,Calc!$DS9,1))</f>
        <v>Property 1</v>
      </c>
      <c r="DV9" s="130" t="str">
        <f>IF($DT9="Passive","",INDEX(Expenses!$C$6:$C$25,Calc!$DS9,1))</f>
        <v>Gas</v>
      </c>
      <c r="DW9" s="130">
        <f>IF($DT9="Passive","",INDEX(Expenses!$D$6:$D$25,Calc!$DS9,1))</f>
        <v>2022</v>
      </c>
      <c r="DX9" s="136">
        <f>IF($DT9="Passive","",INDEX(Expenses!E$6:E$25,$DS9,1))</f>
        <v>50</v>
      </c>
      <c r="DY9" s="136">
        <f>IF($DT9="Passive","",INDEX(Expenses!F$6:F$25,$DS9,1))</f>
        <v>30</v>
      </c>
      <c r="DZ9" s="136">
        <f>IF($DT9="Passive","",INDEX(Expenses!G$6:G$25,$DS9,1))</f>
        <v>25</v>
      </c>
      <c r="EA9" s="136">
        <f>IF($DT9="Passive","",INDEX(Expenses!H$6:H$25,$DS9,1))</f>
        <v>0</v>
      </c>
      <c r="EB9" s="136">
        <f>IF($DT9="Passive","",INDEX(Expenses!I$6:I$25,$DS9,1))</f>
        <v>0</v>
      </c>
      <c r="EC9" s="136">
        <f>IF($DT9="Passive","",INDEX(Expenses!J$6:J$25,$DS9,1))</f>
        <v>0</v>
      </c>
      <c r="ED9" s="136">
        <f>IF($DT9="Passive","",INDEX(Expenses!K$6:K$25,$DS9,1))</f>
        <v>0</v>
      </c>
      <c r="EE9" s="136">
        <f>IF($DT9="Passive","",INDEX(Expenses!L$6:L$25,$DS9,1))</f>
        <v>0</v>
      </c>
      <c r="EF9" s="136">
        <f>IF($DT9="Passive","",INDEX(Expenses!M$6:M$25,$DS9,1))</f>
        <v>0</v>
      </c>
      <c r="EG9" s="136">
        <f>IF($DT9="Passive","",INDEX(Expenses!N$6:N$25,$DS9,1))</f>
        <v>0</v>
      </c>
      <c r="EH9" s="136">
        <f>IF($DT9="Passive","",INDEX(Expenses!O$6:O$25,$DS9,1))</f>
        <v>0</v>
      </c>
      <c r="EI9" s="136">
        <f>IF($DT9="Passive","",INDEX(Expenses!P$6:P$25,$DS9,1))</f>
        <v>0</v>
      </c>
      <c r="EK9" s="70" t="s">
        <v>90</v>
      </c>
      <c r="EL9" s="70" t="s">
        <v>91</v>
      </c>
      <c r="EO9" s="70" t="s">
        <v>87</v>
      </c>
      <c r="EP9" s="136">
        <f>IF($EM$7="All",SUMIF($T$6:$T$25,$EK$7,BA$6:BA$25),
IF($EM$7&lt;&gt;"All",SUMIFS(BA$6:BA$25,$T$6:$T$25,$EK$7,$O$6:$O$25,$EM$7),""))</f>
        <v>2325</v>
      </c>
      <c r="EQ9" s="136">
        <f t="shared" ref="EQ9:FA9" si="36">IF($EM$7="All",SUMIF($T$6:$T$25,$EK$7,BB$6:BB$25),
IF($EM$7&lt;&gt;"All",SUMIFS(BB$6:BB$25,$T$6:$T$25,$EK$7,$O$6:$O$25,$EM$7),""))</f>
        <v>450</v>
      </c>
      <c r="ER9" s="136">
        <f t="shared" si="36"/>
        <v>945</v>
      </c>
      <c r="ES9" s="136">
        <f t="shared" si="36"/>
        <v>114.28571428571429</v>
      </c>
      <c r="ET9" s="136">
        <f t="shared" si="36"/>
        <v>385.71428571428572</v>
      </c>
      <c r="EU9" s="136">
        <f t="shared" si="36"/>
        <v>0</v>
      </c>
      <c r="EV9" s="136">
        <f t="shared" si="36"/>
        <v>0</v>
      </c>
      <c r="EW9" s="136">
        <f t="shared" si="36"/>
        <v>0</v>
      </c>
      <c r="EX9" s="136">
        <f t="shared" si="36"/>
        <v>0</v>
      </c>
      <c r="EY9" s="136">
        <f t="shared" si="36"/>
        <v>0</v>
      </c>
      <c r="EZ9" s="136">
        <f t="shared" si="36"/>
        <v>0</v>
      </c>
      <c r="FA9" s="136">
        <f t="shared" si="36"/>
        <v>0</v>
      </c>
    </row>
    <row r="10" spans="2:158" x14ac:dyDescent="0.25">
      <c r="B10" s="40">
        <v>4</v>
      </c>
      <c r="D10" s="134" t="str">
        <f>IFERROR(IF(INDEX(PropertyDatabase!$B$6:$B$35,$B10,1)=0,"",INDEX(PropertyDatabase!$B$6:$B$35,$B10,1)),"")</f>
        <v/>
      </c>
      <c r="E10" s="130" t="str">
        <f>IFERROR(INDEX($D$6:$D$16, MATCH(0,INDEX((LEN($D$6:$D$16)=0)+COUNTIF($E$5:$E9,$D$6:$D$16),0),0)),"")</f>
        <v/>
      </c>
      <c r="G10" s="130" t="str">
        <f>IF(LEN(INDEX(Menu!$E$11:$E$18,$B10,1))=0,"",INDEX(Menu!$E$11:$E$18,$B10,1))</f>
        <v>Agoda</v>
      </c>
      <c r="H10" s="130" t="str">
        <f>IFERROR(INDEX($G$6:$G$14, MATCH(0,INDEX((LEN($G$6:$G$14)=0)+COUNTIF($H$5:$H9,$G$6:$G$14),0),0)),"")</f>
        <v>Agoda</v>
      </c>
      <c r="J10" s="130" t="str">
        <f>IF(LEN(INDEX(Menu!$C$11:$C$27,$B10,1))=0,"",INDEX(Menu!$C$11:$C$27,$B10,1))</f>
        <v>Mortgage</v>
      </c>
      <c r="K10" s="130" t="str">
        <f>IFERROR(INDEX($J$6:$J$23, MATCH(0,INDEX((LEN($J$6:$J$23)=0)+COUNTIF($K$5:$K9,$J$6:$J$23),0),0)),"")</f>
        <v>Mortgage</v>
      </c>
      <c r="M10" s="40">
        <v>5</v>
      </c>
      <c r="N10" s="130" t="str">
        <f>IF(OR(INDEX(Records!$B$6:$B$25,$M10,1)=0,INDEX(Records!$C$6:$C$25,$M10,1)=0,INDEX(Records!$D$6:$D$25,$M10,1)=0,INDEX(Records!$E$6:$E$25,$M10,1)=0),"Passive","Active")</f>
        <v>Active</v>
      </c>
      <c r="O10" s="141" t="str">
        <f>IFERROR(IF($N10="Passive","",INDEX(Records!$B$6:$B$25,$M10,1)),"")</f>
        <v>Property 2</v>
      </c>
      <c r="P10" s="148" t="str">
        <f>IFERROR(IF($N10="Passive","",INDEX(Records!$C$6:$C$25,$M10,1)),"")</f>
        <v>Agoda</v>
      </c>
      <c r="Q10" s="149">
        <f>IFERROR(IF($N10="Passive","",INDEX(Records!$D$6:$D$25,$M10,1)),"")</f>
        <v>44579</v>
      </c>
      <c r="R10" s="135">
        <f t="shared" si="24"/>
        <v>18</v>
      </c>
      <c r="S10" s="135">
        <f t="shared" si="25"/>
        <v>1</v>
      </c>
      <c r="T10" s="130">
        <f t="shared" si="26"/>
        <v>2022</v>
      </c>
      <c r="U10" s="149">
        <f>IFERROR(IF($N10="Passive","",INDEX(Records!$E$6:$E$25,$M10,1)),"")</f>
        <v>44582</v>
      </c>
      <c r="V10" s="135">
        <f t="shared" si="27"/>
        <v>21</v>
      </c>
      <c r="W10" s="135">
        <f t="shared" si="28"/>
        <v>1</v>
      </c>
      <c r="X10" s="130">
        <f t="shared" si="29"/>
        <v>2022</v>
      </c>
      <c r="Y10" s="130">
        <f>IFERROR(IF($N10="Passive","",INDEX(Records!$I$6:$I$25,$M10,1)),"")</f>
        <v>600</v>
      </c>
      <c r="Z10" s="130">
        <f>IFERROR(IF($N10="Passive","",INDEX(Records!$J$6:$J$25,$M10,1)),"")</f>
        <v>40</v>
      </c>
      <c r="AA10" s="130">
        <f t="shared" si="9"/>
        <v>640</v>
      </c>
      <c r="AB10" s="130">
        <f t="shared" si="30"/>
        <v>3</v>
      </c>
      <c r="AC10" s="129">
        <f t="shared" si="31"/>
        <v>3</v>
      </c>
      <c r="AD10" s="136">
        <f t="shared" si="10"/>
        <v>0</v>
      </c>
      <c r="AE10" s="136">
        <f t="shared" si="10"/>
        <v>0</v>
      </c>
      <c r="AF10" s="136">
        <f t="shared" si="10"/>
        <v>0</v>
      </c>
      <c r="AG10" s="136">
        <f t="shared" si="10"/>
        <v>0</v>
      </c>
      <c r="AH10" s="136">
        <f t="shared" si="10"/>
        <v>0</v>
      </c>
      <c r="AI10" s="136">
        <f t="shared" si="10"/>
        <v>0</v>
      </c>
      <c r="AJ10" s="136">
        <f t="shared" si="10"/>
        <v>0</v>
      </c>
      <c r="AK10" s="136">
        <f t="shared" si="10"/>
        <v>0</v>
      </c>
      <c r="AL10" s="136">
        <f t="shared" si="10"/>
        <v>0</v>
      </c>
      <c r="AM10" s="136">
        <f t="shared" si="10"/>
        <v>0</v>
      </c>
      <c r="AN10" s="136">
        <f t="shared" si="10"/>
        <v>0</v>
      </c>
      <c r="AO10" s="145">
        <f>IFERROR(IF($N10="Passive","",IF(OR(COUNTIFS($O$6:$O10,$O10,$T$6:$T10,$T10,AC$6:AC10,"&gt;0")&lt;&gt;1,AC10=0),0,SUMIFS(AC$6:AC$25,$O$6:$O$25,$O10,$T$6:$T$25,$T10)/AO$3)),"")</f>
        <v>0</v>
      </c>
      <c r="AP10" s="145">
        <f>IFERROR(IF($N10="Passive","",IF(OR(COUNTIFS($O$6:$O10,$O10,$T$6:$T10,$T10,AD$6:AD10,"&gt;0")&lt;&gt;1,AD10=0),0,SUMIFS(AD$6:AD$25,$O$6:$O$25,$O10,$T$6:$T$25,$T10)/AP$3)),"")</f>
        <v>0</v>
      </c>
      <c r="AQ10" s="145">
        <f>IFERROR(IF($N10="Passive","",IF(OR(COUNTIFS($O$6:$O10,$O10,$T$6:$T10,$T10,AE$6:AE10,"&gt;0")&lt;&gt;1,AE10=0),0,SUMIFS(AE$6:AE$25,$O$6:$O$25,$O10,$T$6:$T$25,$T10)/AQ$3)),"")</f>
        <v>0</v>
      </c>
      <c r="AR10" s="145">
        <f>IFERROR(IF($N10="Passive","",IF(OR(COUNTIFS($O$6:$O10,$O10,$T$6:$T10,$T10,AF$6:AF10,"&gt;0")&lt;&gt;1,AF10=0),0,SUMIFS(AF$6:AF$25,$O$6:$O$25,$O10,$T$6:$T$25,$T10)/AR$3)),"")</f>
        <v>0</v>
      </c>
      <c r="AS10" s="145">
        <f>IFERROR(IF($N10="Passive","",IF(OR(COUNTIFS($O$6:$O10,$O10,$T$6:$T10,$T10,AG$6:AG10,"&gt;0")&lt;&gt;1,AG10=0),0,SUMIFS(AG$6:AG$25,$O$6:$O$25,$O10,$T$6:$T$25,$T10)/AS$3)),"")</f>
        <v>0</v>
      </c>
      <c r="AT10" s="145">
        <f>IFERROR(IF($N10="Passive","",IF(OR(COUNTIFS($O$6:$O10,$O10,$T$6:$T10,$T10,AH$6:AH10,"&gt;0")&lt;&gt;1,AH10=0),0,SUMIFS(AH$6:AH$25,$O$6:$O$25,$O10,$T$6:$T$25,$T10)/AT$3)),"")</f>
        <v>0</v>
      </c>
      <c r="AU10" s="145">
        <f>IFERROR(IF($N10="Passive","",IF(OR(COUNTIFS($O$6:$O10,$O10,$T$6:$T10,$T10,AI$6:AI10,"&gt;0")&lt;&gt;1,AI10=0),0,SUMIFS(AI$6:AI$25,$O$6:$O$25,$O10,$T$6:$T$25,$T10)/AU$3)),"")</f>
        <v>0</v>
      </c>
      <c r="AV10" s="145">
        <f>IFERROR(IF($N10="Passive","",IF(OR(COUNTIFS($O$6:$O10,$O10,$T$6:$T10,$T10,AJ$6:AJ10,"&gt;0")&lt;&gt;1,AJ10=0),0,SUMIFS(AJ$6:AJ$25,$O$6:$O$25,$O10,$T$6:$T$25,$T10)/AV$3)),"")</f>
        <v>0</v>
      </c>
      <c r="AW10" s="145">
        <f>IFERROR(IF($N10="Passive","",IF(OR(COUNTIFS($O$6:$O10,$O10,$T$6:$T10,$T10,AK$6:AK10,"&gt;0")&lt;&gt;1,AK10=0),0,SUMIFS(AK$6:AK$25,$O$6:$O$25,$O10,$T$6:$T$25,$T10)/AW$3)),"")</f>
        <v>0</v>
      </c>
      <c r="AX10" s="145">
        <f>IFERROR(IF($N10="Passive","",IF(OR(COUNTIFS($O$6:$O10,$O10,$T$6:$T10,$T10,AL$6:AL10,"&gt;0")&lt;&gt;1,AL10=0),0,SUMIFS(AL$6:AL$25,$O$6:$O$25,$O10,$T$6:$T$25,$T10)/AX$3)),"")</f>
        <v>0</v>
      </c>
      <c r="AY10" s="145">
        <f>IFERROR(IF($N10="Passive","",IF(OR(COUNTIFS($O$6:$O10,$O10,$T$6:$T10,$T10,AM$6:AM10,"&gt;0")&lt;&gt;1,AM10=0),0,SUMIFS(AM$6:AM$25,$O$6:$O$25,$O10,$T$6:$T$25,$T10)/AY$3)),"")</f>
        <v>0</v>
      </c>
      <c r="AZ10" s="145">
        <f>IFERROR(IF($N10="Passive","",IF(OR(COUNTIFS($O$6:$O10,$O10,$T$6:$T10,$T10,AN$6:AN10,"&gt;0")&lt;&gt;1,AN10=0),0,SUMIFS(AN$6:AN$25,$O$6:$O$25,$O10,$T$6:$T$25,$T10)/AZ$3)),"")</f>
        <v>0</v>
      </c>
      <c r="BA10" s="136">
        <f t="shared" si="11"/>
        <v>640</v>
      </c>
      <c r="BB10" s="136">
        <f t="shared" si="12"/>
        <v>0</v>
      </c>
      <c r="BC10" s="136">
        <f t="shared" si="13"/>
        <v>0</v>
      </c>
      <c r="BD10" s="136">
        <f t="shared" si="14"/>
        <v>0</v>
      </c>
      <c r="BE10" s="136">
        <f t="shared" si="15"/>
        <v>0</v>
      </c>
      <c r="BF10" s="136">
        <f t="shared" si="16"/>
        <v>0</v>
      </c>
      <c r="BG10" s="136">
        <f t="shared" si="17"/>
        <v>0</v>
      </c>
      <c r="BH10" s="136">
        <f t="shared" si="18"/>
        <v>0</v>
      </c>
      <c r="BI10" s="136">
        <f t="shared" si="19"/>
        <v>0</v>
      </c>
      <c r="BJ10" s="136">
        <f t="shared" si="20"/>
        <v>0</v>
      </c>
      <c r="BK10" s="136">
        <f t="shared" si="21"/>
        <v>0</v>
      </c>
      <c r="BL10" s="136">
        <f t="shared" si="22"/>
        <v>0</v>
      </c>
      <c r="BN10" s="44">
        <v>2025</v>
      </c>
      <c r="BO10" s="40">
        <v>5</v>
      </c>
      <c r="BP10" s="40" t="s">
        <v>25</v>
      </c>
      <c r="BQ10" s="108">
        <f t="shared" si="32"/>
        <v>31</v>
      </c>
      <c r="BR10" s="130">
        <f t="shared" si="34"/>
        <v>5</v>
      </c>
      <c r="BZ10" s="40">
        <v>5</v>
      </c>
      <c r="CB10" s="41" t="str">
        <f t="shared" si="33"/>
        <v/>
      </c>
      <c r="CC10" s="41" t="str">
        <f t="shared" si="23"/>
        <v/>
      </c>
      <c r="CD10" s="41" t="str">
        <f t="shared" si="23"/>
        <v/>
      </c>
      <c r="CE10" s="41" t="str">
        <f t="shared" si="23"/>
        <v/>
      </c>
      <c r="CF10" s="41" t="str">
        <f t="shared" si="23"/>
        <v/>
      </c>
      <c r="CG10" s="41" t="str">
        <f t="shared" si="23"/>
        <v/>
      </c>
      <c r="CH10" s="41" t="str">
        <f t="shared" si="23"/>
        <v/>
      </c>
      <c r="CI10" s="146" t="str">
        <f t="shared" si="23"/>
        <v/>
      </c>
      <c r="CJ10" s="146" t="str">
        <f t="shared" si="23"/>
        <v/>
      </c>
      <c r="CK10" s="146" t="str">
        <f t="shared" si="23"/>
        <v/>
      </c>
      <c r="CL10" s="41" t="str">
        <f t="shared" si="23"/>
        <v/>
      </c>
      <c r="CM10" s="41" t="str">
        <f t="shared" si="23"/>
        <v/>
      </c>
      <c r="CN10" s="146" t="str">
        <f t="shared" si="23"/>
        <v/>
      </c>
      <c r="CO10" s="146" t="str">
        <f t="shared" si="23"/>
        <v/>
      </c>
      <c r="CP10" s="146" t="str">
        <f t="shared" si="23"/>
        <v/>
      </c>
      <c r="CQ10" s="146" t="str">
        <f t="shared" si="23"/>
        <v/>
      </c>
      <c r="CR10" s="146" t="str">
        <f t="shared" si="23"/>
        <v/>
      </c>
      <c r="CS10" s="146" t="str">
        <f t="shared" si="23"/>
        <v/>
      </c>
      <c r="CT10" s="41" t="str">
        <f t="shared" si="23"/>
        <v/>
      </c>
      <c r="CU10" s="146" t="str">
        <f t="shared" si="23"/>
        <v/>
      </c>
      <c r="CV10" s="146" t="str">
        <f t="shared" si="23"/>
        <v/>
      </c>
      <c r="CW10" s="146" t="str">
        <f t="shared" si="23"/>
        <v/>
      </c>
      <c r="CX10" s="146" t="str">
        <f t="shared" si="23"/>
        <v>Agoda - Property 2</v>
      </c>
      <c r="CY10" s="146" t="str">
        <f t="shared" si="23"/>
        <v>Agoda - Property 2</v>
      </c>
      <c r="CZ10" s="146" t="str">
        <f t="shared" si="23"/>
        <v>Agoda - Property 2</v>
      </c>
      <c r="DA10" s="41" t="str">
        <f t="shared" si="23"/>
        <v/>
      </c>
      <c r="DB10" s="41" t="str">
        <f t="shared" si="23"/>
        <v/>
      </c>
      <c r="DC10" s="41" t="str">
        <f t="shared" si="23"/>
        <v/>
      </c>
      <c r="DD10" s="41" t="str">
        <f t="shared" si="23"/>
        <v/>
      </c>
      <c r="DE10" s="41" t="str">
        <f t="shared" si="23"/>
        <v/>
      </c>
      <c r="DF10" s="41" t="str">
        <f t="shared" si="23"/>
        <v/>
      </c>
      <c r="DG10" s="41" t="str">
        <f t="shared" si="23"/>
        <v/>
      </c>
      <c r="DH10" s="41" t="str">
        <f t="shared" si="23"/>
        <v/>
      </c>
      <c r="DI10" s="41" t="str">
        <f t="shared" si="23"/>
        <v/>
      </c>
      <c r="DJ10" s="41" t="str">
        <f t="shared" si="23"/>
        <v/>
      </c>
      <c r="DK10" s="41" t="str">
        <f t="shared" si="23"/>
        <v/>
      </c>
      <c r="DL10" s="41" t="str">
        <f t="shared" si="23"/>
        <v/>
      </c>
      <c r="DM10" s="41" t="str">
        <f t="shared" si="23"/>
        <v/>
      </c>
      <c r="DN10" s="41" t="str">
        <f t="shared" si="23"/>
        <v/>
      </c>
      <c r="DO10" s="41" t="str">
        <f t="shared" si="23"/>
        <v/>
      </c>
      <c r="DP10" s="41" t="str">
        <f t="shared" si="23"/>
        <v/>
      </c>
      <c r="DQ10" s="41" t="str">
        <f t="shared" si="23"/>
        <v/>
      </c>
      <c r="DS10" s="40">
        <v>5</v>
      </c>
      <c r="DT10" s="130" t="str">
        <f>IF(OR(INDEX(Expenses!$B$6:$B$25,$DS10,1)=0,INDEX(Expenses!$C$6:$C$25,$DS10,1)=0,INDEX(Expenses!$D$6:$D$25,$DS10,1)=0),"Passive","Active")</f>
        <v>Active</v>
      </c>
      <c r="DU10" s="130" t="str">
        <f>IF($DT10="Passive","",INDEX(Expenses!$B$6:$B$25,Calc!$DS10,1))</f>
        <v>Property 1</v>
      </c>
      <c r="DV10" s="130" t="str">
        <f>IF($DT10="Passive","",INDEX(Expenses!$C$6:$C$25,Calc!$DS10,1))</f>
        <v>Electricity</v>
      </c>
      <c r="DW10" s="130">
        <f>IF($DT10="Passive","",INDEX(Expenses!$D$6:$D$25,Calc!$DS10,1))</f>
        <v>2022</v>
      </c>
      <c r="DX10" s="136">
        <f>IF($DT10="Passive","",INDEX(Expenses!E$6:E$25,$DS10,1))</f>
        <v>35</v>
      </c>
      <c r="DY10" s="136">
        <f>IF($DT10="Passive","",INDEX(Expenses!F$6:F$25,$DS10,1))</f>
        <v>70</v>
      </c>
      <c r="DZ10" s="136">
        <f>IF($DT10="Passive","",INDEX(Expenses!G$6:G$25,$DS10,1))</f>
        <v>60</v>
      </c>
      <c r="EA10" s="136">
        <f>IF($DT10="Passive","",INDEX(Expenses!H$6:H$25,$DS10,1))</f>
        <v>0</v>
      </c>
      <c r="EB10" s="136">
        <f>IF($DT10="Passive","",INDEX(Expenses!I$6:I$25,$DS10,1))</f>
        <v>0</v>
      </c>
      <c r="EC10" s="136">
        <f>IF($DT10="Passive","",INDEX(Expenses!J$6:J$25,$DS10,1))</f>
        <v>0</v>
      </c>
      <c r="ED10" s="136">
        <f>IF($DT10="Passive","",INDEX(Expenses!K$6:K$25,$DS10,1))</f>
        <v>0</v>
      </c>
      <c r="EE10" s="136">
        <f>IF($DT10="Passive","",INDEX(Expenses!L$6:L$25,$DS10,1))</f>
        <v>0</v>
      </c>
      <c r="EF10" s="136">
        <f>IF($DT10="Passive","",INDEX(Expenses!M$6:M$25,$DS10,1))</f>
        <v>0</v>
      </c>
      <c r="EG10" s="136">
        <f>IF($DT10="Passive","",INDEX(Expenses!N$6:N$25,$DS10,1))</f>
        <v>0</v>
      </c>
      <c r="EH10" s="136">
        <f>IF($DT10="Passive","",INDEX(Expenses!O$6:O$25,$DS10,1))</f>
        <v>0</v>
      </c>
      <c r="EI10" s="136">
        <f>IF($DT10="Passive","",INDEX(Expenses!P$6:P$25,$DS10,1))</f>
        <v>0</v>
      </c>
      <c r="EK10" s="40" t="s">
        <v>65</v>
      </c>
      <c r="EL10" s="40" t="s">
        <v>37</v>
      </c>
      <c r="EO10" s="70" t="s">
        <v>88</v>
      </c>
      <c r="EP10" s="137">
        <f>IF($EM$7="All",SUMIF($DW$6:$DW$25,$EK$7,DX$6:DX$25),
IF($EM$7&lt;&gt;"All",SUMIFS(DX$6:DX$25,$DW$6:$DW$25,$EK$7,$DU$6:$DU$25,$EM$7),""))</f>
        <v>435</v>
      </c>
      <c r="EQ10" s="136">
        <f t="shared" ref="EQ10:FA10" si="37">IF($EM$7="All",SUMIF($DW$6:$DW$25,$EK$7,DY$6:DY$25),
IF($EM$7&lt;&gt;"All",SUMIFS(DY$6:DY$25,$DW$6:$DW$25,$EK$7,$DU$6:$DU$25,$EM$7),""))</f>
        <v>1365</v>
      </c>
      <c r="ER10" s="136">
        <f t="shared" si="37"/>
        <v>1205</v>
      </c>
      <c r="ES10" s="136">
        <f t="shared" si="37"/>
        <v>0</v>
      </c>
      <c r="ET10" s="136">
        <f t="shared" si="37"/>
        <v>0</v>
      </c>
      <c r="EU10" s="136">
        <f t="shared" si="37"/>
        <v>0</v>
      </c>
      <c r="EV10" s="136">
        <f t="shared" si="37"/>
        <v>0</v>
      </c>
      <c r="EW10" s="136">
        <f t="shared" si="37"/>
        <v>0</v>
      </c>
      <c r="EX10" s="136">
        <f t="shared" si="37"/>
        <v>0</v>
      </c>
      <c r="EY10" s="136">
        <f t="shared" si="37"/>
        <v>0</v>
      </c>
      <c r="EZ10" s="136">
        <f t="shared" si="37"/>
        <v>0</v>
      </c>
      <c r="FA10" s="136">
        <f t="shared" si="37"/>
        <v>0</v>
      </c>
    </row>
    <row r="11" spans="2:158" x14ac:dyDescent="0.25">
      <c r="B11" s="40">
        <v>5</v>
      </c>
      <c r="D11" s="134" t="str">
        <f>IFERROR(IF(INDEX(PropertyDatabase!$B$6:$B$35,$B11,1)=0,"",INDEX(PropertyDatabase!$B$6:$B$35,$B11,1)),"")</f>
        <v/>
      </c>
      <c r="E11" s="130" t="str">
        <f>IFERROR(INDEX($D$6:$D$16, MATCH(0,INDEX((LEN($D$6:$D$16)=0)+COUNTIF($E$5:$E10,$D$6:$D$16),0),0)),"")</f>
        <v/>
      </c>
      <c r="G11" s="130" t="str">
        <f>IF(LEN(INDEX(Menu!$E$11:$E$18,$B11,1))=0,"",INDEX(Menu!$E$11:$E$18,$B11,1))</f>
        <v>HolidayHomes</v>
      </c>
      <c r="H11" s="130" t="str">
        <f>IFERROR(INDEX($G$6:$G$14, MATCH(0,INDEX((LEN($G$6:$G$14)=0)+COUNTIF($H$5:$H10,$G$6:$G$14),0),0)),"")</f>
        <v>HolidayHomes</v>
      </c>
      <c r="J11" s="130" t="str">
        <f>IF(LEN(INDEX(Menu!$C$11:$C$27,$B11,1))=0,"",INDEX(Menu!$C$11:$C$27,$B11,1))</f>
        <v>Gas</v>
      </c>
      <c r="K11" s="130" t="str">
        <f>IFERROR(INDEX($J$6:$J$23, MATCH(0,INDEX((LEN($J$6:$J$23)=0)+COUNTIF($K$5:$K10,$J$6:$J$23),0),0)),"")</f>
        <v>Gas</v>
      </c>
      <c r="M11" s="40">
        <v>6</v>
      </c>
      <c r="N11" s="130" t="str">
        <f>IF(OR(INDEX(Records!$B$6:$B$25,$M11,1)=0,INDEX(Records!$C$6:$C$25,$M11,1)=0,INDEX(Records!$D$6:$D$25,$M11,1)=0,INDEX(Records!$E$6:$E$25,$M11,1)=0),"Passive","Active")</f>
        <v>Active</v>
      </c>
      <c r="O11" s="141" t="str">
        <f>IFERROR(IF($N11="Passive","",INDEX(Records!$B$6:$B$25,$M11,1)),"")</f>
        <v>Property 2</v>
      </c>
      <c r="P11" s="148" t="str">
        <f>IFERROR(IF($N11="Passive","",INDEX(Records!$C$6:$C$25,$M11,1)),"")</f>
        <v>HolidayHomes</v>
      </c>
      <c r="Q11" s="149">
        <f>IFERROR(IF($N11="Passive","",INDEX(Records!$D$6:$D$25,$M11,1)),"")</f>
        <v>44645</v>
      </c>
      <c r="R11" s="135">
        <f t="shared" si="24"/>
        <v>25</v>
      </c>
      <c r="S11" s="135">
        <f t="shared" si="25"/>
        <v>3</v>
      </c>
      <c r="T11" s="130">
        <f t="shared" si="26"/>
        <v>2022</v>
      </c>
      <c r="U11" s="149">
        <f>IFERROR(IF($N11="Passive","",INDEX(Records!$E$6:$E$25,$M11,1)),"")</f>
        <v>44649</v>
      </c>
      <c r="V11" s="135">
        <f t="shared" si="27"/>
        <v>29</v>
      </c>
      <c r="W11" s="135">
        <f t="shared" si="28"/>
        <v>3</v>
      </c>
      <c r="X11" s="130">
        <f t="shared" si="29"/>
        <v>2022</v>
      </c>
      <c r="Y11" s="130">
        <f>IFERROR(IF($N11="Passive","",INDEX(Records!$I$6:$I$25,$M11,1)),"")</f>
        <v>500</v>
      </c>
      <c r="Z11" s="130">
        <f>IFERROR(IF($N11="Passive","",INDEX(Records!$J$6:$J$25,$M11,1)),"")</f>
        <v>45</v>
      </c>
      <c r="AA11" s="130">
        <f t="shared" si="9"/>
        <v>545</v>
      </c>
      <c r="AB11" s="130">
        <f t="shared" si="30"/>
        <v>4</v>
      </c>
      <c r="AC11" s="129">
        <f t="shared" si="31"/>
        <v>0</v>
      </c>
      <c r="AD11" s="136">
        <f t="shared" si="10"/>
        <v>0</v>
      </c>
      <c r="AE11" s="136">
        <f t="shared" si="10"/>
        <v>4</v>
      </c>
      <c r="AF11" s="136">
        <f t="shared" si="10"/>
        <v>0</v>
      </c>
      <c r="AG11" s="136">
        <f t="shared" si="10"/>
        <v>0</v>
      </c>
      <c r="AH11" s="136">
        <f t="shared" si="10"/>
        <v>0</v>
      </c>
      <c r="AI11" s="136">
        <f t="shared" si="10"/>
        <v>0</v>
      </c>
      <c r="AJ11" s="136">
        <f t="shared" si="10"/>
        <v>0</v>
      </c>
      <c r="AK11" s="136">
        <f t="shared" si="10"/>
        <v>0</v>
      </c>
      <c r="AL11" s="136">
        <f t="shared" si="10"/>
        <v>0</v>
      </c>
      <c r="AM11" s="136">
        <f t="shared" si="10"/>
        <v>0</v>
      </c>
      <c r="AN11" s="136">
        <f t="shared" si="10"/>
        <v>0</v>
      </c>
      <c r="AO11" s="145">
        <f>IFERROR(IF($N11="Passive","",IF(OR(COUNTIFS($O$6:$O11,$O11,$T$6:$T11,$T11,AC$6:AC11,"&gt;0")&lt;&gt;1,AC11=0),0,SUMIFS(AC$6:AC$25,$O$6:$O$25,$O11,$T$6:$T$25,$T11)/AO$3)),"")</f>
        <v>0</v>
      </c>
      <c r="AP11" s="145">
        <f>IFERROR(IF($N11="Passive","",IF(OR(COUNTIFS($O$6:$O11,$O11,$T$6:$T11,$T11,AD$6:AD11,"&gt;0")&lt;&gt;1,AD11=0),0,SUMIFS(AD$6:AD$25,$O$6:$O$25,$O11,$T$6:$T$25,$T11)/AP$3)),"")</f>
        <v>0</v>
      </c>
      <c r="AQ11" s="145">
        <f>IFERROR(IF($N11="Passive","",IF(OR(COUNTIFS($O$6:$O11,$O11,$T$6:$T11,$T11,AE$6:AE11,"&gt;0")&lt;&gt;1,AE11=0),0,SUMIFS(AE$6:AE$25,$O$6:$O$25,$O11,$T$6:$T$25,$T11)/AQ$3)),"")</f>
        <v>0.12903225806451613</v>
      </c>
      <c r="AR11" s="145">
        <f>IFERROR(IF($N11="Passive","",IF(OR(COUNTIFS($O$6:$O11,$O11,$T$6:$T11,$T11,AF$6:AF11,"&gt;0")&lt;&gt;1,AF11=0),0,SUMIFS(AF$6:AF$25,$O$6:$O$25,$O11,$T$6:$T$25,$T11)/AR$3)),"")</f>
        <v>0</v>
      </c>
      <c r="AS11" s="145">
        <f>IFERROR(IF($N11="Passive","",IF(OR(COUNTIFS($O$6:$O11,$O11,$T$6:$T11,$T11,AG$6:AG11,"&gt;0")&lt;&gt;1,AG11=0),0,SUMIFS(AG$6:AG$25,$O$6:$O$25,$O11,$T$6:$T$25,$T11)/AS$3)),"")</f>
        <v>0</v>
      </c>
      <c r="AT11" s="145">
        <f>IFERROR(IF($N11="Passive","",IF(OR(COUNTIFS($O$6:$O11,$O11,$T$6:$T11,$T11,AH$6:AH11,"&gt;0")&lt;&gt;1,AH11=0),0,SUMIFS(AH$6:AH$25,$O$6:$O$25,$O11,$T$6:$T$25,$T11)/AT$3)),"")</f>
        <v>0</v>
      </c>
      <c r="AU11" s="145">
        <f>IFERROR(IF($N11="Passive","",IF(OR(COUNTIFS($O$6:$O11,$O11,$T$6:$T11,$T11,AI$6:AI11,"&gt;0")&lt;&gt;1,AI11=0),0,SUMIFS(AI$6:AI$25,$O$6:$O$25,$O11,$T$6:$T$25,$T11)/AU$3)),"")</f>
        <v>0</v>
      </c>
      <c r="AV11" s="145">
        <f>IFERROR(IF($N11="Passive","",IF(OR(COUNTIFS($O$6:$O11,$O11,$T$6:$T11,$T11,AJ$6:AJ11,"&gt;0")&lt;&gt;1,AJ11=0),0,SUMIFS(AJ$6:AJ$25,$O$6:$O$25,$O11,$T$6:$T$25,$T11)/AV$3)),"")</f>
        <v>0</v>
      </c>
      <c r="AW11" s="145">
        <f>IFERROR(IF($N11="Passive","",IF(OR(COUNTIFS($O$6:$O11,$O11,$T$6:$T11,$T11,AK$6:AK11,"&gt;0")&lt;&gt;1,AK11=0),0,SUMIFS(AK$6:AK$25,$O$6:$O$25,$O11,$T$6:$T$25,$T11)/AW$3)),"")</f>
        <v>0</v>
      </c>
      <c r="AX11" s="145">
        <f>IFERROR(IF($N11="Passive","",IF(OR(COUNTIFS($O$6:$O11,$O11,$T$6:$T11,$T11,AL$6:AL11,"&gt;0")&lt;&gt;1,AL11=0),0,SUMIFS(AL$6:AL$25,$O$6:$O$25,$O11,$T$6:$T$25,$T11)/AX$3)),"")</f>
        <v>0</v>
      </c>
      <c r="AY11" s="145">
        <f>IFERROR(IF($N11="Passive","",IF(OR(COUNTIFS($O$6:$O11,$O11,$T$6:$T11,$T11,AM$6:AM11,"&gt;0")&lt;&gt;1,AM11=0),0,SUMIFS(AM$6:AM$25,$O$6:$O$25,$O11,$T$6:$T$25,$T11)/AY$3)),"")</f>
        <v>0</v>
      </c>
      <c r="AZ11" s="145">
        <f>IFERROR(IF($N11="Passive","",IF(OR(COUNTIFS($O$6:$O11,$O11,$T$6:$T11,$T11,AN$6:AN11,"&gt;0")&lt;&gt;1,AN11=0),0,SUMIFS(AN$6:AN$25,$O$6:$O$25,$O11,$T$6:$T$25,$T11)/AZ$3)),"")</f>
        <v>0</v>
      </c>
      <c r="BA11" s="136">
        <f t="shared" si="11"/>
        <v>0</v>
      </c>
      <c r="BB11" s="136">
        <f t="shared" si="12"/>
        <v>0</v>
      </c>
      <c r="BC11" s="136">
        <f t="shared" si="13"/>
        <v>545</v>
      </c>
      <c r="BD11" s="136">
        <f t="shared" si="14"/>
        <v>0</v>
      </c>
      <c r="BE11" s="136">
        <f t="shared" si="15"/>
        <v>0</v>
      </c>
      <c r="BF11" s="136">
        <f t="shared" si="16"/>
        <v>0</v>
      </c>
      <c r="BG11" s="136">
        <f t="shared" si="17"/>
        <v>0</v>
      </c>
      <c r="BH11" s="136">
        <f t="shared" si="18"/>
        <v>0</v>
      </c>
      <c r="BI11" s="136">
        <f t="shared" si="19"/>
        <v>0</v>
      </c>
      <c r="BJ11" s="136">
        <f t="shared" si="20"/>
        <v>0</v>
      </c>
      <c r="BK11" s="136">
        <f t="shared" si="21"/>
        <v>0</v>
      </c>
      <c r="BL11" s="136">
        <f t="shared" si="22"/>
        <v>0</v>
      </c>
      <c r="BN11" s="44">
        <v>2026</v>
      </c>
      <c r="BO11" s="40">
        <v>6</v>
      </c>
      <c r="BP11" s="40" t="s">
        <v>26</v>
      </c>
      <c r="BQ11" s="108">
        <f t="shared" si="32"/>
        <v>30</v>
      </c>
      <c r="BR11" s="130">
        <f t="shared" si="34"/>
        <v>6</v>
      </c>
      <c r="BT11" s="73" t="s">
        <v>109</v>
      </c>
      <c r="BZ11" s="40">
        <v>6</v>
      </c>
      <c r="CB11" s="41" t="str">
        <f t="shared" si="33"/>
        <v/>
      </c>
      <c r="CC11" s="41" t="str">
        <f t="shared" si="23"/>
        <v/>
      </c>
      <c r="CD11" s="41" t="str">
        <f t="shared" si="23"/>
        <v/>
      </c>
      <c r="CE11" s="41" t="str">
        <f t="shared" si="23"/>
        <v/>
      </c>
      <c r="CF11" s="41" t="str">
        <f t="shared" si="23"/>
        <v/>
      </c>
      <c r="CG11" s="41" t="str">
        <f t="shared" si="23"/>
        <v/>
      </c>
      <c r="CH11" s="41" t="str">
        <f t="shared" si="23"/>
        <v/>
      </c>
      <c r="CI11" s="146" t="str">
        <f t="shared" si="23"/>
        <v/>
      </c>
      <c r="CJ11" s="146" t="str">
        <f t="shared" si="23"/>
        <v/>
      </c>
      <c r="CK11" s="146" t="str">
        <f t="shared" si="23"/>
        <v/>
      </c>
      <c r="CL11" s="41" t="str">
        <f t="shared" si="23"/>
        <v/>
      </c>
      <c r="CM11" s="41" t="str">
        <f t="shared" si="23"/>
        <v/>
      </c>
      <c r="CN11" s="146" t="str">
        <f t="shared" si="23"/>
        <v/>
      </c>
      <c r="CO11" s="146" t="str">
        <f t="shared" si="23"/>
        <v/>
      </c>
      <c r="CP11" s="146" t="str">
        <f t="shared" si="23"/>
        <v/>
      </c>
      <c r="CQ11" s="146" t="str">
        <f t="shared" si="23"/>
        <v/>
      </c>
      <c r="CR11" s="146" t="str">
        <f t="shared" si="23"/>
        <v/>
      </c>
      <c r="CS11" s="146" t="str">
        <f t="shared" si="23"/>
        <v/>
      </c>
      <c r="CT11" s="41" t="str">
        <f t="shared" si="23"/>
        <v/>
      </c>
      <c r="CU11" s="146" t="str">
        <f t="shared" si="23"/>
        <v/>
      </c>
      <c r="CV11" s="146" t="str">
        <f t="shared" si="23"/>
        <v/>
      </c>
      <c r="CW11" s="146" t="str">
        <f t="shared" si="23"/>
        <v/>
      </c>
      <c r="CX11" s="146" t="str">
        <f t="shared" si="23"/>
        <v/>
      </c>
      <c r="CY11" s="146" t="str">
        <f t="shared" si="23"/>
        <v/>
      </c>
      <c r="CZ11" s="146" t="str">
        <f t="shared" si="23"/>
        <v/>
      </c>
      <c r="DA11" s="41" t="str">
        <f t="shared" si="23"/>
        <v/>
      </c>
      <c r="DB11" s="41" t="str">
        <f t="shared" si="23"/>
        <v/>
      </c>
      <c r="DC11" s="41" t="str">
        <f t="shared" si="23"/>
        <v/>
      </c>
      <c r="DD11" s="41" t="str">
        <f t="shared" si="23"/>
        <v/>
      </c>
      <c r="DE11" s="41" t="str">
        <f t="shared" si="23"/>
        <v/>
      </c>
      <c r="DF11" s="41" t="str">
        <f t="shared" si="23"/>
        <v/>
      </c>
      <c r="DG11" s="41" t="str">
        <f t="shared" si="23"/>
        <v/>
      </c>
      <c r="DH11" s="41" t="str">
        <f t="shared" si="23"/>
        <v/>
      </c>
      <c r="DI11" s="41" t="str">
        <f t="shared" si="23"/>
        <v/>
      </c>
      <c r="DJ11" s="41" t="str">
        <f t="shared" si="23"/>
        <v/>
      </c>
      <c r="DK11" s="41" t="str">
        <f t="shared" si="23"/>
        <v/>
      </c>
      <c r="DL11" s="41" t="str">
        <f t="shared" si="23"/>
        <v/>
      </c>
      <c r="DM11" s="41" t="str">
        <f t="shared" si="23"/>
        <v/>
      </c>
      <c r="DN11" s="41" t="str">
        <f t="shared" si="23"/>
        <v/>
      </c>
      <c r="DO11" s="41" t="str">
        <f t="shared" si="23"/>
        <v/>
      </c>
      <c r="DP11" s="41" t="str">
        <f t="shared" si="23"/>
        <v/>
      </c>
      <c r="DQ11" s="41" t="str">
        <f t="shared" si="23"/>
        <v/>
      </c>
      <c r="DS11" s="40">
        <v>6</v>
      </c>
      <c r="DT11" s="130" t="str">
        <f>IF(OR(INDEX(Expenses!$B$6:$B$25,$DS11,1)=0,INDEX(Expenses!$C$6:$C$25,$DS11,1)=0,INDEX(Expenses!$D$6:$D$25,$DS11,1)=0),"Passive","Active")</f>
        <v>Active</v>
      </c>
      <c r="DU11" s="130" t="str">
        <f>IF($DT11="Passive","",INDEX(Expenses!$B$6:$B$25,Calc!$DS11,1))</f>
        <v>Property 1</v>
      </c>
      <c r="DV11" s="130" t="str">
        <f>IF($DT11="Passive","",INDEX(Expenses!$C$6:$C$25,Calc!$DS11,1))</f>
        <v>Water</v>
      </c>
      <c r="DW11" s="130">
        <f>IF($DT11="Passive","",INDEX(Expenses!$D$6:$D$25,Calc!$DS11,1))</f>
        <v>2022</v>
      </c>
      <c r="DX11" s="136">
        <f>IF($DT11="Passive","",INDEX(Expenses!E$6:E$25,$DS11,1))</f>
        <v>25</v>
      </c>
      <c r="DY11" s="136">
        <f>IF($DT11="Passive","",INDEX(Expenses!F$6:F$25,$DS11,1))</f>
        <v>10</v>
      </c>
      <c r="DZ11" s="136">
        <f>IF($DT11="Passive","",INDEX(Expenses!G$6:G$25,$DS11,1))</f>
        <v>45</v>
      </c>
      <c r="EA11" s="136">
        <f>IF($DT11="Passive","",INDEX(Expenses!H$6:H$25,$DS11,1))</f>
        <v>0</v>
      </c>
      <c r="EB11" s="136">
        <f>IF($DT11="Passive","",INDEX(Expenses!I$6:I$25,$DS11,1))</f>
        <v>0</v>
      </c>
      <c r="EC11" s="136">
        <f>IF($DT11="Passive","",INDEX(Expenses!J$6:J$25,$DS11,1))</f>
        <v>0</v>
      </c>
      <c r="ED11" s="136">
        <f>IF($DT11="Passive","",INDEX(Expenses!K$6:K$25,$DS11,1))</f>
        <v>0</v>
      </c>
      <c r="EE11" s="136">
        <f>IF($DT11="Passive","",INDEX(Expenses!L$6:L$25,$DS11,1))</f>
        <v>0</v>
      </c>
      <c r="EF11" s="136">
        <f>IF($DT11="Passive","",INDEX(Expenses!M$6:M$25,$DS11,1))</f>
        <v>0</v>
      </c>
      <c r="EG11" s="136">
        <f>IF($DT11="Passive","",INDEX(Expenses!N$6:N$25,$DS11,1))</f>
        <v>0</v>
      </c>
      <c r="EH11" s="136">
        <f>IF($DT11="Passive","",INDEX(Expenses!O$6:O$25,$DS11,1))</f>
        <v>0</v>
      </c>
      <c r="EI11" s="136">
        <f>IF($DT11="Passive","",INDEX(Expenses!P$6:P$25,$DS11,1))</f>
        <v>0</v>
      </c>
      <c r="EK11" s="130">
        <f>$BN6</f>
        <v>2021</v>
      </c>
      <c r="EL11" s="130" t="str">
        <f>$BP6</f>
        <v>January</v>
      </c>
    </row>
    <row r="12" spans="2:158" x14ac:dyDescent="0.25">
      <c r="B12" s="40">
        <v>6</v>
      </c>
      <c r="D12" s="134" t="str">
        <f>IFERROR(IF(INDEX(PropertyDatabase!$B$6:$B$35,$B12,1)=0,"",INDEX(PropertyDatabase!$B$6:$B$35,$B12,1)),"")</f>
        <v/>
      </c>
      <c r="E12" s="130" t="str">
        <f>IFERROR(INDEX($D$6:$D$16, MATCH(0,INDEX((LEN($D$6:$D$16)=0)+COUNTIF($E$5:$E11,$D$6:$D$16),0),0)),"")</f>
        <v/>
      </c>
      <c r="G12" s="130" t="str">
        <f>IF(LEN(INDEX(Menu!$E$11:$E$18,$B12,1))=0,"",INDEX(Menu!$E$11:$E$18,$B12,1))</f>
        <v/>
      </c>
      <c r="H12" s="130" t="str">
        <f>IFERROR(INDEX($G$6:$G$14, MATCH(0,INDEX((LEN($G$6:$G$14)=0)+COUNTIF($H$5:$H11,$G$6:$G$14),0),0)),"")</f>
        <v/>
      </c>
      <c r="J12" s="130" t="str">
        <f>IF(LEN(INDEX(Menu!$C$11:$C$27,$B12,1))=0,"",INDEX(Menu!$C$11:$C$27,$B12,1))</f>
        <v>Electricity</v>
      </c>
      <c r="K12" s="130" t="str">
        <f>IFERROR(INDEX($J$6:$J$23, MATCH(0,INDEX((LEN($J$6:$J$23)=0)+COUNTIF($K$5:$K11,$J$6:$J$23),0),0)),"")</f>
        <v>Electricity</v>
      </c>
      <c r="M12" s="40">
        <v>7</v>
      </c>
      <c r="N12" s="130" t="str">
        <f>IF(OR(INDEX(Records!$B$6:$B$25,$M12,1)=0,INDEX(Records!$C$6:$C$25,$M12,1)=0,INDEX(Records!$D$6:$D$25,$M12,1)=0,INDEX(Records!$E$6:$E$25,$M12,1)=0),"Passive","Active")</f>
        <v>Active</v>
      </c>
      <c r="O12" s="141" t="str">
        <f>IFERROR(IF($N12="Passive","",INDEX(Records!$B$6:$B$25,$M12,1)),"")</f>
        <v>Property 3</v>
      </c>
      <c r="P12" s="148" t="str">
        <f>IFERROR(IF($N12="Passive","",INDEX(Records!$C$6:$C$25,$M12,1)),"")</f>
        <v>AirBnb</v>
      </c>
      <c r="Q12" s="149">
        <f>IFERROR(IF($N12="Passive","",INDEX(Records!$D$6:$D$25,$M12,1)),"")</f>
        <v>44622</v>
      </c>
      <c r="R12" s="135">
        <f t="shared" si="24"/>
        <v>2</v>
      </c>
      <c r="S12" s="135">
        <f t="shared" si="25"/>
        <v>3</v>
      </c>
      <c r="T12" s="130">
        <f t="shared" si="26"/>
        <v>2022</v>
      </c>
      <c r="U12" s="149">
        <f>IFERROR(IF($N12="Passive","",INDEX(Records!$E$6:$E$25,$M12,1)),"")</f>
        <v>44636</v>
      </c>
      <c r="V12" s="135">
        <f t="shared" si="27"/>
        <v>16</v>
      </c>
      <c r="W12" s="135">
        <f t="shared" si="28"/>
        <v>3</v>
      </c>
      <c r="X12" s="130">
        <f t="shared" si="29"/>
        <v>2022</v>
      </c>
      <c r="Y12" s="130">
        <f>IFERROR(IF($N12="Passive","",INDEX(Records!$I$6:$I$25,$M12,1)),"")</f>
        <v>375</v>
      </c>
      <c r="Z12" s="130">
        <f>IFERROR(IF($N12="Passive","",INDEX(Records!$J$6:$J$25,$M12,1)),"")</f>
        <v>25</v>
      </c>
      <c r="AA12" s="130">
        <f t="shared" si="9"/>
        <v>400</v>
      </c>
      <c r="AB12" s="130">
        <f t="shared" si="30"/>
        <v>14</v>
      </c>
      <c r="AC12" s="129">
        <f t="shared" si="31"/>
        <v>0</v>
      </c>
      <c r="AD12" s="136">
        <f t="shared" si="10"/>
        <v>0</v>
      </c>
      <c r="AE12" s="136">
        <f t="shared" si="10"/>
        <v>14</v>
      </c>
      <c r="AF12" s="136">
        <f t="shared" si="10"/>
        <v>0</v>
      </c>
      <c r="AG12" s="136">
        <f t="shared" si="10"/>
        <v>0</v>
      </c>
      <c r="AH12" s="136">
        <f t="shared" si="10"/>
        <v>0</v>
      </c>
      <c r="AI12" s="136">
        <f t="shared" si="10"/>
        <v>0</v>
      </c>
      <c r="AJ12" s="136">
        <f t="shared" si="10"/>
        <v>0</v>
      </c>
      <c r="AK12" s="136">
        <f t="shared" si="10"/>
        <v>0</v>
      </c>
      <c r="AL12" s="136">
        <f t="shared" si="10"/>
        <v>0</v>
      </c>
      <c r="AM12" s="136">
        <f t="shared" si="10"/>
        <v>0</v>
      </c>
      <c r="AN12" s="136">
        <f t="shared" si="10"/>
        <v>0</v>
      </c>
      <c r="AO12" s="145">
        <f>IFERROR(IF($N12="Passive","",IF(OR(COUNTIFS($O$6:$O12,$O12,$T$6:$T12,$T12,AC$6:AC12,"&gt;0")&lt;&gt;1,AC12=0),0,SUMIFS(AC$6:AC$25,$O$6:$O$25,$O12,$T$6:$T$25,$T12)/AO$3)),"")</f>
        <v>0</v>
      </c>
      <c r="AP12" s="145">
        <f>IFERROR(IF($N12="Passive","",IF(OR(COUNTIFS($O$6:$O12,$O12,$T$6:$T12,$T12,AD$6:AD12,"&gt;0")&lt;&gt;1,AD12=0),0,SUMIFS(AD$6:AD$25,$O$6:$O$25,$O12,$T$6:$T$25,$T12)/AP$3)),"")</f>
        <v>0</v>
      </c>
      <c r="AQ12" s="145">
        <f>IFERROR(IF($N12="Passive","",IF(OR(COUNTIFS($O$6:$O12,$O12,$T$6:$T12,$T12,AE$6:AE12,"&gt;0")&lt;&gt;1,AE12=0),0,SUMIFS(AE$6:AE$25,$O$6:$O$25,$O12,$T$6:$T$25,$T12)/AQ$3)),"")</f>
        <v>0.45161290322580644</v>
      </c>
      <c r="AR12" s="145">
        <f>IFERROR(IF($N12="Passive","",IF(OR(COUNTIFS($O$6:$O12,$O12,$T$6:$T12,$T12,AF$6:AF12,"&gt;0")&lt;&gt;1,AF12=0),0,SUMIFS(AF$6:AF$25,$O$6:$O$25,$O12,$T$6:$T$25,$T12)/AR$3)),"")</f>
        <v>0</v>
      </c>
      <c r="AS12" s="145">
        <f>IFERROR(IF($N12="Passive","",IF(OR(COUNTIFS($O$6:$O12,$O12,$T$6:$T12,$T12,AG$6:AG12,"&gt;0")&lt;&gt;1,AG12=0),0,SUMIFS(AG$6:AG$25,$O$6:$O$25,$O12,$T$6:$T$25,$T12)/AS$3)),"")</f>
        <v>0</v>
      </c>
      <c r="AT12" s="145">
        <f>IFERROR(IF($N12="Passive","",IF(OR(COUNTIFS($O$6:$O12,$O12,$T$6:$T12,$T12,AH$6:AH12,"&gt;0")&lt;&gt;1,AH12=0),0,SUMIFS(AH$6:AH$25,$O$6:$O$25,$O12,$T$6:$T$25,$T12)/AT$3)),"")</f>
        <v>0</v>
      </c>
      <c r="AU12" s="145">
        <f>IFERROR(IF($N12="Passive","",IF(OR(COUNTIFS($O$6:$O12,$O12,$T$6:$T12,$T12,AI$6:AI12,"&gt;0")&lt;&gt;1,AI12=0),0,SUMIFS(AI$6:AI$25,$O$6:$O$25,$O12,$T$6:$T$25,$T12)/AU$3)),"")</f>
        <v>0</v>
      </c>
      <c r="AV12" s="145">
        <f>IFERROR(IF($N12="Passive","",IF(OR(COUNTIFS($O$6:$O12,$O12,$T$6:$T12,$T12,AJ$6:AJ12,"&gt;0")&lt;&gt;1,AJ12=0),0,SUMIFS(AJ$6:AJ$25,$O$6:$O$25,$O12,$T$6:$T$25,$T12)/AV$3)),"")</f>
        <v>0</v>
      </c>
      <c r="AW12" s="145">
        <f>IFERROR(IF($N12="Passive","",IF(OR(COUNTIFS($O$6:$O12,$O12,$T$6:$T12,$T12,AK$6:AK12,"&gt;0")&lt;&gt;1,AK12=0),0,SUMIFS(AK$6:AK$25,$O$6:$O$25,$O12,$T$6:$T$25,$T12)/AW$3)),"")</f>
        <v>0</v>
      </c>
      <c r="AX12" s="145">
        <f>IFERROR(IF($N12="Passive","",IF(OR(COUNTIFS($O$6:$O12,$O12,$T$6:$T12,$T12,AL$6:AL12,"&gt;0")&lt;&gt;1,AL12=0),0,SUMIFS(AL$6:AL$25,$O$6:$O$25,$O12,$T$6:$T$25,$T12)/AX$3)),"")</f>
        <v>0</v>
      </c>
      <c r="AY12" s="145">
        <f>IFERROR(IF($N12="Passive","",IF(OR(COUNTIFS($O$6:$O12,$O12,$T$6:$T12,$T12,AM$6:AM12,"&gt;0")&lt;&gt;1,AM12=0),0,SUMIFS(AM$6:AM$25,$O$6:$O$25,$O12,$T$6:$T$25,$T12)/AY$3)),"")</f>
        <v>0</v>
      </c>
      <c r="AZ12" s="145">
        <f>IFERROR(IF($N12="Passive","",IF(OR(COUNTIFS($O$6:$O12,$O12,$T$6:$T12,$T12,AN$6:AN12,"&gt;0")&lt;&gt;1,AN12=0),0,SUMIFS(AN$6:AN$25,$O$6:$O$25,$O12,$T$6:$T$25,$T12)/AZ$3)),"")</f>
        <v>0</v>
      </c>
      <c r="BA12" s="136">
        <f t="shared" si="11"/>
        <v>0</v>
      </c>
      <c r="BB12" s="136">
        <f t="shared" si="12"/>
        <v>0</v>
      </c>
      <c r="BC12" s="136">
        <f t="shared" si="13"/>
        <v>400</v>
      </c>
      <c r="BD12" s="136">
        <f t="shared" si="14"/>
        <v>0</v>
      </c>
      <c r="BE12" s="136">
        <f t="shared" si="15"/>
        <v>0</v>
      </c>
      <c r="BF12" s="136">
        <f t="shared" si="16"/>
        <v>0</v>
      </c>
      <c r="BG12" s="136">
        <f t="shared" si="17"/>
        <v>0</v>
      </c>
      <c r="BH12" s="136">
        <f t="shared" si="18"/>
        <v>0</v>
      </c>
      <c r="BI12" s="136">
        <f t="shared" si="19"/>
        <v>0</v>
      </c>
      <c r="BJ12" s="136">
        <f t="shared" si="20"/>
        <v>0</v>
      </c>
      <c r="BK12" s="136">
        <f t="shared" si="21"/>
        <v>0</v>
      </c>
      <c r="BL12" s="136">
        <f t="shared" si="22"/>
        <v>0</v>
      </c>
      <c r="BN12" s="44">
        <v>2027</v>
      </c>
      <c r="BO12" s="40">
        <v>7</v>
      </c>
      <c r="BP12" s="40" t="s">
        <v>27</v>
      </c>
      <c r="BQ12" s="108">
        <f t="shared" si="32"/>
        <v>31</v>
      </c>
      <c r="BR12" s="130">
        <f t="shared" si="34"/>
        <v>7</v>
      </c>
      <c r="BT12" s="138" t="str">
        <f>IF(LEN(Menu!$H$14)=0,"",Menu!$H$14)</f>
        <v>$</v>
      </c>
      <c r="BZ12" s="40">
        <v>7</v>
      </c>
      <c r="CB12" s="41" t="str">
        <f t="shared" si="33"/>
        <v/>
      </c>
      <c r="CC12" s="41" t="str">
        <f t="shared" si="23"/>
        <v/>
      </c>
      <c r="CD12" s="41" t="str">
        <f t="shared" si="23"/>
        <v/>
      </c>
      <c r="CE12" s="41" t="str">
        <f t="shared" si="23"/>
        <v/>
      </c>
      <c r="CF12" s="41" t="str">
        <f t="shared" si="23"/>
        <v/>
      </c>
      <c r="CG12" s="41" t="str">
        <f t="shared" si="23"/>
        <v/>
      </c>
      <c r="CH12" s="41" t="str">
        <f t="shared" si="23"/>
        <v/>
      </c>
      <c r="CI12" s="146" t="str">
        <f t="shared" si="23"/>
        <v/>
      </c>
      <c r="CJ12" s="146" t="str">
        <f t="shared" si="23"/>
        <v/>
      </c>
      <c r="CK12" s="146" t="str">
        <f t="shared" si="23"/>
        <v/>
      </c>
      <c r="CL12" s="41" t="str">
        <f t="shared" ref="CL12:DA25" si="38">IFERROR(IF($N12="Passive","",IF(AND(OR($BX$6="All",$BX$6=$O12),$N12="Active",CL$5&gt;=$Q12,CL$5&lt;$U12,$BT$20="Channel - Property"),$P12&amp;" - "&amp;$O12,
IF(AND(OR($BX$6="All",$BX$6=$O12),$N12="Active",CL$5&gt;=$Q12,CL$5&lt;$U12,$BT$20="Channel"),$P12,
IF(AND(OR($BX$6="All",$BX$6=$O12),$N12="Active",CL$5&gt;=$Q12,CL$5&lt;$U12,$BT$20="Property"),$O12,"")))),"")</f>
        <v/>
      </c>
      <c r="CM12" s="41" t="str">
        <f t="shared" si="38"/>
        <v/>
      </c>
      <c r="CN12" s="146" t="str">
        <f t="shared" si="38"/>
        <v/>
      </c>
      <c r="CO12" s="146" t="str">
        <f t="shared" si="38"/>
        <v/>
      </c>
      <c r="CP12" s="146" t="str">
        <f t="shared" si="38"/>
        <v/>
      </c>
      <c r="CQ12" s="146" t="str">
        <f t="shared" si="38"/>
        <v/>
      </c>
      <c r="CR12" s="146" t="str">
        <f t="shared" si="38"/>
        <v/>
      </c>
      <c r="CS12" s="146" t="str">
        <f t="shared" si="38"/>
        <v/>
      </c>
      <c r="CT12" s="41" t="str">
        <f t="shared" si="38"/>
        <v/>
      </c>
      <c r="CU12" s="146" t="str">
        <f t="shared" si="38"/>
        <v/>
      </c>
      <c r="CV12" s="146" t="str">
        <f t="shared" si="38"/>
        <v/>
      </c>
      <c r="CW12" s="146" t="str">
        <f t="shared" si="38"/>
        <v/>
      </c>
      <c r="CX12" s="146" t="str">
        <f t="shared" si="38"/>
        <v/>
      </c>
      <c r="CY12" s="146" t="str">
        <f t="shared" si="38"/>
        <v/>
      </c>
      <c r="CZ12" s="146" t="str">
        <f t="shared" si="38"/>
        <v/>
      </c>
      <c r="DA12" s="41" t="str">
        <f t="shared" si="38"/>
        <v/>
      </c>
      <c r="DB12" s="41" t="str">
        <f t="shared" ref="DB12:DQ25" si="39">IFERROR(IF($N12="Passive","",IF(AND(OR($BX$6="All",$BX$6=$O12),$N12="Active",DB$5&gt;=$Q12,DB$5&lt;$U12,$BT$20="Channel - Property"),$P12&amp;" - "&amp;$O12,
IF(AND(OR($BX$6="All",$BX$6=$O12),$N12="Active",DB$5&gt;=$Q12,DB$5&lt;$U12,$BT$20="Channel"),$P12,
IF(AND(OR($BX$6="All",$BX$6=$O12),$N12="Active",DB$5&gt;=$Q12,DB$5&lt;$U12,$BT$20="Property"),$O12,"")))),"")</f>
        <v/>
      </c>
      <c r="DC12" s="41" t="str">
        <f t="shared" si="39"/>
        <v/>
      </c>
      <c r="DD12" s="41" t="str">
        <f t="shared" si="39"/>
        <v/>
      </c>
      <c r="DE12" s="41" t="str">
        <f t="shared" si="39"/>
        <v/>
      </c>
      <c r="DF12" s="41" t="str">
        <f t="shared" si="39"/>
        <v/>
      </c>
      <c r="DG12" s="41" t="str">
        <f t="shared" si="39"/>
        <v/>
      </c>
      <c r="DH12" s="41" t="str">
        <f t="shared" si="39"/>
        <v/>
      </c>
      <c r="DI12" s="41" t="str">
        <f t="shared" si="39"/>
        <v/>
      </c>
      <c r="DJ12" s="41" t="str">
        <f t="shared" si="39"/>
        <v/>
      </c>
      <c r="DK12" s="41" t="str">
        <f t="shared" si="39"/>
        <v/>
      </c>
      <c r="DL12" s="41" t="str">
        <f t="shared" si="39"/>
        <v/>
      </c>
      <c r="DM12" s="41" t="str">
        <f t="shared" si="39"/>
        <v/>
      </c>
      <c r="DN12" s="41" t="str">
        <f t="shared" si="39"/>
        <v/>
      </c>
      <c r="DO12" s="41" t="str">
        <f t="shared" si="39"/>
        <v/>
      </c>
      <c r="DP12" s="41" t="str">
        <f t="shared" si="39"/>
        <v/>
      </c>
      <c r="DQ12" s="41" t="str">
        <f t="shared" si="39"/>
        <v/>
      </c>
      <c r="DS12" s="40">
        <v>7</v>
      </c>
      <c r="DT12" s="130" t="str">
        <f>IF(OR(INDEX(Expenses!$B$6:$B$25,$DS12,1)=0,INDEX(Expenses!$C$6:$C$25,$DS12,1)=0,INDEX(Expenses!$D$6:$D$25,$DS12,1)=0),"Passive","Active")</f>
        <v>Active</v>
      </c>
      <c r="DU12" s="130" t="str">
        <f>IF($DT12="Passive","",INDEX(Expenses!$B$6:$B$25,Calc!$DS12,1))</f>
        <v>Property 2</v>
      </c>
      <c r="DV12" s="130" t="str">
        <f>IF($DT12="Passive","",INDEX(Expenses!$C$6:$C$25,Calc!$DS12,1))</f>
        <v>Cleaning</v>
      </c>
      <c r="DW12" s="130">
        <f>IF($DT12="Passive","",INDEX(Expenses!$D$6:$D$25,Calc!$DS12,1))</f>
        <v>2022</v>
      </c>
      <c r="DX12" s="136">
        <f>IF($DT12="Passive","",INDEX(Expenses!E$6:E$25,$DS12,1))</f>
        <v>50</v>
      </c>
      <c r="DY12" s="136">
        <f>IF($DT12="Passive","",INDEX(Expenses!F$6:F$25,$DS12,1))</f>
        <v>60</v>
      </c>
      <c r="DZ12" s="136">
        <f>IF($DT12="Passive","",INDEX(Expenses!G$6:G$25,$DS12,1))</f>
        <v>45</v>
      </c>
      <c r="EA12" s="136">
        <f>IF($DT12="Passive","",INDEX(Expenses!H$6:H$25,$DS12,1))</f>
        <v>0</v>
      </c>
      <c r="EB12" s="136">
        <f>IF($DT12="Passive","",INDEX(Expenses!I$6:I$25,$DS12,1))</f>
        <v>0</v>
      </c>
      <c r="EC12" s="136">
        <f>IF($DT12="Passive","",INDEX(Expenses!J$6:J$25,$DS12,1))</f>
        <v>0</v>
      </c>
      <c r="ED12" s="136">
        <f>IF($DT12="Passive","",INDEX(Expenses!K$6:K$25,$DS12,1))</f>
        <v>0</v>
      </c>
      <c r="EE12" s="136">
        <f>IF($DT12="Passive","",INDEX(Expenses!L$6:L$25,$DS12,1))</f>
        <v>0</v>
      </c>
      <c r="EF12" s="136">
        <f>IF($DT12="Passive","",INDEX(Expenses!M$6:M$25,$DS12,1))</f>
        <v>0</v>
      </c>
      <c r="EG12" s="136">
        <f>IF($DT12="Passive","",INDEX(Expenses!N$6:N$25,$DS12,1))</f>
        <v>0</v>
      </c>
      <c r="EH12" s="136">
        <f>IF($DT12="Passive","",INDEX(Expenses!O$6:O$25,$DS12,1))</f>
        <v>0</v>
      </c>
      <c r="EI12" s="136">
        <f>IF($DT12="Passive","",INDEX(Expenses!P$6:P$25,$DS12,1))</f>
        <v>0</v>
      </c>
      <c r="EK12" s="130">
        <f t="shared" ref="EK12:EK22" si="40">$BN7</f>
        <v>2022</v>
      </c>
      <c r="EL12" s="130" t="str">
        <f t="shared" ref="EL12:EL22" si="41">$BP7</f>
        <v>February</v>
      </c>
      <c r="EO12" s="90" t="s">
        <v>93</v>
      </c>
      <c r="EP12" s="70" t="s">
        <v>87</v>
      </c>
      <c r="EQ12" s="70" t="s">
        <v>88</v>
      </c>
      <c r="ER12" s="70" t="s">
        <v>94</v>
      </c>
    </row>
    <row r="13" spans="2:158" x14ac:dyDescent="0.25">
      <c r="B13" s="40">
        <v>7</v>
      </c>
      <c r="D13" s="134" t="str">
        <f>IFERROR(IF(INDEX(PropertyDatabase!$B$6:$B$35,$B13,1)=0,"",INDEX(PropertyDatabase!$B$6:$B$35,$B13,1)),"")</f>
        <v/>
      </c>
      <c r="E13" s="130" t="str">
        <f>IFERROR(INDEX($D$6:$D$16, MATCH(0,INDEX((LEN($D$6:$D$16)=0)+COUNTIF($E$5:$E12,$D$6:$D$16),0),0)),"")</f>
        <v/>
      </c>
      <c r="G13" s="130" t="str">
        <f>IF(LEN(INDEX(Menu!$E$11:$E$18,$B13,1))=0,"",INDEX(Menu!$E$11:$E$18,$B13,1))</f>
        <v/>
      </c>
      <c r="H13" s="130" t="str">
        <f>IFERROR(INDEX($G$6:$G$14, MATCH(0,INDEX((LEN($G$6:$G$14)=0)+COUNTIF($H$5:$H12,$G$6:$G$14),0),0)),"")</f>
        <v/>
      </c>
      <c r="J13" s="130" t="str">
        <f>IF(LEN(INDEX(Menu!$C$11:$C$27,$B13,1))=0,"",INDEX(Menu!$C$11:$C$27,$B13,1))</f>
        <v>Water</v>
      </c>
      <c r="K13" s="130" t="str">
        <f>IFERROR(INDEX($J$6:$J$23, MATCH(0,INDEX((LEN($J$6:$J$23)=0)+COUNTIF($K$5:$K12,$J$6:$J$23),0),0)),"")</f>
        <v>Water</v>
      </c>
      <c r="M13" s="40">
        <v>8</v>
      </c>
      <c r="N13" s="130" t="str">
        <f>IF(OR(INDEX(Records!$B$6:$B$25,$M13,1)=0,INDEX(Records!$C$6:$C$25,$M13,1)=0,INDEX(Records!$D$6:$D$25,$M13,1)=0,INDEX(Records!$E$6:$E$25,$M13,1)=0),"Passive","Active")</f>
        <v>Active</v>
      </c>
      <c r="O13" s="141" t="str">
        <f>IFERROR(IF($N13="Passive","",INDEX(Records!$B$6:$B$25,$M13,1)),"")</f>
        <v>Property 3</v>
      </c>
      <c r="P13" s="148" t="str">
        <f>IFERROR(IF($N13="Passive","",INDEX(Records!$C$6:$C$25,$M13,1)),"")</f>
        <v>Booking.com</v>
      </c>
      <c r="Q13" s="149">
        <f>IFERROR(IF($N13="Passive","",INDEX(Records!$D$6:$D$25,$M13,1)),"")</f>
        <v>44674</v>
      </c>
      <c r="R13" s="135">
        <f t="shared" si="24"/>
        <v>23</v>
      </c>
      <c r="S13" s="135">
        <f t="shared" si="25"/>
        <v>4</v>
      </c>
      <c r="T13" s="130">
        <f t="shared" si="26"/>
        <v>2022</v>
      </c>
      <c r="U13" s="149">
        <f>IFERROR(IF($N13="Passive","",INDEX(Records!$E$6:$E$25,$M13,1)),"")</f>
        <v>44709</v>
      </c>
      <c r="V13" s="135">
        <f t="shared" si="27"/>
        <v>28</v>
      </c>
      <c r="W13" s="135">
        <f t="shared" si="28"/>
        <v>5</v>
      </c>
      <c r="X13" s="130">
        <f t="shared" si="29"/>
        <v>2022</v>
      </c>
      <c r="Y13" s="130">
        <f>IFERROR(IF($N13="Passive","",INDEX(Records!$I$6:$I$25,$M13,1)),"")</f>
        <v>450</v>
      </c>
      <c r="Z13" s="130">
        <f>IFERROR(IF($N13="Passive","",INDEX(Records!$J$6:$J$25,$M13,1)),"")</f>
        <v>50</v>
      </c>
      <c r="AA13" s="130">
        <f t="shared" si="9"/>
        <v>500</v>
      </c>
      <c r="AB13" s="130">
        <f t="shared" si="30"/>
        <v>35</v>
      </c>
      <c r="AC13" s="129">
        <f t="shared" si="31"/>
        <v>0</v>
      </c>
      <c r="AD13" s="136">
        <f t="shared" si="10"/>
        <v>0</v>
      </c>
      <c r="AE13" s="136">
        <f t="shared" si="10"/>
        <v>0</v>
      </c>
      <c r="AF13" s="136">
        <f t="shared" si="10"/>
        <v>8</v>
      </c>
      <c r="AG13" s="136">
        <f t="shared" si="10"/>
        <v>27</v>
      </c>
      <c r="AH13" s="136">
        <f t="shared" si="10"/>
        <v>0</v>
      </c>
      <c r="AI13" s="136">
        <f t="shared" si="10"/>
        <v>0</v>
      </c>
      <c r="AJ13" s="136">
        <f t="shared" si="10"/>
        <v>0</v>
      </c>
      <c r="AK13" s="136">
        <f t="shared" si="10"/>
        <v>0</v>
      </c>
      <c r="AL13" s="136">
        <f t="shared" si="10"/>
        <v>0</v>
      </c>
      <c r="AM13" s="136">
        <f t="shared" si="10"/>
        <v>0</v>
      </c>
      <c r="AN13" s="136">
        <f t="shared" si="10"/>
        <v>0</v>
      </c>
      <c r="AO13" s="145">
        <f>IFERROR(IF($N13="Passive","",IF(OR(COUNTIFS($O$6:$O13,$O13,$T$6:$T13,$T13,AC$6:AC13,"&gt;0")&lt;&gt;1,AC13=0),0,SUMIFS(AC$6:AC$25,$O$6:$O$25,$O13,$T$6:$T$25,$T13)/AO$3)),"")</f>
        <v>0</v>
      </c>
      <c r="AP13" s="145">
        <f>IFERROR(IF($N13="Passive","",IF(OR(COUNTIFS($O$6:$O13,$O13,$T$6:$T13,$T13,AD$6:AD13,"&gt;0")&lt;&gt;1,AD13=0),0,SUMIFS(AD$6:AD$25,$O$6:$O$25,$O13,$T$6:$T$25,$T13)/AP$3)),"")</f>
        <v>0</v>
      </c>
      <c r="AQ13" s="145">
        <f>IFERROR(IF($N13="Passive","",IF(OR(COUNTIFS($O$6:$O13,$O13,$T$6:$T13,$T13,AE$6:AE13,"&gt;0")&lt;&gt;1,AE13=0),0,SUMIFS(AE$6:AE$25,$O$6:$O$25,$O13,$T$6:$T$25,$T13)/AQ$3)),"")</f>
        <v>0</v>
      </c>
      <c r="AR13" s="145">
        <f>IFERROR(IF($N13="Passive","",IF(OR(COUNTIFS($O$6:$O13,$O13,$T$6:$T13,$T13,AF$6:AF13,"&gt;0")&lt;&gt;1,AF13=0),0,SUMIFS(AF$6:AF$25,$O$6:$O$25,$O13,$T$6:$T$25,$T13)/AR$3)),"")</f>
        <v>0.26666666666666666</v>
      </c>
      <c r="AS13" s="145">
        <f>IFERROR(IF($N13="Passive","",IF(OR(COUNTIFS($O$6:$O13,$O13,$T$6:$T13,$T13,AG$6:AG13,"&gt;0")&lt;&gt;1,AG13=0),0,SUMIFS(AG$6:AG$25,$O$6:$O$25,$O13,$T$6:$T$25,$T13)/AS$3)),"")</f>
        <v>0.87096774193548387</v>
      </c>
      <c r="AT13" s="145">
        <f>IFERROR(IF($N13="Passive","",IF(OR(COUNTIFS($O$6:$O13,$O13,$T$6:$T13,$T13,AH$6:AH13,"&gt;0")&lt;&gt;1,AH13=0),0,SUMIFS(AH$6:AH$25,$O$6:$O$25,$O13,$T$6:$T$25,$T13)/AT$3)),"")</f>
        <v>0</v>
      </c>
      <c r="AU13" s="145">
        <f>IFERROR(IF($N13="Passive","",IF(OR(COUNTIFS($O$6:$O13,$O13,$T$6:$T13,$T13,AI$6:AI13,"&gt;0")&lt;&gt;1,AI13=0),0,SUMIFS(AI$6:AI$25,$O$6:$O$25,$O13,$T$6:$T$25,$T13)/AU$3)),"")</f>
        <v>0</v>
      </c>
      <c r="AV13" s="145">
        <f>IFERROR(IF($N13="Passive","",IF(OR(COUNTIFS($O$6:$O13,$O13,$T$6:$T13,$T13,AJ$6:AJ13,"&gt;0")&lt;&gt;1,AJ13=0),0,SUMIFS(AJ$6:AJ$25,$O$6:$O$25,$O13,$T$6:$T$25,$T13)/AV$3)),"")</f>
        <v>0</v>
      </c>
      <c r="AW13" s="145">
        <f>IFERROR(IF($N13="Passive","",IF(OR(COUNTIFS($O$6:$O13,$O13,$T$6:$T13,$T13,AK$6:AK13,"&gt;0")&lt;&gt;1,AK13=0),0,SUMIFS(AK$6:AK$25,$O$6:$O$25,$O13,$T$6:$T$25,$T13)/AW$3)),"")</f>
        <v>0</v>
      </c>
      <c r="AX13" s="145">
        <f>IFERROR(IF($N13="Passive","",IF(OR(COUNTIFS($O$6:$O13,$O13,$T$6:$T13,$T13,AL$6:AL13,"&gt;0")&lt;&gt;1,AL13=0),0,SUMIFS(AL$6:AL$25,$O$6:$O$25,$O13,$T$6:$T$25,$T13)/AX$3)),"")</f>
        <v>0</v>
      </c>
      <c r="AY13" s="145">
        <f>IFERROR(IF($N13="Passive","",IF(OR(COUNTIFS($O$6:$O13,$O13,$T$6:$T13,$T13,AM$6:AM13,"&gt;0")&lt;&gt;1,AM13=0),0,SUMIFS(AM$6:AM$25,$O$6:$O$25,$O13,$T$6:$T$25,$T13)/AY$3)),"")</f>
        <v>0</v>
      </c>
      <c r="AZ13" s="145">
        <f>IFERROR(IF($N13="Passive","",IF(OR(COUNTIFS($O$6:$O13,$O13,$T$6:$T13,$T13,AN$6:AN13,"&gt;0")&lt;&gt;1,AN13=0),0,SUMIFS(AN$6:AN$25,$O$6:$O$25,$O13,$T$6:$T$25,$T13)/AZ$3)),"")</f>
        <v>0</v>
      </c>
      <c r="BA13" s="136">
        <f t="shared" si="11"/>
        <v>0</v>
      </c>
      <c r="BB13" s="136">
        <f t="shared" si="12"/>
        <v>0</v>
      </c>
      <c r="BC13" s="136">
        <f t="shared" si="13"/>
        <v>0</v>
      </c>
      <c r="BD13" s="136">
        <f t="shared" si="14"/>
        <v>114.28571428571429</v>
      </c>
      <c r="BE13" s="136">
        <f t="shared" si="15"/>
        <v>385.71428571428572</v>
      </c>
      <c r="BF13" s="136">
        <f t="shared" si="16"/>
        <v>0</v>
      </c>
      <c r="BG13" s="136">
        <f t="shared" si="17"/>
        <v>0</v>
      </c>
      <c r="BH13" s="136">
        <f t="shared" si="18"/>
        <v>0</v>
      </c>
      <c r="BI13" s="136">
        <f t="shared" si="19"/>
        <v>0</v>
      </c>
      <c r="BJ13" s="136">
        <f t="shared" si="20"/>
        <v>0</v>
      </c>
      <c r="BK13" s="136">
        <f t="shared" si="21"/>
        <v>0</v>
      </c>
      <c r="BL13" s="136">
        <f t="shared" si="22"/>
        <v>0</v>
      </c>
      <c r="BN13" s="44">
        <v>2028</v>
      </c>
      <c r="BO13" s="40">
        <v>8</v>
      </c>
      <c r="BP13" s="40" t="s">
        <v>28</v>
      </c>
      <c r="BQ13" s="108">
        <f t="shared" si="32"/>
        <v>31</v>
      </c>
      <c r="BR13" s="130">
        <f t="shared" si="34"/>
        <v>8</v>
      </c>
      <c r="BT13"/>
      <c r="CB13" s="41" t="str">
        <f t="shared" si="33"/>
        <v/>
      </c>
      <c r="CC13" s="41" t="str">
        <f t="shared" si="33"/>
        <v/>
      </c>
      <c r="CD13" s="41" t="str">
        <f t="shared" si="33"/>
        <v/>
      </c>
      <c r="CE13" s="41" t="str">
        <f t="shared" si="33"/>
        <v/>
      </c>
      <c r="CF13" s="41" t="str">
        <f t="shared" si="33"/>
        <v/>
      </c>
      <c r="CG13" s="41" t="str">
        <f t="shared" si="33"/>
        <v/>
      </c>
      <c r="CH13" s="41" t="str">
        <f t="shared" si="33"/>
        <v/>
      </c>
      <c r="CI13" s="146" t="str">
        <f t="shared" si="33"/>
        <v/>
      </c>
      <c r="CJ13" s="146" t="str">
        <f t="shared" si="33"/>
        <v/>
      </c>
      <c r="CK13" s="146" t="str">
        <f t="shared" si="33"/>
        <v/>
      </c>
      <c r="CL13" s="41" t="str">
        <f t="shared" si="33"/>
        <v/>
      </c>
      <c r="CM13" s="41" t="str">
        <f t="shared" si="33"/>
        <v/>
      </c>
      <c r="CN13" s="146" t="str">
        <f t="shared" si="33"/>
        <v/>
      </c>
      <c r="CO13" s="146" t="str">
        <f t="shared" si="33"/>
        <v/>
      </c>
      <c r="CP13" s="146" t="str">
        <f t="shared" si="33"/>
        <v/>
      </c>
      <c r="CQ13" s="146" t="str">
        <f t="shared" si="33"/>
        <v/>
      </c>
      <c r="CR13" s="146" t="str">
        <f t="shared" si="38"/>
        <v/>
      </c>
      <c r="CS13" s="146" t="str">
        <f t="shared" si="38"/>
        <v/>
      </c>
      <c r="CT13" s="41" t="str">
        <f t="shared" si="38"/>
        <v/>
      </c>
      <c r="CU13" s="146" t="str">
        <f t="shared" si="38"/>
        <v/>
      </c>
      <c r="CV13" s="146" t="str">
        <f t="shared" si="38"/>
        <v/>
      </c>
      <c r="CW13" s="146" t="str">
        <f t="shared" si="38"/>
        <v/>
      </c>
      <c r="CX13" s="146" t="str">
        <f t="shared" si="38"/>
        <v/>
      </c>
      <c r="CY13" s="146" t="str">
        <f t="shared" si="38"/>
        <v/>
      </c>
      <c r="CZ13" s="146" t="str">
        <f t="shared" si="38"/>
        <v/>
      </c>
      <c r="DA13" s="41" t="str">
        <f t="shared" si="38"/>
        <v/>
      </c>
      <c r="DB13" s="41" t="str">
        <f t="shared" si="39"/>
        <v/>
      </c>
      <c r="DC13" s="41" t="str">
        <f t="shared" si="39"/>
        <v/>
      </c>
      <c r="DD13" s="41" t="str">
        <f t="shared" si="39"/>
        <v/>
      </c>
      <c r="DE13" s="41" t="str">
        <f t="shared" si="39"/>
        <v/>
      </c>
      <c r="DF13" s="41" t="str">
        <f t="shared" si="39"/>
        <v/>
      </c>
      <c r="DG13" s="41" t="str">
        <f t="shared" si="39"/>
        <v/>
      </c>
      <c r="DH13" s="41" t="str">
        <f t="shared" si="39"/>
        <v/>
      </c>
      <c r="DI13" s="41" t="str">
        <f t="shared" si="39"/>
        <v/>
      </c>
      <c r="DJ13" s="41" t="str">
        <f t="shared" si="39"/>
        <v/>
      </c>
      <c r="DK13" s="41" t="str">
        <f t="shared" si="39"/>
        <v/>
      </c>
      <c r="DL13" s="41" t="str">
        <f t="shared" si="39"/>
        <v/>
      </c>
      <c r="DM13" s="41" t="str">
        <f t="shared" si="39"/>
        <v/>
      </c>
      <c r="DN13" s="41" t="str">
        <f t="shared" si="39"/>
        <v/>
      </c>
      <c r="DO13" s="41" t="str">
        <f t="shared" si="39"/>
        <v/>
      </c>
      <c r="DP13" s="41" t="str">
        <f t="shared" si="39"/>
        <v/>
      </c>
      <c r="DQ13" s="41" t="str">
        <f t="shared" si="39"/>
        <v/>
      </c>
      <c r="DS13" s="40">
        <v>8</v>
      </c>
      <c r="DT13" s="130" t="str">
        <f>IF(OR(INDEX(Expenses!$B$6:$B$25,$DS13,1)=0,INDEX(Expenses!$C$6:$C$25,$DS13,1)=0,INDEX(Expenses!$D$6:$D$25,$DS13,1)=0),"Passive","Active")</f>
        <v>Active</v>
      </c>
      <c r="DU13" s="130" t="str">
        <f>IF($DT13="Passive","",INDEX(Expenses!$B$6:$B$25,Calc!$DS13,1))</f>
        <v>Property 2</v>
      </c>
      <c r="DV13" s="130" t="str">
        <f>IF($DT13="Passive","",INDEX(Expenses!$C$6:$C$25,Calc!$DS13,1))</f>
        <v>Equipment</v>
      </c>
      <c r="DW13" s="130">
        <f>IF($DT13="Passive","",INDEX(Expenses!$D$6:$D$25,Calc!$DS13,1))</f>
        <v>2022</v>
      </c>
      <c r="DX13" s="136">
        <f>IF($DT13="Passive","",INDEX(Expenses!E$6:E$25,$DS13,1))</f>
        <v>0</v>
      </c>
      <c r="DY13" s="136">
        <f>IF($DT13="Passive","",INDEX(Expenses!F$6:F$25,$DS13,1))</f>
        <v>250</v>
      </c>
      <c r="DZ13" s="136">
        <f>IF($DT13="Passive","",INDEX(Expenses!G$6:G$25,$DS13,1))</f>
        <v>0</v>
      </c>
      <c r="EA13" s="136">
        <f>IF($DT13="Passive","",INDEX(Expenses!H$6:H$25,$DS13,1))</f>
        <v>0</v>
      </c>
      <c r="EB13" s="136">
        <f>IF($DT13="Passive","",INDEX(Expenses!I$6:I$25,$DS13,1))</f>
        <v>0</v>
      </c>
      <c r="EC13" s="136">
        <f>IF($DT13="Passive","",INDEX(Expenses!J$6:J$25,$DS13,1))</f>
        <v>0</v>
      </c>
      <c r="ED13" s="136">
        <f>IF($DT13="Passive","",INDEX(Expenses!K$6:K$25,$DS13,1))</f>
        <v>0</v>
      </c>
      <c r="EE13" s="136">
        <f>IF($DT13="Passive","",INDEX(Expenses!L$6:L$25,$DS13,1))</f>
        <v>0</v>
      </c>
      <c r="EF13" s="136">
        <f>IF($DT13="Passive","",INDEX(Expenses!M$6:M$25,$DS13,1))</f>
        <v>0</v>
      </c>
      <c r="EG13" s="136">
        <f>IF($DT13="Passive","",INDEX(Expenses!N$6:N$25,$DS13,1))</f>
        <v>0</v>
      </c>
      <c r="EH13" s="136">
        <f>IF($DT13="Passive","",INDEX(Expenses!O$6:O$25,$DS13,1))</f>
        <v>0</v>
      </c>
      <c r="EI13" s="136">
        <f>IF($DT13="Passive","",INDEX(Expenses!P$6:P$25,$DS13,1))</f>
        <v>0</v>
      </c>
      <c r="EK13" s="130">
        <f t="shared" si="40"/>
        <v>2023</v>
      </c>
      <c r="EL13" s="130" t="str">
        <f t="shared" si="41"/>
        <v>March</v>
      </c>
      <c r="EO13" s="94" t="s">
        <v>92</v>
      </c>
      <c r="EP13" s="136">
        <f>IF($EL$7="All",SUM($EP$9:$FA$9),INDEX($EP$9:$FA$9,1,MATCH($EL$7,$EP$8:$FA$8,0)))</f>
        <v>4220</v>
      </c>
      <c r="EQ13" s="136">
        <f>IF($EL$7="All",SUM($EP$10:$FA$10),INDEX($EP$10:$FA$10,1,MATCH($EL$7,$EP$8:$FA$8,0)))</f>
        <v>3005</v>
      </c>
      <c r="ER13" s="136">
        <f>IFERROR($EP$13-$EQ$13,"-")</f>
        <v>1215</v>
      </c>
    </row>
    <row r="14" spans="2:158" x14ac:dyDescent="0.25">
      <c r="B14" s="40">
        <v>8</v>
      </c>
      <c r="D14" s="134" t="str">
        <f>IFERROR(IF(INDEX(PropertyDatabase!$B$6:$B$35,$B14,1)=0,"",INDEX(PropertyDatabase!$B$6:$B$35,$B14,1)),"")</f>
        <v/>
      </c>
      <c r="E14" s="130" t="str">
        <f>IFERROR(INDEX($D$6:$D$16, MATCH(0,INDEX((LEN($D$6:$D$16)=0)+COUNTIF($E$5:$E13,$D$6:$D$16),0),0)),"")</f>
        <v/>
      </c>
      <c r="G14" s="130" t="str">
        <f>IF(LEN(INDEX(Menu!$E$11:$E$18,$B14,1))=0,"",INDEX(Menu!$E$11:$E$18,$B14,1))</f>
        <v/>
      </c>
      <c r="H14" s="130" t="str">
        <f>IFERROR(INDEX($G$6:$G$14, MATCH(0,INDEX((LEN($G$6:$G$14)=0)+COUNTIF($H$5:$H13,$G$6:$G$14),0),0)),"")</f>
        <v/>
      </c>
      <c r="J14" s="130" t="str">
        <f>IF(LEN(INDEX(Menu!$C$11:$C$27,$B14,1))=0,"",INDEX(Menu!$C$11:$C$27,$B14,1))</f>
        <v>Insurance</v>
      </c>
      <c r="K14" s="130" t="str">
        <f>IFERROR(INDEX($J$6:$J$23, MATCH(0,INDEX((LEN($J$6:$J$23)=0)+COUNTIF($K$5:$K13,$J$6:$J$23),0),0)),"")</f>
        <v>Insurance</v>
      </c>
      <c r="M14" s="40">
        <v>9</v>
      </c>
      <c r="N14" s="130" t="str">
        <f>IF(OR(INDEX(Records!$B$6:$B$25,$M14,1)=0,INDEX(Records!$C$6:$C$25,$M14,1)=0,INDEX(Records!$D$6:$D$25,$M14,1)=0,INDEX(Records!$E$6:$E$25,$M14,1)=0),"Passive","Active")</f>
        <v>Passive</v>
      </c>
      <c r="O14" s="141" t="str">
        <f>IFERROR(IF($N14="Passive","",INDEX(Records!$B$6:$B$25,$M14,1)),"")</f>
        <v/>
      </c>
      <c r="P14" s="148" t="str">
        <f>IFERROR(IF($N14="Passive","",INDEX(Records!$C$6:$C$25,$M14,1)),"")</f>
        <v/>
      </c>
      <c r="Q14" s="149" t="str">
        <f>IFERROR(IF($N14="Passive","",INDEX(Records!$D$6:$D$25,$M14,1)),"")</f>
        <v/>
      </c>
      <c r="R14" s="135" t="str">
        <f t="shared" si="24"/>
        <v/>
      </c>
      <c r="S14" s="135" t="str">
        <f t="shared" si="25"/>
        <v/>
      </c>
      <c r="T14" s="130" t="str">
        <f t="shared" si="26"/>
        <v/>
      </c>
      <c r="U14" s="149" t="str">
        <f>IFERROR(IF($N14="Passive","",INDEX(Records!$E$6:$E$25,$M14,1)),"")</f>
        <v/>
      </c>
      <c r="V14" s="135" t="str">
        <f t="shared" si="27"/>
        <v/>
      </c>
      <c r="W14" s="135" t="str">
        <f t="shared" si="28"/>
        <v/>
      </c>
      <c r="X14" s="130" t="str">
        <f t="shared" si="29"/>
        <v/>
      </c>
      <c r="Y14" s="130" t="str">
        <f>IFERROR(IF($N14="Passive","",INDEX(Records!$I$6:$I$25,$M14,1)),"")</f>
        <v/>
      </c>
      <c r="Z14" s="130" t="str">
        <f>IFERROR(IF($N14="Passive","",INDEX(Records!$J$6:$J$25,$M14,1)),"")</f>
        <v/>
      </c>
      <c r="AA14" s="130" t="str">
        <f t="shared" si="9"/>
        <v/>
      </c>
      <c r="AB14" s="130" t="str">
        <f t="shared" si="30"/>
        <v/>
      </c>
      <c r="AC14" s="129" t="str">
        <f t="shared" si="31"/>
        <v/>
      </c>
      <c r="AD14" s="136" t="str">
        <f t="shared" si="10"/>
        <v/>
      </c>
      <c r="AE14" s="136" t="str">
        <f t="shared" si="10"/>
        <v/>
      </c>
      <c r="AF14" s="136" t="str">
        <f t="shared" si="10"/>
        <v/>
      </c>
      <c r="AG14" s="136" t="str">
        <f t="shared" si="10"/>
        <v/>
      </c>
      <c r="AH14" s="136" t="str">
        <f t="shared" si="10"/>
        <v/>
      </c>
      <c r="AI14" s="136" t="str">
        <f t="shared" si="10"/>
        <v/>
      </c>
      <c r="AJ14" s="136" t="str">
        <f t="shared" si="10"/>
        <v/>
      </c>
      <c r="AK14" s="136" t="str">
        <f t="shared" si="10"/>
        <v/>
      </c>
      <c r="AL14" s="136" t="str">
        <f t="shared" si="10"/>
        <v/>
      </c>
      <c r="AM14" s="136" t="str">
        <f t="shared" si="10"/>
        <v/>
      </c>
      <c r="AN14" s="136" t="str">
        <f t="shared" si="10"/>
        <v/>
      </c>
      <c r="AO14" s="145" t="str">
        <f>IFERROR(IF($N14="Passive","",IF(OR(COUNTIFS($O$6:$O14,$O14,$T$6:$T14,$T14,AC$6:AC14,"&gt;0")&lt;&gt;1,AC14=0),0,SUMIFS(AC$6:AC$25,$O$6:$O$25,$O14,$T$6:$T$25,$T14)/AO$3)),"")</f>
        <v/>
      </c>
      <c r="AP14" s="145" t="str">
        <f>IFERROR(IF($N14="Passive","",IF(OR(COUNTIFS($O$6:$O14,$O14,$T$6:$T14,$T14,AD$6:AD14,"&gt;0")&lt;&gt;1,AD14=0),0,SUMIFS(AD$6:AD$25,$O$6:$O$25,$O14,$T$6:$T$25,$T14)/AP$3)),"")</f>
        <v/>
      </c>
      <c r="AQ14" s="145" t="str">
        <f>IFERROR(IF($N14="Passive","",IF(OR(COUNTIFS($O$6:$O14,$O14,$T$6:$T14,$T14,AE$6:AE14,"&gt;0")&lt;&gt;1,AE14=0),0,SUMIFS(AE$6:AE$25,$O$6:$O$25,$O14,$T$6:$T$25,$T14)/AQ$3)),"")</f>
        <v/>
      </c>
      <c r="AR14" s="145" t="str">
        <f>IFERROR(IF($N14="Passive","",IF(OR(COUNTIFS($O$6:$O14,$O14,$T$6:$T14,$T14,AF$6:AF14,"&gt;0")&lt;&gt;1,AF14=0),0,SUMIFS(AF$6:AF$25,$O$6:$O$25,$O14,$T$6:$T$25,$T14)/AR$3)),"")</f>
        <v/>
      </c>
      <c r="AS14" s="145" t="str">
        <f>IFERROR(IF($N14="Passive","",IF(OR(COUNTIFS($O$6:$O14,$O14,$T$6:$T14,$T14,AG$6:AG14,"&gt;0")&lt;&gt;1,AG14=0),0,SUMIFS(AG$6:AG$25,$O$6:$O$25,$O14,$T$6:$T$25,$T14)/AS$3)),"")</f>
        <v/>
      </c>
      <c r="AT14" s="145" t="str">
        <f>IFERROR(IF($N14="Passive","",IF(OR(COUNTIFS($O$6:$O14,$O14,$T$6:$T14,$T14,AH$6:AH14,"&gt;0")&lt;&gt;1,AH14=0),0,SUMIFS(AH$6:AH$25,$O$6:$O$25,$O14,$T$6:$T$25,$T14)/AT$3)),"")</f>
        <v/>
      </c>
      <c r="AU14" s="145" t="str">
        <f>IFERROR(IF($N14="Passive","",IF(OR(COUNTIFS($O$6:$O14,$O14,$T$6:$T14,$T14,AI$6:AI14,"&gt;0")&lt;&gt;1,AI14=0),0,SUMIFS(AI$6:AI$25,$O$6:$O$25,$O14,$T$6:$T$25,$T14)/AU$3)),"")</f>
        <v/>
      </c>
      <c r="AV14" s="145" t="str">
        <f>IFERROR(IF($N14="Passive","",IF(OR(COUNTIFS($O$6:$O14,$O14,$T$6:$T14,$T14,AJ$6:AJ14,"&gt;0")&lt;&gt;1,AJ14=0),0,SUMIFS(AJ$6:AJ$25,$O$6:$O$25,$O14,$T$6:$T$25,$T14)/AV$3)),"")</f>
        <v/>
      </c>
      <c r="AW14" s="145" t="str">
        <f>IFERROR(IF($N14="Passive","",IF(OR(COUNTIFS($O$6:$O14,$O14,$T$6:$T14,$T14,AK$6:AK14,"&gt;0")&lt;&gt;1,AK14=0),0,SUMIFS(AK$6:AK$25,$O$6:$O$25,$O14,$T$6:$T$25,$T14)/AW$3)),"")</f>
        <v/>
      </c>
      <c r="AX14" s="145" t="str">
        <f>IFERROR(IF($N14="Passive","",IF(OR(COUNTIFS($O$6:$O14,$O14,$T$6:$T14,$T14,AL$6:AL14,"&gt;0")&lt;&gt;1,AL14=0),0,SUMIFS(AL$6:AL$25,$O$6:$O$25,$O14,$T$6:$T$25,$T14)/AX$3)),"")</f>
        <v/>
      </c>
      <c r="AY14" s="145" t="str">
        <f>IFERROR(IF($N14="Passive","",IF(OR(COUNTIFS($O$6:$O14,$O14,$T$6:$T14,$T14,AM$6:AM14,"&gt;0")&lt;&gt;1,AM14=0),0,SUMIFS(AM$6:AM$25,$O$6:$O$25,$O14,$T$6:$T$25,$T14)/AY$3)),"")</f>
        <v/>
      </c>
      <c r="AZ14" s="145" t="str">
        <f>IFERROR(IF($N14="Passive","",IF(OR(COUNTIFS($O$6:$O14,$O14,$T$6:$T14,$T14,AN$6:AN14,"&gt;0")&lt;&gt;1,AN14=0),0,SUMIFS(AN$6:AN$25,$O$6:$O$25,$O14,$T$6:$T$25,$T14)/AZ$3)),"")</f>
        <v/>
      </c>
      <c r="BA14" s="136" t="str">
        <f t="shared" si="11"/>
        <v/>
      </c>
      <c r="BB14" s="136" t="str">
        <f t="shared" si="12"/>
        <v/>
      </c>
      <c r="BC14" s="136" t="str">
        <f t="shared" si="13"/>
        <v/>
      </c>
      <c r="BD14" s="136" t="str">
        <f t="shared" si="14"/>
        <v/>
      </c>
      <c r="BE14" s="136" t="str">
        <f t="shared" si="15"/>
        <v/>
      </c>
      <c r="BF14" s="136" t="str">
        <f t="shared" si="16"/>
        <v/>
      </c>
      <c r="BG14" s="136" t="str">
        <f t="shared" si="17"/>
        <v/>
      </c>
      <c r="BH14" s="136" t="str">
        <f t="shared" si="18"/>
        <v/>
      </c>
      <c r="BI14" s="136" t="str">
        <f t="shared" si="19"/>
        <v/>
      </c>
      <c r="BJ14" s="136" t="str">
        <f t="shared" si="20"/>
        <v/>
      </c>
      <c r="BK14" s="136" t="str">
        <f t="shared" si="21"/>
        <v/>
      </c>
      <c r="BL14" s="136" t="str">
        <f t="shared" si="22"/>
        <v/>
      </c>
      <c r="BN14" s="44">
        <v>2029</v>
      </c>
      <c r="BO14" s="40">
        <v>9</v>
      </c>
      <c r="BP14" s="40" t="s">
        <v>29</v>
      </c>
      <c r="BQ14" s="108">
        <f t="shared" si="32"/>
        <v>30</v>
      </c>
      <c r="BR14" s="130">
        <f t="shared" si="34"/>
        <v>9</v>
      </c>
      <c r="BT14" s="73" t="s">
        <v>113</v>
      </c>
      <c r="CB14" s="41" t="str">
        <f t="shared" si="33"/>
        <v/>
      </c>
      <c r="CC14" s="41" t="str">
        <f t="shared" si="33"/>
        <v/>
      </c>
      <c r="CD14" s="41" t="str">
        <f t="shared" si="33"/>
        <v/>
      </c>
      <c r="CE14" s="41" t="str">
        <f t="shared" si="33"/>
        <v/>
      </c>
      <c r="CF14" s="41" t="str">
        <f t="shared" si="33"/>
        <v/>
      </c>
      <c r="CG14" s="41" t="str">
        <f t="shared" si="33"/>
        <v/>
      </c>
      <c r="CH14" s="41" t="str">
        <f t="shared" si="33"/>
        <v/>
      </c>
      <c r="CI14" s="146" t="str">
        <f t="shared" si="33"/>
        <v/>
      </c>
      <c r="CJ14" s="146" t="str">
        <f t="shared" si="33"/>
        <v/>
      </c>
      <c r="CK14" s="146" t="str">
        <f t="shared" si="33"/>
        <v/>
      </c>
      <c r="CL14" s="41" t="str">
        <f t="shared" si="33"/>
        <v/>
      </c>
      <c r="CM14" s="41" t="str">
        <f t="shared" si="33"/>
        <v/>
      </c>
      <c r="CN14" s="146" t="str">
        <f t="shared" si="33"/>
        <v/>
      </c>
      <c r="CO14" s="146" t="str">
        <f t="shared" si="33"/>
        <v/>
      </c>
      <c r="CP14" s="146" t="str">
        <f t="shared" si="33"/>
        <v/>
      </c>
      <c r="CQ14" s="146" t="str">
        <f t="shared" si="33"/>
        <v/>
      </c>
      <c r="CR14" s="146" t="str">
        <f t="shared" si="38"/>
        <v/>
      </c>
      <c r="CS14" s="146" t="str">
        <f t="shared" si="38"/>
        <v/>
      </c>
      <c r="CT14" s="41" t="str">
        <f t="shared" si="38"/>
        <v/>
      </c>
      <c r="CU14" s="146" t="str">
        <f t="shared" si="38"/>
        <v/>
      </c>
      <c r="CV14" s="146" t="str">
        <f t="shared" si="38"/>
        <v/>
      </c>
      <c r="CW14" s="146" t="str">
        <f t="shared" si="38"/>
        <v/>
      </c>
      <c r="CX14" s="146" t="str">
        <f t="shared" si="38"/>
        <v/>
      </c>
      <c r="CY14" s="146" t="str">
        <f t="shared" si="38"/>
        <v/>
      </c>
      <c r="CZ14" s="146" t="str">
        <f t="shared" si="38"/>
        <v/>
      </c>
      <c r="DA14" s="41" t="str">
        <f t="shared" si="38"/>
        <v/>
      </c>
      <c r="DB14" s="41" t="str">
        <f t="shared" si="39"/>
        <v/>
      </c>
      <c r="DC14" s="41" t="str">
        <f t="shared" si="39"/>
        <v/>
      </c>
      <c r="DD14" s="41" t="str">
        <f t="shared" si="39"/>
        <v/>
      </c>
      <c r="DE14" s="41" t="str">
        <f t="shared" si="39"/>
        <v/>
      </c>
      <c r="DF14" s="41" t="str">
        <f t="shared" si="39"/>
        <v/>
      </c>
      <c r="DG14" s="41" t="str">
        <f t="shared" si="39"/>
        <v/>
      </c>
      <c r="DH14" s="41" t="str">
        <f t="shared" si="39"/>
        <v/>
      </c>
      <c r="DI14" s="41" t="str">
        <f t="shared" si="39"/>
        <v/>
      </c>
      <c r="DJ14" s="41" t="str">
        <f t="shared" si="39"/>
        <v/>
      </c>
      <c r="DK14" s="41" t="str">
        <f t="shared" si="39"/>
        <v/>
      </c>
      <c r="DL14" s="41" t="str">
        <f t="shared" si="39"/>
        <v/>
      </c>
      <c r="DM14" s="41" t="str">
        <f t="shared" si="39"/>
        <v/>
      </c>
      <c r="DN14" s="41" t="str">
        <f t="shared" si="39"/>
        <v/>
      </c>
      <c r="DO14" s="41" t="str">
        <f t="shared" si="39"/>
        <v/>
      </c>
      <c r="DP14" s="41" t="str">
        <f t="shared" si="39"/>
        <v/>
      </c>
      <c r="DQ14" s="41" t="str">
        <f t="shared" si="39"/>
        <v/>
      </c>
      <c r="DS14" s="40">
        <v>9</v>
      </c>
      <c r="DT14" s="130" t="str">
        <f>IF(OR(INDEX(Expenses!$B$6:$B$25,$DS14,1)=0,INDEX(Expenses!$C$6:$C$25,$DS14,1)=0,INDEX(Expenses!$D$6:$D$25,$DS14,1)=0),"Passive","Active")</f>
        <v>Active</v>
      </c>
      <c r="DU14" s="130" t="str">
        <f>IF($DT14="Passive","",INDEX(Expenses!$B$6:$B$25,Calc!$DS14,1))</f>
        <v>Property 2</v>
      </c>
      <c r="DV14" s="130" t="str">
        <f>IF($DT14="Passive","",INDEX(Expenses!$C$6:$C$25,Calc!$DS14,1))</f>
        <v>Electricity</v>
      </c>
      <c r="DW14" s="130">
        <f>IF($DT14="Passive","",INDEX(Expenses!$D$6:$D$25,Calc!$DS14,1))</f>
        <v>2022</v>
      </c>
      <c r="DX14" s="136">
        <f>IF($DT14="Passive","",INDEX(Expenses!E$6:E$25,$DS14,1))</f>
        <v>25</v>
      </c>
      <c r="DY14" s="136">
        <f>IF($DT14="Passive","",INDEX(Expenses!F$6:F$25,$DS14,1))</f>
        <v>45</v>
      </c>
      <c r="DZ14" s="136">
        <f>IF($DT14="Passive","",INDEX(Expenses!G$6:G$25,$DS14,1))</f>
        <v>30</v>
      </c>
      <c r="EA14" s="136">
        <f>IF($DT14="Passive","",INDEX(Expenses!H$6:H$25,$DS14,1))</f>
        <v>0</v>
      </c>
      <c r="EB14" s="136">
        <f>IF($DT14="Passive","",INDEX(Expenses!I$6:I$25,$DS14,1))</f>
        <v>0</v>
      </c>
      <c r="EC14" s="136">
        <f>IF($DT14="Passive","",INDEX(Expenses!J$6:J$25,$DS14,1))</f>
        <v>0</v>
      </c>
      <c r="ED14" s="136">
        <f>IF($DT14="Passive","",INDEX(Expenses!K$6:K$25,$DS14,1))</f>
        <v>0</v>
      </c>
      <c r="EE14" s="136">
        <f>IF($DT14="Passive","",INDEX(Expenses!L$6:L$25,$DS14,1))</f>
        <v>0</v>
      </c>
      <c r="EF14" s="136">
        <f>IF($DT14="Passive","",INDEX(Expenses!M$6:M$25,$DS14,1))</f>
        <v>0</v>
      </c>
      <c r="EG14" s="136">
        <f>IF($DT14="Passive","",INDEX(Expenses!N$6:N$25,$DS14,1))</f>
        <v>0</v>
      </c>
      <c r="EH14" s="136">
        <f>IF($DT14="Passive","",INDEX(Expenses!O$6:O$25,$DS14,1))</f>
        <v>0</v>
      </c>
      <c r="EI14" s="136">
        <f>IF($DT14="Passive","",INDEX(Expenses!P$6:P$25,$DS14,1))</f>
        <v>0</v>
      </c>
      <c r="EK14" s="130">
        <f t="shared" si="40"/>
        <v>2024</v>
      </c>
      <c r="EL14" s="130" t="str">
        <f t="shared" si="41"/>
        <v>April</v>
      </c>
    </row>
    <row r="15" spans="2:158" x14ac:dyDescent="0.25">
      <c r="B15" s="40">
        <v>9</v>
      </c>
      <c r="D15" s="134" t="str">
        <f>IFERROR(IF(INDEX(PropertyDatabase!$B$6:$B$35,$B15,1)=0,"",INDEX(PropertyDatabase!$B$6:$B$35,$B15,1)),"")</f>
        <v/>
      </c>
      <c r="E15" s="130" t="str">
        <f>IFERROR(INDEX($D$6:$D$16, MATCH(0,INDEX((LEN($D$6:$D$16)=0)+COUNTIF($E$5:$E14,$D$6:$D$16),0),0)),"")</f>
        <v/>
      </c>
      <c r="J15" s="135" t="str">
        <f>IF(LEN(INDEX(Menu!$C$11:$C$27,$B15,1))=0,"",INDEX(Menu!$C$11:$C$27,$B15,1))</f>
        <v>Equipment</v>
      </c>
      <c r="K15" s="135" t="str">
        <f>IFERROR(INDEX($J$6:$J$23, MATCH(0,INDEX((LEN($J$6:$J$23)=0)+COUNTIF($K$5:$K14,$J$6:$J$23),0),0)),"")</f>
        <v>Equipment</v>
      </c>
      <c r="M15" s="40">
        <v>10</v>
      </c>
      <c r="N15" s="130" t="str">
        <f>IF(OR(INDEX(Records!$B$6:$B$25,$M15,1)=0,INDEX(Records!$C$6:$C$25,$M15,1)=0,INDEX(Records!$D$6:$D$25,$M15,1)=0,INDEX(Records!$E$6:$E$25,$M15,1)=0),"Passive","Active")</f>
        <v>Passive</v>
      </c>
      <c r="O15" s="141" t="str">
        <f>IFERROR(IF($N15="Passive","",INDEX(Records!$B$6:$B$25,$M15,1)),"")</f>
        <v/>
      </c>
      <c r="P15" s="148" t="str">
        <f>IFERROR(IF($N15="Passive","",INDEX(Records!$C$6:$C$25,$M15,1)),"")</f>
        <v/>
      </c>
      <c r="Q15" s="149" t="str">
        <f>IFERROR(IF($N15="Passive","",INDEX(Records!$D$6:$D$25,$M15,1)),"")</f>
        <v/>
      </c>
      <c r="R15" s="135" t="str">
        <f t="shared" si="24"/>
        <v/>
      </c>
      <c r="S15" s="135" t="str">
        <f t="shared" si="25"/>
        <v/>
      </c>
      <c r="T15" s="130" t="str">
        <f t="shared" si="26"/>
        <v/>
      </c>
      <c r="U15" s="149" t="str">
        <f>IFERROR(IF($N15="Passive","",INDEX(Records!$E$6:$E$25,$M15,1)),"")</f>
        <v/>
      </c>
      <c r="V15" s="135" t="str">
        <f t="shared" si="27"/>
        <v/>
      </c>
      <c r="W15" s="135" t="str">
        <f t="shared" si="28"/>
        <v/>
      </c>
      <c r="X15" s="130" t="str">
        <f t="shared" si="29"/>
        <v/>
      </c>
      <c r="Y15" s="130" t="str">
        <f>IFERROR(IF($N15="Passive","",INDEX(Records!$I$6:$I$25,$M15,1)),"")</f>
        <v/>
      </c>
      <c r="Z15" s="130" t="str">
        <f>IFERROR(IF($N15="Passive","",INDEX(Records!$J$6:$J$25,$M15,1)),"")</f>
        <v/>
      </c>
      <c r="AA15" s="130" t="str">
        <f t="shared" si="9"/>
        <v/>
      </c>
      <c r="AB15" s="130" t="str">
        <f t="shared" si="30"/>
        <v/>
      </c>
      <c r="AC15" s="129" t="str">
        <f t="shared" si="31"/>
        <v/>
      </c>
      <c r="AD15" s="136" t="str">
        <f t="shared" si="10"/>
        <v/>
      </c>
      <c r="AE15" s="136" t="str">
        <f t="shared" si="10"/>
        <v/>
      </c>
      <c r="AF15" s="136" t="str">
        <f t="shared" si="10"/>
        <v/>
      </c>
      <c r="AG15" s="136" t="str">
        <f t="shared" si="10"/>
        <v/>
      </c>
      <c r="AH15" s="136" t="str">
        <f t="shared" si="10"/>
        <v/>
      </c>
      <c r="AI15" s="136" t="str">
        <f t="shared" si="10"/>
        <v/>
      </c>
      <c r="AJ15" s="136" t="str">
        <f t="shared" si="10"/>
        <v/>
      </c>
      <c r="AK15" s="136" t="str">
        <f t="shared" si="10"/>
        <v/>
      </c>
      <c r="AL15" s="136" t="str">
        <f t="shared" si="10"/>
        <v/>
      </c>
      <c r="AM15" s="136" t="str">
        <f t="shared" si="10"/>
        <v/>
      </c>
      <c r="AN15" s="136" t="str">
        <f t="shared" si="10"/>
        <v/>
      </c>
      <c r="AO15" s="145" t="str">
        <f>IFERROR(IF($N15="Passive","",IF(OR(COUNTIFS($O$6:$O15,$O15,$T$6:$T15,$T15,AC$6:AC15,"&gt;0")&lt;&gt;1,AC15=0),0,SUMIFS(AC$6:AC$25,$O$6:$O$25,$O15,$T$6:$T$25,$T15)/AO$3)),"")</f>
        <v/>
      </c>
      <c r="AP15" s="145" t="str">
        <f>IFERROR(IF($N15="Passive","",IF(OR(COUNTIFS($O$6:$O15,$O15,$T$6:$T15,$T15,AD$6:AD15,"&gt;0")&lt;&gt;1,AD15=0),0,SUMIFS(AD$6:AD$25,$O$6:$O$25,$O15,$T$6:$T$25,$T15)/AP$3)),"")</f>
        <v/>
      </c>
      <c r="AQ15" s="145" t="str">
        <f>IFERROR(IF($N15="Passive","",IF(OR(COUNTIFS($O$6:$O15,$O15,$T$6:$T15,$T15,AE$6:AE15,"&gt;0")&lt;&gt;1,AE15=0),0,SUMIFS(AE$6:AE$25,$O$6:$O$25,$O15,$T$6:$T$25,$T15)/AQ$3)),"")</f>
        <v/>
      </c>
      <c r="AR15" s="145" t="str">
        <f>IFERROR(IF($N15="Passive","",IF(OR(COUNTIFS($O$6:$O15,$O15,$T$6:$T15,$T15,AF$6:AF15,"&gt;0")&lt;&gt;1,AF15=0),0,SUMIFS(AF$6:AF$25,$O$6:$O$25,$O15,$T$6:$T$25,$T15)/AR$3)),"")</f>
        <v/>
      </c>
      <c r="AS15" s="145" t="str">
        <f>IFERROR(IF($N15="Passive","",IF(OR(COUNTIFS($O$6:$O15,$O15,$T$6:$T15,$T15,AG$6:AG15,"&gt;0")&lt;&gt;1,AG15=0),0,SUMIFS(AG$6:AG$25,$O$6:$O$25,$O15,$T$6:$T$25,$T15)/AS$3)),"")</f>
        <v/>
      </c>
      <c r="AT15" s="145" t="str">
        <f>IFERROR(IF($N15="Passive","",IF(OR(COUNTIFS($O$6:$O15,$O15,$T$6:$T15,$T15,AH$6:AH15,"&gt;0")&lt;&gt;1,AH15=0),0,SUMIFS(AH$6:AH$25,$O$6:$O$25,$O15,$T$6:$T$25,$T15)/AT$3)),"")</f>
        <v/>
      </c>
      <c r="AU15" s="145" t="str">
        <f>IFERROR(IF($N15="Passive","",IF(OR(COUNTIFS($O$6:$O15,$O15,$T$6:$T15,$T15,AI$6:AI15,"&gt;0")&lt;&gt;1,AI15=0),0,SUMIFS(AI$6:AI$25,$O$6:$O$25,$O15,$T$6:$T$25,$T15)/AU$3)),"")</f>
        <v/>
      </c>
      <c r="AV15" s="145" t="str">
        <f>IFERROR(IF($N15="Passive","",IF(OR(COUNTIFS($O$6:$O15,$O15,$T$6:$T15,$T15,AJ$6:AJ15,"&gt;0")&lt;&gt;1,AJ15=0),0,SUMIFS(AJ$6:AJ$25,$O$6:$O$25,$O15,$T$6:$T$25,$T15)/AV$3)),"")</f>
        <v/>
      </c>
      <c r="AW15" s="145" t="str">
        <f>IFERROR(IF($N15="Passive","",IF(OR(COUNTIFS($O$6:$O15,$O15,$T$6:$T15,$T15,AK$6:AK15,"&gt;0")&lt;&gt;1,AK15=0),0,SUMIFS(AK$6:AK$25,$O$6:$O$25,$O15,$T$6:$T$25,$T15)/AW$3)),"")</f>
        <v/>
      </c>
      <c r="AX15" s="145" t="str">
        <f>IFERROR(IF($N15="Passive","",IF(OR(COUNTIFS($O$6:$O15,$O15,$T$6:$T15,$T15,AL$6:AL15,"&gt;0")&lt;&gt;1,AL15=0),0,SUMIFS(AL$6:AL$25,$O$6:$O$25,$O15,$T$6:$T$25,$T15)/AX$3)),"")</f>
        <v/>
      </c>
      <c r="AY15" s="145" t="str">
        <f>IFERROR(IF($N15="Passive","",IF(OR(COUNTIFS($O$6:$O15,$O15,$T$6:$T15,$T15,AM$6:AM15,"&gt;0")&lt;&gt;1,AM15=0),0,SUMIFS(AM$6:AM$25,$O$6:$O$25,$O15,$T$6:$T$25,$T15)/AY$3)),"")</f>
        <v/>
      </c>
      <c r="AZ15" s="145" t="str">
        <f>IFERROR(IF($N15="Passive","",IF(OR(COUNTIFS($O$6:$O15,$O15,$T$6:$T15,$T15,AN$6:AN15,"&gt;0")&lt;&gt;1,AN15=0),0,SUMIFS(AN$6:AN$25,$O$6:$O$25,$O15,$T$6:$T$25,$T15)/AZ$3)),"")</f>
        <v/>
      </c>
      <c r="BA15" s="136" t="str">
        <f t="shared" si="11"/>
        <v/>
      </c>
      <c r="BB15" s="136" t="str">
        <f t="shared" si="12"/>
        <v/>
      </c>
      <c r="BC15" s="136" t="str">
        <f t="shared" si="13"/>
        <v/>
      </c>
      <c r="BD15" s="136" t="str">
        <f t="shared" si="14"/>
        <v/>
      </c>
      <c r="BE15" s="136" t="str">
        <f t="shared" si="15"/>
        <v/>
      </c>
      <c r="BF15" s="136" t="str">
        <f t="shared" si="16"/>
        <v/>
      </c>
      <c r="BG15" s="136" t="str">
        <f t="shared" si="17"/>
        <v/>
      </c>
      <c r="BH15" s="136" t="str">
        <f t="shared" si="18"/>
        <v/>
      </c>
      <c r="BI15" s="136" t="str">
        <f t="shared" si="19"/>
        <v/>
      </c>
      <c r="BJ15" s="136" t="str">
        <f t="shared" si="20"/>
        <v/>
      </c>
      <c r="BK15" s="136" t="str">
        <f t="shared" si="21"/>
        <v/>
      </c>
      <c r="BL15" s="136" t="str">
        <f t="shared" si="22"/>
        <v/>
      </c>
      <c r="BN15" s="44">
        <v>2030</v>
      </c>
      <c r="BO15" s="40">
        <v>10</v>
      </c>
      <c r="BP15" s="40" t="s">
        <v>30</v>
      </c>
      <c r="BQ15" s="108">
        <f t="shared" si="32"/>
        <v>31</v>
      </c>
      <c r="BR15" s="130">
        <f t="shared" si="34"/>
        <v>10</v>
      </c>
      <c r="BT15" s="107" t="s">
        <v>111</v>
      </c>
      <c r="CB15" s="41" t="str">
        <f t="shared" si="33"/>
        <v/>
      </c>
      <c r="CC15" s="41" t="str">
        <f t="shared" si="33"/>
        <v/>
      </c>
      <c r="CD15" s="41" t="str">
        <f t="shared" si="33"/>
        <v/>
      </c>
      <c r="CE15" s="41" t="str">
        <f t="shared" si="33"/>
        <v/>
      </c>
      <c r="CF15" s="41" t="str">
        <f t="shared" si="33"/>
        <v/>
      </c>
      <c r="CG15" s="41" t="str">
        <f t="shared" si="33"/>
        <v/>
      </c>
      <c r="CH15" s="41" t="str">
        <f t="shared" si="33"/>
        <v/>
      </c>
      <c r="CI15" s="146" t="str">
        <f t="shared" si="33"/>
        <v/>
      </c>
      <c r="CJ15" s="146" t="str">
        <f t="shared" si="33"/>
        <v/>
      </c>
      <c r="CK15" s="146" t="str">
        <f t="shared" si="33"/>
        <v/>
      </c>
      <c r="CL15" s="41" t="str">
        <f t="shared" si="33"/>
        <v/>
      </c>
      <c r="CM15" s="41" t="str">
        <f t="shared" si="33"/>
        <v/>
      </c>
      <c r="CN15" s="146" t="str">
        <f t="shared" si="33"/>
        <v/>
      </c>
      <c r="CO15" s="146" t="str">
        <f t="shared" si="33"/>
        <v/>
      </c>
      <c r="CP15" s="146" t="str">
        <f t="shared" si="33"/>
        <v/>
      </c>
      <c r="CQ15" s="146" t="str">
        <f t="shared" si="33"/>
        <v/>
      </c>
      <c r="CR15" s="146" t="str">
        <f t="shared" si="38"/>
        <v/>
      </c>
      <c r="CS15" s="146" t="str">
        <f t="shared" si="38"/>
        <v/>
      </c>
      <c r="CT15" s="41" t="str">
        <f t="shared" si="38"/>
        <v/>
      </c>
      <c r="CU15" s="146" t="str">
        <f t="shared" si="38"/>
        <v/>
      </c>
      <c r="CV15" s="146" t="str">
        <f t="shared" si="38"/>
        <v/>
      </c>
      <c r="CW15" s="146" t="str">
        <f t="shared" si="38"/>
        <v/>
      </c>
      <c r="CX15" s="146" t="str">
        <f t="shared" si="38"/>
        <v/>
      </c>
      <c r="CY15" s="146" t="str">
        <f t="shared" si="38"/>
        <v/>
      </c>
      <c r="CZ15" s="146" t="str">
        <f t="shared" si="38"/>
        <v/>
      </c>
      <c r="DA15" s="41" t="str">
        <f t="shared" si="38"/>
        <v/>
      </c>
      <c r="DB15" s="41" t="str">
        <f t="shared" si="39"/>
        <v/>
      </c>
      <c r="DC15" s="41" t="str">
        <f t="shared" si="39"/>
        <v/>
      </c>
      <c r="DD15" s="41" t="str">
        <f t="shared" si="39"/>
        <v/>
      </c>
      <c r="DE15" s="41" t="str">
        <f t="shared" si="39"/>
        <v/>
      </c>
      <c r="DF15" s="41" t="str">
        <f t="shared" si="39"/>
        <v/>
      </c>
      <c r="DG15" s="41" t="str">
        <f t="shared" si="39"/>
        <v/>
      </c>
      <c r="DH15" s="41" t="str">
        <f t="shared" si="39"/>
        <v/>
      </c>
      <c r="DI15" s="41" t="str">
        <f t="shared" si="39"/>
        <v/>
      </c>
      <c r="DJ15" s="41" t="str">
        <f t="shared" si="39"/>
        <v/>
      </c>
      <c r="DK15" s="41" t="str">
        <f t="shared" si="39"/>
        <v/>
      </c>
      <c r="DL15" s="41" t="str">
        <f t="shared" si="39"/>
        <v/>
      </c>
      <c r="DM15" s="41" t="str">
        <f t="shared" si="39"/>
        <v/>
      </c>
      <c r="DN15" s="41" t="str">
        <f t="shared" si="39"/>
        <v/>
      </c>
      <c r="DO15" s="41" t="str">
        <f t="shared" si="39"/>
        <v/>
      </c>
      <c r="DP15" s="41" t="str">
        <f t="shared" si="39"/>
        <v/>
      </c>
      <c r="DQ15" s="41" t="str">
        <f t="shared" si="39"/>
        <v/>
      </c>
      <c r="DS15" s="40">
        <v>10</v>
      </c>
      <c r="DT15" s="130" t="str">
        <f>IF(OR(INDEX(Expenses!$B$6:$B$25,$DS15,1)=0,INDEX(Expenses!$C$6:$C$25,$DS15,1)=0,INDEX(Expenses!$D$6:$D$25,$DS15,1)=0),"Passive","Active")</f>
        <v>Active</v>
      </c>
      <c r="DU15" s="130" t="str">
        <f>IF($DT15="Passive","",INDEX(Expenses!$B$6:$B$25,Calc!$DS15,1))</f>
        <v>Property 3</v>
      </c>
      <c r="DV15" s="130" t="str">
        <f>IF($DT15="Passive","",INDEX(Expenses!$C$6:$C$25,Calc!$DS15,1))</f>
        <v>Insurance</v>
      </c>
      <c r="DW15" s="130">
        <f>IF($DT15="Passive","",INDEX(Expenses!$D$6:$D$25,Calc!$DS15,1))</f>
        <v>2022</v>
      </c>
      <c r="DX15" s="136">
        <f>IF($DT15="Passive","",INDEX(Expenses!E$6:E$25,$DS15,1))</f>
        <v>0</v>
      </c>
      <c r="DY15" s="136">
        <f>IF($DT15="Passive","",INDEX(Expenses!F$6:F$25,$DS15,1))</f>
        <v>650</v>
      </c>
      <c r="DZ15" s="136">
        <f>IF($DT15="Passive","",INDEX(Expenses!G$6:G$25,$DS15,1))</f>
        <v>0</v>
      </c>
      <c r="EA15" s="136">
        <f>IF($DT15="Passive","",INDEX(Expenses!H$6:H$25,$DS15,1))</f>
        <v>0</v>
      </c>
      <c r="EB15" s="136">
        <f>IF($DT15="Passive","",INDEX(Expenses!I$6:I$25,$DS15,1))</f>
        <v>0</v>
      </c>
      <c r="EC15" s="136">
        <f>IF($DT15="Passive","",INDEX(Expenses!J$6:J$25,$DS15,1))</f>
        <v>0</v>
      </c>
      <c r="ED15" s="136">
        <f>IF($DT15="Passive","",INDEX(Expenses!K$6:K$25,$DS15,1))</f>
        <v>0</v>
      </c>
      <c r="EE15" s="136">
        <f>IF($DT15="Passive","",INDEX(Expenses!L$6:L$25,$DS15,1))</f>
        <v>0</v>
      </c>
      <c r="EF15" s="136">
        <f>IF($DT15="Passive","",INDEX(Expenses!M$6:M$25,$DS15,1))</f>
        <v>0</v>
      </c>
      <c r="EG15" s="136">
        <f>IF($DT15="Passive","",INDEX(Expenses!N$6:N$25,$DS15,1))</f>
        <v>0</v>
      </c>
      <c r="EH15" s="136">
        <f>IF($DT15="Passive","",INDEX(Expenses!O$6:O$25,$DS15,1))</f>
        <v>0</v>
      </c>
      <c r="EI15" s="136">
        <f>IF($DT15="Passive","",INDEX(Expenses!P$6:P$25,$DS15,1))</f>
        <v>0</v>
      </c>
      <c r="EK15" s="130">
        <f t="shared" si="40"/>
        <v>2025</v>
      </c>
      <c r="EL15" s="130" t="str">
        <f t="shared" si="41"/>
        <v>May</v>
      </c>
      <c r="EO15" s="139">
        <f>MAX(COUNTA($EO$17:$EO$24)-COUNTIF($EO$17:$EO$24,""),1)</f>
        <v>5</v>
      </c>
      <c r="EP15" s="92" t="s">
        <v>93</v>
      </c>
      <c r="EQ15" s="130">
        <f>$BR6</f>
        <v>1</v>
      </c>
      <c r="ER15" s="130">
        <f>$BR7</f>
        <v>2</v>
      </c>
      <c r="ES15" s="130">
        <f>$BR8</f>
        <v>3</v>
      </c>
      <c r="ET15" s="130">
        <f>$BR9</f>
        <v>4</v>
      </c>
      <c r="EU15" s="130">
        <f>$BR10</f>
        <v>5</v>
      </c>
      <c r="EV15" s="130">
        <f>$BR11</f>
        <v>6</v>
      </c>
      <c r="EW15" s="130">
        <f>$BR12</f>
        <v>7</v>
      </c>
      <c r="EX15" s="130">
        <f>$BR13</f>
        <v>8</v>
      </c>
      <c r="EY15" s="130">
        <f>$BR14</f>
        <v>9</v>
      </c>
      <c r="EZ15" s="130">
        <f>$BR15</f>
        <v>10</v>
      </c>
      <c r="FA15" s="130">
        <f>$BR16</f>
        <v>11</v>
      </c>
      <c r="FB15" s="130">
        <f>$BR17</f>
        <v>12</v>
      </c>
    </row>
    <row r="16" spans="2:158" x14ac:dyDescent="0.25">
      <c r="B16" s="40">
        <v>10</v>
      </c>
      <c r="D16" s="134" t="str">
        <f>IFERROR(IF(INDEX(PropertyDatabase!$B$6:$B$35,$B16,1)=0,"",INDEX(PropertyDatabase!$B$6:$B$35,$B16,1)),"")</f>
        <v/>
      </c>
      <c r="E16" s="130" t="str">
        <f>IFERROR(INDEX($D$6:$D$16, MATCH(0,INDEX((LEN($D$6:$D$16)=0)+COUNTIF($E$5:$E15,$D$6:$D$16),0),0)),"")</f>
        <v/>
      </c>
      <c r="J16" s="135" t="str">
        <f>IF(LEN(INDEX(Menu!$C$11:$C$27,$B16,1))=0,"",INDEX(Menu!$C$11:$C$27,$B16,1))</f>
        <v/>
      </c>
      <c r="K16" s="135" t="str">
        <f>IFERROR(INDEX($J$6:$J$23, MATCH(0,INDEX((LEN($J$6:$J$23)=0)+COUNTIF($K$5:$K15,$J$6:$J$23),0),0)),"")</f>
        <v/>
      </c>
      <c r="M16" s="40">
        <v>11</v>
      </c>
      <c r="N16" s="130" t="str">
        <f>IF(OR(INDEX(Records!$B$6:$B$25,$M16,1)=0,INDEX(Records!$C$6:$C$25,$M16,1)=0,INDEX(Records!$D$6:$D$25,$M16,1)=0,INDEX(Records!$E$6:$E$25,$M16,1)=0),"Passive","Active")</f>
        <v>Passive</v>
      </c>
      <c r="O16" s="141" t="str">
        <f>IFERROR(IF($N16="Passive","",INDEX(Records!$B$6:$B$25,$M16,1)),"")</f>
        <v/>
      </c>
      <c r="P16" s="148" t="str">
        <f>IFERROR(IF($N16="Passive","",INDEX(Records!$C$6:$C$25,$M16,1)),"")</f>
        <v/>
      </c>
      <c r="Q16" s="147" t="str">
        <f>IFERROR(IF($N16="Passive","",INDEX(Records!$D$6:$D$25,$M16,1)),"")</f>
        <v/>
      </c>
      <c r="R16" s="130" t="str">
        <f t="shared" si="24"/>
        <v/>
      </c>
      <c r="S16" s="130" t="str">
        <f t="shared" si="25"/>
        <v/>
      </c>
      <c r="T16" s="130" t="str">
        <f t="shared" si="26"/>
        <v/>
      </c>
      <c r="U16" s="149" t="str">
        <f>IFERROR(IF($N16="Passive","",INDEX(Records!$E$6:$E$25,$M16,1)),"")</f>
        <v/>
      </c>
      <c r="V16" s="135" t="str">
        <f t="shared" si="27"/>
        <v/>
      </c>
      <c r="W16" s="130" t="str">
        <f t="shared" si="28"/>
        <v/>
      </c>
      <c r="X16" s="130" t="str">
        <f t="shared" si="29"/>
        <v/>
      </c>
      <c r="Y16" s="130" t="str">
        <f>IFERROR(IF($N16="Passive","",INDEX(Records!$I$6:$I$25,$M16,1)),"")</f>
        <v/>
      </c>
      <c r="Z16" s="130" t="str">
        <f>IFERROR(IF($N16="Passive","",INDEX(Records!$J$6:$J$25,$M16,1)),"")</f>
        <v/>
      </c>
      <c r="AA16" s="130" t="str">
        <f t="shared" si="9"/>
        <v/>
      </c>
      <c r="AB16" s="130" t="str">
        <f t="shared" si="30"/>
        <v/>
      </c>
      <c r="AC16" s="129" t="str">
        <f t="shared" si="31"/>
        <v/>
      </c>
      <c r="AD16" s="136" t="str">
        <f t="shared" si="10"/>
        <v/>
      </c>
      <c r="AE16" s="136" t="str">
        <f t="shared" si="10"/>
        <v/>
      </c>
      <c r="AF16" s="136" t="str">
        <f t="shared" si="10"/>
        <v/>
      </c>
      <c r="AG16" s="136" t="str">
        <f t="shared" si="10"/>
        <v/>
      </c>
      <c r="AH16" s="136" t="str">
        <f t="shared" si="10"/>
        <v/>
      </c>
      <c r="AI16" s="136" t="str">
        <f t="shared" si="10"/>
        <v/>
      </c>
      <c r="AJ16" s="136" t="str">
        <f t="shared" si="10"/>
        <v/>
      </c>
      <c r="AK16" s="136" t="str">
        <f t="shared" si="10"/>
        <v/>
      </c>
      <c r="AL16" s="136" t="str">
        <f t="shared" si="10"/>
        <v/>
      </c>
      <c r="AM16" s="136" t="str">
        <f t="shared" si="10"/>
        <v/>
      </c>
      <c r="AN16" s="136" t="str">
        <f t="shared" si="10"/>
        <v/>
      </c>
      <c r="AO16" s="145" t="str">
        <f>IFERROR(IF($N16="Passive","",IF(OR(COUNTIFS($O$6:$O16,$O16,$T$6:$T16,$T16,AC$6:AC16,"&gt;0")&lt;&gt;1,AC16=0),0,SUMIFS(AC$6:AC$25,$O$6:$O$25,$O16,$T$6:$T$25,$T16)/AO$3)),"")</f>
        <v/>
      </c>
      <c r="AP16" s="145" t="str">
        <f>IFERROR(IF($N16="Passive","",IF(OR(COUNTIFS($O$6:$O16,$O16,$T$6:$T16,$T16,AD$6:AD16,"&gt;0")&lt;&gt;1,AD16=0),0,SUMIFS(AD$6:AD$25,$O$6:$O$25,$O16,$T$6:$T$25,$T16)/AP$3)),"")</f>
        <v/>
      </c>
      <c r="AQ16" s="145" t="str">
        <f>IFERROR(IF($N16="Passive","",IF(OR(COUNTIFS($O$6:$O16,$O16,$T$6:$T16,$T16,AE$6:AE16,"&gt;0")&lt;&gt;1,AE16=0),0,SUMIFS(AE$6:AE$25,$O$6:$O$25,$O16,$T$6:$T$25,$T16)/AQ$3)),"")</f>
        <v/>
      </c>
      <c r="AR16" s="145" t="str">
        <f>IFERROR(IF($N16="Passive","",IF(OR(COUNTIFS($O$6:$O16,$O16,$T$6:$T16,$T16,AF$6:AF16,"&gt;0")&lt;&gt;1,AF16=0),0,SUMIFS(AF$6:AF$25,$O$6:$O$25,$O16,$T$6:$T$25,$T16)/AR$3)),"")</f>
        <v/>
      </c>
      <c r="AS16" s="145" t="str">
        <f>IFERROR(IF($N16="Passive","",IF(OR(COUNTIFS($O$6:$O16,$O16,$T$6:$T16,$T16,AG$6:AG16,"&gt;0")&lt;&gt;1,AG16=0),0,SUMIFS(AG$6:AG$25,$O$6:$O$25,$O16,$T$6:$T$25,$T16)/AS$3)),"")</f>
        <v/>
      </c>
      <c r="AT16" s="145" t="str">
        <f>IFERROR(IF($N16="Passive","",IF(OR(COUNTIFS($O$6:$O16,$O16,$T$6:$T16,$T16,AH$6:AH16,"&gt;0")&lt;&gt;1,AH16=0),0,SUMIFS(AH$6:AH$25,$O$6:$O$25,$O16,$T$6:$T$25,$T16)/AT$3)),"")</f>
        <v/>
      </c>
      <c r="AU16" s="145" t="str">
        <f>IFERROR(IF($N16="Passive","",IF(OR(COUNTIFS($O$6:$O16,$O16,$T$6:$T16,$T16,AI$6:AI16,"&gt;0")&lt;&gt;1,AI16=0),0,SUMIFS(AI$6:AI$25,$O$6:$O$25,$O16,$T$6:$T$25,$T16)/AU$3)),"")</f>
        <v/>
      </c>
      <c r="AV16" s="145" t="str">
        <f>IFERROR(IF($N16="Passive","",IF(OR(COUNTIFS($O$6:$O16,$O16,$T$6:$T16,$T16,AJ$6:AJ16,"&gt;0")&lt;&gt;1,AJ16=0),0,SUMIFS(AJ$6:AJ$25,$O$6:$O$25,$O16,$T$6:$T$25,$T16)/AV$3)),"")</f>
        <v/>
      </c>
      <c r="AW16" s="145" t="str">
        <f>IFERROR(IF($N16="Passive","",IF(OR(COUNTIFS($O$6:$O16,$O16,$T$6:$T16,$T16,AK$6:AK16,"&gt;0")&lt;&gt;1,AK16=0),0,SUMIFS(AK$6:AK$25,$O$6:$O$25,$O16,$T$6:$T$25,$T16)/AW$3)),"")</f>
        <v/>
      </c>
      <c r="AX16" s="145" t="str">
        <f>IFERROR(IF($N16="Passive","",IF(OR(COUNTIFS($O$6:$O16,$O16,$T$6:$T16,$T16,AL$6:AL16,"&gt;0")&lt;&gt;1,AL16=0),0,SUMIFS(AL$6:AL$25,$O$6:$O$25,$O16,$T$6:$T$25,$T16)/AX$3)),"")</f>
        <v/>
      </c>
      <c r="AY16" s="145" t="str">
        <f>IFERROR(IF($N16="Passive","",IF(OR(COUNTIFS($O$6:$O16,$O16,$T$6:$T16,$T16,AM$6:AM16,"&gt;0")&lt;&gt;1,AM16=0),0,SUMIFS(AM$6:AM$25,$O$6:$O$25,$O16,$T$6:$T$25,$T16)/AY$3)),"")</f>
        <v/>
      </c>
      <c r="AZ16" s="145" t="str">
        <f>IFERROR(IF($N16="Passive","",IF(OR(COUNTIFS($O$6:$O16,$O16,$T$6:$T16,$T16,AN$6:AN16,"&gt;0")&lt;&gt;1,AN16=0),0,SUMIFS(AN$6:AN$25,$O$6:$O$25,$O16,$T$6:$T$25,$T16)/AZ$3)),"")</f>
        <v/>
      </c>
      <c r="BA16" s="136" t="str">
        <f t="shared" si="11"/>
        <v/>
      </c>
      <c r="BB16" s="136" t="str">
        <f t="shared" si="12"/>
        <v/>
      </c>
      <c r="BC16" s="136" t="str">
        <f t="shared" si="13"/>
        <v/>
      </c>
      <c r="BD16" s="136" t="str">
        <f t="shared" si="14"/>
        <v/>
      </c>
      <c r="BE16" s="136" t="str">
        <f t="shared" si="15"/>
        <v/>
      </c>
      <c r="BF16" s="136" t="str">
        <f t="shared" si="16"/>
        <v/>
      </c>
      <c r="BG16" s="136" t="str">
        <f t="shared" si="17"/>
        <v/>
      </c>
      <c r="BH16" s="136" t="str">
        <f t="shared" si="18"/>
        <v/>
      </c>
      <c r="BI16" s="136" t="str">
        <f t="shared" si="19"/>
        <v/>
      </c>
      <c r="BJ16" s="136" t="str">
        <f t="shared" si="20"/>
        <v/>
      </c>
      <c r="BK16" s="136" t="str">
        <f t="shared" si="21"/>
        <v/>
      </c>
      <c r="BL16" s="136" t="str">
        <f t="shared" si="22"/>
        <v/>
      </c>
      <c r="BN16" s="44">
        <v>2031</v>
      </c>
      <c r="BO16" s="40">
        <v>11</v>
      </c>
      <c r="BP16" s="40" t="s">
        <v>31</v>
      </c>
      <c r="BQ16" s="108">
        <f t="shared" si="32"/>
        <v>30</v>
      </c>
      <c r="BR16" s="130">
        <f t="shared" si="34"/>
        <v>11</v>
      </c>
      <c r="BT16" s="107" t="s">
        <v>20</v>
      </c>
      <c r="CB16" s="41" t="str">
        <f t="shared" si="33"/>
        <v/>
      </c>
      <c r="CC16" s="41" t="str">
        <f t="shared" si="33"/>
        <v/>
      </c>
      <c r="CD16" s="41" t="str">
        <f t="shared" si="33"/>
        <v/>
      </c>
      <c r="CE16" s="41" t="str">
        <f t="shared" si="33"/>
        <v/>
      </c>
      <c r="CF16" s="41" t="str">
        <f t="shared" si="33"/>
        <v/>
      </c>
      <c r="CG16" s="41" t="str">
        <f t="shared" si="33"/>
        <v/>
      </c>
      <c r="CH16" s="41" t="str">
        <f t="shared" si="33"/>
        <v/>
      </c>
      <c r="CI16" s="146" t="str">
        <f t="shared" si="33"/>
        <v/>
      </c>
      <c r="CJ16" s="146" t="str">
        <f t="shared" si="33"/>
        <v/>
      </c>
      <c r="CK16" s="146" t="str">
        <f t="shared" si="33"/>
        <v/>
      </c>
      <c r="CL16" s="41" t="str">
        <f t="shared" si="33"/>
        <v/>
      </c>
      <c r="CM16" s="41" t="str">
        <f t="shared" si="33"/>
        <v/>
      </c>
      <c r="CN16" s="146" t="str">
        <f t="shared" si="33"/>
        <v/>
      </c>
      <c r="CO16" s="146" t="str">
        <f t="shared" si="33"/>
        <v/>
      </c>
      <c r="CP16" s="146" t="str">
        <f t="shared" si="33"/>
        <v/>
      </c>
      <c r="CQ16" s="146" t="str">
        <f t="shared" si="33"/>
        <v/>
      </c>
      <c r="CR16" s="146" t="str">
        <f t="shared" si="38"/>
        <v/>
      </c>
      <c r="CS16" s="146" t="str">
        <f t="shared" si="38"/>
        <v/>
      </c>
      <c r="CT16" s="41" t="str">
        <f t="shared" si="38"/>
        <v/>
      </c>
      <c r="CU16" s="146" t="str">
        <f t="shared" si="38"/>
        <v/>
      </c>
      <c r="CV16" s="146" t="str">
        <f t="shared" si="38"/>
        <v/>
      </c>
      <c r="CW16" s="146" t="str">
        <f t="shared" si="38"/>
        <v/>
      </c>
      <c r="CX16" s="146" t="str">
        <f t="shared" si="38"/>
        <v/>
      </c>
      <c r="CY16" s="146" t="str">
        <f t="shared" si="38"/>
        <v/>
      </c>
      <c r="CZ16" s="146" t="str">
        <f t="shared" si="38"/>
        <v/>
      </c>
      <c r="DA16" s="41" t="str">
        <f t="shared" si="38"/>
        <v/>
      </c>
      <c r="DB16" s="41" t="str">
        <f t="shared" si="39"/>
        <v/>
      </c>
      <c r="DC16" s="41" t="str">
        <f t="shared" si="39"/>
        <v/>
      </c>
      <c r="DD16" s="41" t="str">
        <f t="shared" si="39"/>
        <v/>
      </c>
      <c r="DE16" s="41" t="str">
        <f t="shared" si="39"/>
        <v/>
      </c>
      <c r="DF16" s="41" t="str">
        <f t="shared" si="39"/>
        <v/>
      </c>
      <c r="DG16" s="41" t="str">
        <f t="shared" si="39"/>
        <v/>
      </c>
      <c r="DH16" s="41" t="str">
        <f t="shared" si="39"/>
        <v/>
      </c>
      <c r="DI16" s="41" t="str">
        <f t="shared" si="39"/>
        <v/>
      </c>
      <c r="DJ16" s="41" t="str">
        <f t="shared" si="39"/>
        <v/>
      </c>
      <c r="DK16" s="41" t="str">
        <f t="shared" si="39"/>
        <v/>
      </c>
      <c r="DL16" s="41" t="str">
        <f t="shared" si="39"/>
        <v/>
      </c>
      <c r="DM16" s="41" t="str">
        <f t="shared" si="39"/>
        <v/>
      </c>
      <c r="DN16" s="41" t="str">
        <f t="shared" si="39"/>
        <v/>
      </c>
      <c r="DO16" s="41" t="str">
        <f t="shared" si="39"/>
        <v/>
      </c>
      <c r="DP16" s="41" t="str">
        <f t="shared" si="39"/>
        <v/>
      </c>
      <c r="DQ16" s="41" t="str">
        <f t="shared" si="39"/>
        <v/>
      </c>
      <c r="DS16" s="40">
        <v>11</v>
      </c>
      <c r="DT16" s="130" t="str">
        <f>IF(OR(INDEX(Expenses!$B$6:$B$25,$DS16,1)=0,INDEX(Expenses!$C$6:$C$25,$DS16,1)=0,INDEX(Expenses!$D$6:$D$25,$DS16,1)=0),"Passive","Active")</f>
        <v>Passive</v>
      </c>
      <c r="DU16" s="130" t="str">
        <f>IF($DT16="Passive","",INDEX(Expenses!$B$6:$B$25,Calc!$DS16,1))</f>
        <v/>
      </c>
      <c r="DV16" s="130" t="str">
        <f>IF($DT16="Passive","",INDEX(Expenses!$C$6:$C$25,Calc!$DS16,1))</f>
        <v/>
      </c>
      <c r="DW16" s="130" t="str">
        <f>IF($DT16="Passive","",INDEX(Expenses!$D$6:$D$25,Calc!$DS16,1))</f>
        <v/>
      </c>
      <c r="DX16" s="136" t="str">
        <f>IF($DT16="Passive","",INDEX(Expenses!E$6:E$25,$DS16,1))</f>
        <v/>
      </c>
      <c r="DY16" s="136" t="str">
        <f>IF($DT16="Passive","",INDEX(Expenses!F$6:F$25,$DS16,1))</f>
        <v/>
      </c>
      <c r="DZ16" s="136" t="str">
        <f>IF($DT16="Passive","",INDEX(Expenses!G$6:G$25,$DS16,1))</f>
        <v/>
      </c>
      <c r="EA16" s="136" t="str">
        <f>IF($DT16="Passive","",INDEX(Expenses!H$6:H$25,$DS16,1))</f>
        <v/>
      </c>
      <c r="EB16" s="136" t="str">
        <f>IF($DT16="Passive","",INDEX(Expenses!I$6:I$25,$DS16,1))</f>
        <v/>
      </c>
      <c r="EC16" s="136" t="str">
        <f>IF($DT16="Passive","",INDEX(Expenses!J$6:J$25,$DS16,1))</f>
        <v/>
      </c>
      <c r="ED16" s="136" t="str">
        <f>IF($DT16="Passive","",INDEX(Expenses!K$6:K$25,$DS16,1))</f>
        <v/>
      </c>
      <c r="EE16" s="136" t="str">
        <f>IF($DT16="Passive","",INDEX(Expenses!L$6:L$25,$DS16,1))</f>
        <v/>
      </c>
      <c r="EF16" s="136" t="str">
        <f>IF($DT16="Passive","",INDEX(Expenses!M$6:M$25,$DS16,1))</f>
        <v/>
      </c>
      <c r="EG16" s="136" t="str">
        <f>IF($DT16="Passive","",INDEX(Expenses!N$6:N$25,$DS16,1))</f>
        <v/>
      </c>
      <c r="EH16" s="136" t="str">
        <f>IF($DT16="Passive","",INDEX(Expenses!O$6:O$25,$DS16,1))</f>
        <v/>
      </c>
      <c r="EI16" s="136" t="str">
        <f>IF($DT16="Passive","",INDEX(Expenses!P$6:P$25,$DS16,1))</f>
        <v/>
      </c>
      <c r="EK16" s="130">
        <f t="shared" si="40"/>
        <v>2026</v>
      </c>
      <c r="EL16" s="130" t="str">
        <f t="shared" si="41"/>
        <v>June</v>
      </c>
      <c r="EO16" s="70" t="s">
        <v>95</v>
      </c>
      <c r="EP16" s="91" t="s">
        <v>96</v>
      </c>
      <c r="EQ16" s="131" t="str">
        <f>INDEX($BP$6:$BP$17,EQ$15,1)</f>
        <v>January</v>
      </c>
      <c r="ER16" s="131" t="str">
        <f t="shared" ref="ER16:FB16" si="42">INDEX($BP$6:$BP$17,ER$15,1)</f>
        <v>February</v>
      </c>
      <c r="ES16" s="131" t="str">
        <f t="shared" si="42"/>
        <v>March</v>
      </c>
      <c r="ET16" s="131" t="str">
        <f t="shared" si="42"/>
        <v>April</v>
      </c>
      <c r="EU16" s="131" t="str">
        <f t="shared" si="42"/>
        <v>May</v>
      </c>
      <c r="EV16" s="131" t="str">
        <f t="shared" si="42"/>
        <v>June</v>
      </c>
      <c r="EW16" s="131" t="str">
        <f t="shared" si="42"/>
        <v>July</v>
      </c>
      <c r="EX16" s="131" t="str">
        <f t="shared" si="42"/>
        <v>August</v>
      </c>
      <c r="EY16" s="131" t="str">
        <f t="shared" si="42"/>
        <v>September</v>
      </c>
      <c r="EZ16" s="131" t="str">
        <f t="shared" si="42"/>
        <v>October</v>
      </c>
      <c r="FA16" s="131" t="str">
        <f t="shared" si="42"/>
        <v>November</v>
      </c>
      <c r="FB16" s="131" t="str">
        <f t="shared" si="42"/>
        <v>December</v>
      </c>
    </row>
    <row r="17" spans="2:158" x14ac:dyDescent="0.25">
      <c r="B17" s="40">
        <v>11</v>
      </c>
      <c r="D17"/>
      <c r="E17"/>
      <c r="J17" s="135" t="str">
        <f>IF(LEN(INDEX(Menu!$C$11:$C$27,$B17,1))=0,"",INDEX(Menu!$C$11:$C$27,$B17,1))</f>
        <v/>
      </c>
      <c r="K17" s="135" t="str">
        <f>IFERROR(INDEX($J$6:$J$23, MATCH(0,INDEX((LEN($J$6:$J$23)=0)+COUNTIF($K$5:$K16,$J$6:$J$23),0),0)),"")</f>
        <v/>
      </c>
      <c r="M17" s="40">
        <v>12</v>
      </c>
      <c r="N17" s="130" t="str">
        <f>IF(OR(INDEX(Records!$B$6:$B$25,$M17,1)=0,INDEX(Records!$C$6:$C$25,$M17,1)=0,INDEX(Records!$D$6:$D$25,$M17,1)=0,INDEX(Records!$E$6:$E$25,$M17,1)=0),"Passive","Active")</f>
        <v>Passive</v>
      </c>
      <c r="O17" s="141" t="str">
        <f>IFERROR(IF($N17="Passive","",INDEX(Records!$B$6:$B$25,$M17,1)),"")</f>
        <v/>
      </c>
      <c r="P17" s="148" t="str">
        <f>IFERROR(IF($N17="Passive","",INDEX(Records!$C$6:$C$25,$M17,1)),"")</f>
        <v/>
      </c>
      <c r="Q17" s="149" t="str">
        <f>IFERROR(IF($N17="Passive","",INDEX(Records!$D$6:$D$25,$M17,1)),"")</f>
        <v/>
      </c>
      <c r="R17" s="135" t="str">
        <f t="shared" si="24"/>
        <v/>
      </c>
      <c r="S17" s="135" t="str">
        <f t="shared" si="25"/>
        <v/>
      </c>
      <c r="T17" s="130" t="str">
        <f t="shared" si="26"/>
        <v/>
      </c>
      <c r="U17" s="149" t="str">
        <f>IFERROR(IF($N17="Passive","",INDEX(Records!$E$6:$E$25,$M17,1)),"")</f>
        <v/>
      </c>
      <c r="V17" s="135" t="str">
        <f t="shared" si="27"/>
        <v/>
      </c>
      <c r="W17" s="135" t="str">
        <f t="shared" si="28"/>
        <v/>
      </c>
      <c r="X17" s="130" t="str">
        <f t="shared" si="29"/>
        <v/>
      </c>
      <c r="Y17" s="130" t="str">
        <f>IFERROR(IF($N17="Passive","",INDEX(Records!$I$6:$I$25,$M17,1)),"")</f>
        <v/>
      </c>
      <c r="Z17" s="130" t="str">
        <f>IFERROR(IF($N17="Passive","",INDEX(Records!$J$6:$J$25,$M17,1)),"")</f>
        <v/>
      </c>
      <c r="AA17" s="130" t="str">
        <f t="shared" si="9"/>
        <v/>
      </c>
      <c r="AB17" s="130" t="str">
        <f t="shared" si="30"/>
        <v/>
      </c>
      <c r="AC17" s="129" t="str">
        <f t="shared" si="31"/>
        <v/>
      </c>
      <c r="AD17" s="136" t="str">
        <f t="shared" si="10"/>
        <v/>
      </c>
      <c r="AE17" s="136" t="str">
        <f t="shared" si="10"/>
        <v/>
      </c>
      <c r="AF17" s="136" t="str">
        <f t="shared" si="10"/>
        <v/>
      </c>
      <c r="AG17" s="136" t="str">
        <f t="shared" si="10"/>
        <v/>
      </c>
      <c r="AH17" s="136" t="str">
        <f t="shared" si="10"/>
        <v/>
      </c>
      <c r="AI17" s="136" t="str">
        <f t="shared" si="10"/>
        <v/>
      </c>
      <c r="AJ17" s="136" t="str">
        <f t="shared" si="10"/>
        <v/>
      </c>
      <c r="AK17" s="136" t="str">
        <f t="shared" si="10"/>
        <v/>
      </c>
      <c r="AL17" s="136" t="str">
        <f t="shared" si="10"/>
        <v/>
      </c>
      <c r="AM17" s="136" t="str">
        <f t="shared" si="10"/>
        <v/>
      </c>
      <c r="AN17" s="136" t="str">
        <f t="shared" si="10"/>
        <v/>
      </c>
      <c r="AO17" s="145" t="str">
        <f>IFERROR(IF($N17="Passive","",IF(OR(COUNTIFS($O$6:$O17,$O17,$T$6:$T17,$T17,AC$6:AC17,"&gt;0")&lt;&gt;1,AC17=0),0,SUMIFS(AC$6:AC$25,$O$6:$O$25,$O17,$T$6:$T$25,$T17)/AO$3)),"")</f>
        <v/>
      </c>
      <c r="AP17" s="145" t="str">
        <f>IFERROR(IF($N17="Passive","",IF(OR(COUNTIFS($O$6:$O17,$O17,$T$6:$T17,$T17,AD$6:AD17,"&gt;0")&lt;&gt;1,AD17=0),0,SUMIFS(AD$6:AD$25,$O$6:$O$25,$O17,$T$6:$T$25,$T17)/AP$3)),"")</f>
        <v/>
      </c>
      <c r="AQ17" s="145" t="str">
        <f>IFERROR(IF($N17="Passive","",IF(OR(COUNTIFS($O$6:$O17,$O17,$T$6:$T17,$T17,AE$6:AE17,"&gt;0")&lt;&gt;1,AE17=0),0,SUMIFS(AE$6:AE$25,$O$6:$O$25,$O17,$T$6:$T$25,$T17)/AQ$3)),"")</f>
        <v/>
      </c>
      <c r="AR17" s="145" t="str">
        <f>IFERROR(IF($N17="Passive","",IF(OR(COUNTIFS($O$6:$O17,$O17,$T$6:$T17,$T17,AF$6:AF17,"&gt;0")&lt;&gt;1,AF17=0),0,SUMIFS(AF$6:AF$25,$O$6:$O$25,$O17,$T$6:$T$25,$T17)/AR$3)),"")</f>
        <v/>
      </c>
      <c r="AS17" s="145" t="str">
        <f>IFERROR(IF($N17="Passive","",IF(OR(COUNTIFS($O$6:$O17,$O17,$T$6:$T17,$T17,AG$6:AG17,"&gt;0")&lt;&gt;1,AG17=0),0,SUMIFS(AG$6:AG$25,$O$6:$O$25,$O17,$T$6:$T$25,$T17)/AS$3)),"")</f>
        <v/>
      </c>
      <c r="AT17" s="145" t="str">
        <f>IFERROR(IF($N17="Passive","",IF(OR(COUNTIFS($O$6:$O17,$O17,$T$6:$T17,$T17,AH$6:AH17,"&gt;0")&lt;&gt;1,AH17=0),0,SUMIFS(AH$6:AH$25,$O$6:$O$25,$O17,$T$6:$T$25,$T17)/AT$3)),"")</f>
        <v/>
      </c>
      <c r="AU17" s="145" t="str">
        <f>IFERROR(IF($N17="Passive","",IF(OR(COUNTIFS($O$6:$O17,$O17,$T$6:$T17,$T17,AI$6:AI17,"&gt;0")&lt;&gt;1,AI17=0),0,SUMIFS(AI$6:AI$25,$O$6:$O$25,$O17,$T$6:$T$25,$T17)/AU$3)),"")</f>
        <v/>
      </c>
      <c r="AV17" s="145" t="str">
        <f>IFERROR(IF($N17="Passive","",IF(OR(COUNTIFS($O$6:$O17,$O17,$T$6:$T17,$T17,AJ$6:AJ17,"&gt;0")&lt;&gt;1,AJ17=0),0,SUMIFS(AJ$6:AJ$25,$O$6:$O$25,$O17,$T$6:$T$25,$T17)/AV$3)),"")</f>
        <v/>
      </c>
      <c r="AW17" s="145" t="str">
        <f>IFERROR(IF($N17="Passive","",IF(OR(COUNTIFS($O$6:$O17,$O17,$T$6:$T17,$T17,AK$6:AK17,"&gt;0")&lt;&gt;1,AK17=0),0,SUMIFS(AK$6:AK$25,$O$6:$O$25,$O17,$T$6:$T$25,$T17)/AW$3)),"")</f>
        <v/>
      </c>
      <c r="AX17" s="145" t="str">
        <f>IFERROR(IF($N17="Passive","",IF(OR(COUNTIFS($O$6:$O17,$O17,$T$6:$T17,$T17,AL$6:AL17,"&gt;0")&lt;&gt;1,AL17=0),0,SUMIFS(AL$6:AL$25,$O$6:$O$25,$O17,$T$6:$T$25,$T17)/AX$3)),"")</f>
        <v/>
      </c>
      <c r="AY17" s="145" t="str">
        <f>IFERROR(IF($N17="Passive","",IF(OR(COUNTIFS($O$6:$O17,$O17,$T$6:$T17,$T17,AM$6:AM17,"&gt;0")&lt;&gt;1,AM17=0),0,SUMIFS(AM$6:AM$25,$O$6:$O$25,$O17,$T$6:$T$25,$T17)/AY$3)),"")</f>
        <v/>
      </c>
      <c r="AZ17" s="145" t="str">
        <f>IFERROR(IF($N17="Passive","",IF(OR(COUNTIFS($O$6:$O17,$O17,$T$6:$T17,$T17,AN$6:AN17,"&gt;0")&lt;&gt;1,AN17=0),0,SUMIFS(AN$6:AN$25,$O$6:$O$25,$O17,$T$6:$T$25,$T17)/AZ$3)),"")</f>
        <v/>
      </c>
      <c r="BA17" s="136" t="str">
        <f t="shared" si="11"/>
        <v/>
      </c>
      <c r="BB17" s="136" t="str">
        <f t="shared" si="12"/>
        <v/>
      </c>
      <c r="BC17" s="136" t="str">
        <f t="shared" si="13"/>
        <v/>
      </c>
      <c r="BD17" s="136" t="str">
        <f t="shared" si="14"/>
        <v/>
      </c>
      <c r="BE17" s="136" t="str">
        <f t="shared" si="15"/>
        <v/>
      </c>
      <c r="BF17" s="136" t="str">
        <f t="shared" si="16"/>
        <v/>
      </c>
      <c r="BG17" s="136" t="str">
        <f t="shared" si="17"/>
        <v/>
      </c>
      <c r="BH17" s="136" t="str">
        <f t="shared" si="18"/>
        <v/>
      </c>
      <c r="BI17" s="136" t="str">
        <f t="shared" si="19"/>
        <v/>
      </c>
      <c r="BJ17" s="136" t="str">
        <f t="shared" si="20"/>
        <v/>
      </c>
      <c r="BK17" s="136" t="str">
        <f t="shared" si="21"/>
        <v/>
      </c>
      <c r="BL17" s="136" t="str">
        <f t="shared" si="22"/>
        <v/>
      </c>
      <c r="BN17" s="44">
        <v>2032</v>
      </c>
      <c r="BO17" s="40">
        <v>12</v>
      </c>
      <c r="BP17" s="40" t="s">
        <v>32</v>
      </c>
      <c r="BQ17" s="108">
        <f t="shared" si="32"/>
        <v>31</v>
      </c>
      <c r="BR17" s="130">
        <f t="shared" si="34"/>
        <v>12</v>
      </c>
      <c r="BT17" s="107" t="s">
        <v>71</v>
      </c>
      <c r="CB17" s="41" t="str">
        <f t="shared" si="33"/>
        <v/>
      </c>
      <c r="CC17" s="41" t="str">
        <f t="shared" si="33"/>
        <v/>
      </c>
      <c r="CD17" s="41" t="str">
        <f t="shared" si="33"/>
        <v/>
      </c>
      <c r="CE17" s="41" t="str">
        <f t="shared" si="33"/>
        <v/>
      </c>
      <c r="CF17" s="41" t="str">
        <f t="shared" si="33"/>
        <v/>
      </c>
      <c r="CG17" s="41" t="str">
        <f t="shared" si="33"/>
        <v/>
      </c>
      <c r="CH17" s="41" t="str">
        <f t="shared" si="33"/>
        <v/>
      </c>
      <c r="CI17" s="146" t="str">
        <f t="shared" si="33"/>
        <v/>
      </c>
      <c r="CJ17" s="146" t="str">
        <f t="shared" si="33"/>
        <v/>
      </c>
      <c r="CK17" s="146" t="str">
        <f t="shared" si="33"/>
        <v/>
      </c>
      <c r="CL17" s="41" t="str">
        <f t="shared" si="33"/>
        <v/>
      </c>
      <c r="CM17" s="41" t="str">
        <f t="shared" si="33"/>
        <v/>
      </c>
      <c r="CN17" s="146" t="str">
        <f t="shared" si="33"/>
        <v/>
      </c>
      <c r="CO17" s="146" t="str">
        <f t="shared" si="33"/>
        <v/>
      </c>
      <c r="CP17" s="146" t="str">
        <f t="shared" si="33"/>
        <v/>
      </c>
      <c r="CQ17" s="146" t="str">
        <f t="shared" si="33"/>
        <v/>
      </c>
      <c r="CR17" s="146" t="str">
        <f t="shared" si="38"/>
        <v/>
      </c>
      <c r="CS17" s="146" t="str">
        <f t="shared" si="38"/>
        <v/>
      </c>
      <c r="CT17" s="41" t="str">
        <f t="shared" si="38"/>
        <v/>
      </c>
      <c r="CU17" s="146" t="str">
        <f t="shared" si="38"/>
        <v/>
      </c>
      <c r="CV17" s="146" t="str">
        <f t="shared" si="38"/>
        <v/>
      </c>
      <c r="CW17" s="146" t="str">
        <f t="shared" si="38"/>
        <v/>
      </c>
      <c r="CX17" s="146" t="str">
        <f t="shared" si="38"/>
        <v/>
      </c>
      <c r="CY17" s="146" t="str">
        <f t="shared" si="38"/>
        <v/>
      </c>
      <c r="CZ17" s="146" t="str">
        <f t="shared" si="38"/>
        <v/>
      </c>
      <c r="DA17" s="41" t="str">
        <f t="shared" si="38"/>
        <v/>
      </c>
      <c r="DB17" s="41" t="str">
        <f t="shared" si="39"/>
        <v/>
      </c>
      <c r="DC17" s="41" t="str">
        <f t="shared" si="39"/>
        <v/>
      </c>
      <c r="DD17" s="41" t="str">
        <f t="shared" si="39"/>
        <v/>
      </c>
      <c r="DE17" s="41" t="str">
        <f t="shared" si="39"/>
        <v/>
      </c>
      <c r="DF17" s="41" t="str">
        <f t="shared" si="39"/>
        <v/>
      </c>
      <c r="DG17" s="41" t="str">
        <f t="shared" si="39"/>
        <v/>
      </c>
      <c r="DH17" s="41" t="str">
        <f t="shared" si="39"/>
        <v/>
      </c>
      <c r="DI17" s="41" t="str">
        <f t="shared" si="39"/>
        <v/>
      </c>
      <c r="DJ17" s="41" t="str">
        <f t="shared" si="39"/>
        <v/>
      </c>
      <c r="DK17" s="41" t="str">
        <f t="shared" si="39"/>
        <v/>
      </c>
      <c r="DL17" s="41" t="str">
        <f t="shared" si="39"/>
        <v/>
      </c>
      <c r="DM17" s="41" t="str">
        <f t="shared" si="39"/>
        <v/>
      </c>
      <c r="DN17" s="41" t="str">
        <f t="shared" si="39"/>
        <v/>
      </c>
      <c r="DO17" s="41" t="str">
        <f t="shared" si="39"/>
        <v/>
      </c>
      <c r="DP17" s="41" t="str">
        <f t="shared" si="39"/>
        <v/>
      </c>
      <c r="DQ17" s="41" t="str">
        <f t="shared" si="39"/>
        <v/>
      </c>
      <c r="DS17" s="40">
        <v>12</v>
      </c>
      <c r="DT17" s="130" t="str">
        <f>IF(OR(INDEX(Expenses!$B$6:$B$25,$DS17,1)=0,INDEX(Expenses!$C$6:$C$25,$DS17,1)=0,INDEX(Expenses!$D$6:$D$25,$DS17,1)=0),"Passive","Active")</f>
        <v>Passive</v>
      </c>
      <c r="DU17" s="130" t="str">
        <f>IF($DT17="Passive","",INDEX(Expenses!$B$6:$B$25,Calc!$DS17,1))</f>
        <v/>
      </c>
      <c r="DV17" s="130" t="str">
        <f>IF($DT17="Passive","",INDEX(Expenses!$C$6:$C$25,Calc!$DS17,1))</f>
        <v/>
      </c>
      <c r="DW17" s="130" t="str">
        <f>IF($DT17="Passive","",INDEX(Expenses!$D$6:$D$25,Calc!$DS17,1))</f>
        <v/>
      </c>
      <c r="DX17" s="136" t="str">
        <f>IF($DT17="Passive","",INDEX(Expenses!E$6:E$25,$DS17,1))</f>
        <v/>
      </c>
      <c r="DY17" s="136" t="str">
        <f>IF($DT17="Passive","",INDEX(Expenses!F$6:F$25,$DS17,1))</f>
        <v/>
      </c>
      <c r="DZ17" s="136" t="str">
        <f>IF($DT17="Passive","",INDEX(Expenses!G$6:G$25,$DS17,1))</f>
        <v/>
      </c>
      <c r="EA17" s="136" t="str">
        <f>IF($DT17="Passive","",INDEX(Expenses!H$6:H$25,$DS17,1))</f>
        <v/>
      </c>
      <c r="EB17" s="136" t="str">
        <f>IF($DT17="Passive","",INDEX(Expenses!I$6:I$25,$DS17,1))</f>
        <v/>
      </c>
      <c r="EC17" s="136" t="str">
        <f>IF($DT17="Passive","",INDEX(Expenses!J$6:J$25,$DS17,1))</f>
        <v/>
      </c>
      <c r="ED17" s="136" t="str">
        <f>IF($DT17="Passive","",INDEX(Expenses!K$6:K$25,$DS17,1))</f>
        <v/>
      </c>
      <c r="EE17" s="136" t="str">
        <f>IF($DT17="Passive","",INDEX(Expenses!L$6:L$25,$DS17,1))</f>
        <v/>
      </c>
      <c r="EF17" s="136" t="str">
        <f>IF($DT17="Passive","",INDEX(Expenses!M$6:M$25,$DS17,1))</f>
        <v/>
      </c>
      <c r="EG17" s="136" t="str">
        <f>IF($DT17="Passive","",INDEX(Expenses!N$6:N$25,$DS17,1))</f>
        <v/>
      </c>
      <c r="EH17" s="136" t="str">
        <f>IF($DT17="Passive","",INDEX(Expenses!O$6:O$25,$DS17,1))</f>
        <v/>
      </c>
      <c r="EI17" s="136" t="str">
        <f>IF($DT17="Passive","",INDEX(Expenses!P$6:P$25,$DS17,1))</f>
        <v/>
      </c>
      <c r="EK17" s="130">
        <f t="shared" si="40"/>
        <v>2027</v>
      </c>
      <c r="EL17" s="130" t="str">
        <f t="shared" si="41"/>
        <v>July</v>
      </c>
      <c r="EO17" s="141" t="str">
        <f t="shared" ref="EO17:EO24" si="43">$H7</f>
        <v>AirBnb</v>
      </c>
      <c r="EP17" s="136">
        <f t="shared" ref="EP17:EP24" si="44">IF(LEN($EO17)=0,"",IF($EL$7="All",SUM($EQ17:$FB17),INDEX($EQ17:$FB17,1,MATCH($EL$7,$EQ$16:$FB$16,0))))</f>
        <v>925</v>
      </c>
      <c r="EQ17" s="136">
        <f>IF($EM$7="All",SUMIFS(BA$6:BA$25,$T$6:$T$25,$EK$7,$P$6:$P$25,$EO17),
IF($EM$7&lt;&gt;"All",SUMIFS(BA$6:BA$25,$T$6:$T$25,$EK$7,$O$6:$O$25,$EM$7,$P$6:$P$25,$EO17),""))</f>
        <v>525</v>
      </c>
      <c r="ER17" s="136">
        <f t="shared" ref="ER17:FB17" si="45">IF($EM$7="All",SUMIFS(BB$6:BB$25,$T$6:$T$25,$EK$7,$P$6:$P$25,$EO17),
IF($EM$7&lt;&gt;"All",SUMIFS(BB$6:BB$25,$T$6:$T$25,$EK$7,$O$6:$O$25,$EM$7,$P$6:$P$25,$EO17),""))</f>
        <v>0</v>
      </c>
      <c r="ES17" s="136">
        <f t="shared" si="45"/>
        <v>400</v>
      </c>
      <c r="ET17" s="136">
        <f t="shared" si="45"/>
        <v>0</v>
      </c>
      <c r="EU17" s="136">
        <f t="shared" si="45"/>
        <v>0</v>
      </c>
      <c r="EV17" s="136">
        <f t="shared" si="45"/>
        <v>0</v>
      </c>
      <c r="EW17" s="136">
        <f t="shared" si="45"/>
        <v>0</v>
      </c>
      <c r="EX17" s="136">
        <f t="shared" si="45"/>
        <v>0</v>
      </c>
      <c r="EY17" s="136">
        <f t="shared" si="45"/>
        <v>0</v>
      </c>
      <c r="EZ17" s="136">
        <f t="shared" si="45"/>
        <v>0</v>
      </c>
      <c r="FA17" s="136">
        <f t="shared" si="45"/>
        <v>0</v>
      </c>
      <c r="FB17" s="136">
        <f t="shared" si="45"/>
        <v>0</v>
      </c>
    </row>
    <row r="18" spans="2:158" x14ac:dyDescent="0.25">
      <c r="B18" s="40">
        <v>12</v>
      </c>
      <c r="D18"/>
      <c r="E18"/>
      <c r="J18" s="135" t="str">
        <f>IF(LEN(INDEX(Menu!$C$11:$C$27,$B18,1))=0,"",INDEX(Menu!$C$11:$C$27,$B18,1))</f>
        <v/>
      </c>
      <c r="K18" s="135" t="str">
        <f>IFERROR(INDEX($J$6:$J$23, MATCH(0,INDEX((LEN($J$6:$J$23)=0)+COUNTIF($K$5:$K17,$J$6:$J$23),0),0)),"")</f>
        <v/>
      </c>
      <c r="M18" s="40">
        <v>13</v>
      </c>
      <c r="N18" s="130" t="str">
        <f>IF(OR(INDEX(Records!$B$6:$B$25,$M18,1)=0,INDEX(Records!$C$6:$C$25,$M18,1)=0,INDEX(Records!$D$6:$D$25,$M18,1)=0,INDEX(Records!$E$6:$E$25,$M18,1)=0),"Passive","Active")</f>
        <v>Passive</v>
      </c>
      <c r="O18" s="141" t="str">
        <f>IFERROR(IF($N18="Passive","",INDEX(Records!$B$6:$B$25,$M18,1)),"")</f>
        <v/>
      </c>
      <c r="P18" s="148" t="str">
        <f>IFERROR(IF($N18="Passive","",INDEX(Records!$C$6:$C$25,$M18,1)),"")</f>
        <v/>
      </c>
      <c r="Q18" s="149" t="str">
        <f>IFERROR(IF($N18="Passive","",INDEX(Records!$D$6:$D$25,$M18,1)),"")</f>
        <v/>
      </c>
      <c r="R18" s="135" t="str">
        <f t="shared" si="24"/>
        <v/>
      </c>
      <c r="S18" s="135" t="str">
        <f t="shared" si="25"/>
        <v/>
      </c>
      <c r="T18" s="130" t="str">
        <f t="shared" si="26"/>
        <v/>
      </c>
      <c r="U18" s="149" t="str">
        <f>IFERROR(IF($N18="Passive","",INDEX(Records!$E$6:$E$25,$M18,1)),"")</f>
        <v/>
      </c>
      <c r="V18" s="135" t="str">
        <f t="shared" si="27"/>
        <v/>
      </c>
      <c r="W18" s="135" t="str">
        <f t="shared" si="28"/>
        <v/>
      </c>
      <c r="X18" s="130" t="str">
        <f t="shared" si="29"/>
        <v/>
      </c>
      <c r="Y18" s="130" t="str">
        <f>IFERROR(IF($N18="Passive","",INDEX(Records!$I$6:$I$25,$M18,1)),"")</f>
        <v/>
      </c>
      <c r="Z18" s="130" t="str">
        <f>IFERROR(IF($N18="Passive","",INDEX(Records!$J$6:$J$25,$M18,1)),"")</f>
        <v/>
      </c>
      <c r="AA18" s="130" t="str">
        <f t="shared" si="9"/>
        <v/>
      </c>
      <c r="AB18" s="130" t="str">
        <f t="shared" si="30"/>
        <v/>
      </c>
      <c r="AC18" s="129" t="str">
        <f t="shared" si="31"/>
        <v/>
      </c>
      <c r="AD18" s="136" t="str">
        <f t="shared" si="10"/>
        <v/>
      </c>
      <c r="AE18" s="136" t="str">
        <f t="shared" si="10"/>
        <v/>
      </c>
      <c r="AF18" s="136" t="str">
        <f t="shared" si="10"/>
        <v/>
      </c>
      <c r="AG18" s="136" t="str">
        <f t="shared" si="10"/>
        <v/>
      </c>
      <c r="AH18" s="136" t="str">
        <f t="shared" si="10"/>
        <v/>
      </c>
      <c r="AI18" s="136" t="str">
        <f t="shared" si="10"/>
        <v/>
      </c>
      <c r="AJ18" s="136" t="str">
        <f t="shared" si="10"/>
        <v/>
      </c>
      <c r="AK18" s="136" t="str">
        <f t="shared" si="10"/>
        <v/>
      </c>
      <c r="AL18" s="136" t="str">
        <f t="shared" si="10"/>
        <v/>
      </c>
      <c r="AM18" s="136" t="str">
        <f t="shared" si="10"/>
        <v/>
      </c>
      <c r="AN18" s="136" t="str">
        <f t="shared" si="10"/>
        <v/>
      </c>
      <c r="AO18" s="145" t="str">
        <f>IFERROR(IF($N18="Passive","",IF(OR(COUNTIFS($O$6:$O18,$O18,$T$6:$T18,$T18,AC$6:AC18,"&gt;0")&lt;&gt;1,AC18=0),0,SUMIFS(AC$6:AC$25,$O$6:$O$25,$O18,$T$6:$T$25,$T18)/AO$3)),"")</f>
        <v/>
      </c>
      <c r="AP18" s="145" t="str">
        <f>IFERROR(IF($N18="Passive","",IF(OR(COUNTIFS($O$6:$O18,$O18,$T$6:$T18,$T18,AD$6:AD18,"&gt;0")&lt;&gt;1,AD18=0),0,SUMIFS(AD$6:AD$25,$O$6:$O$25,$O18,$T$6:$T$25,$T18)/AP$3)),"")</f>
        <v/>
      </c>
      <c r="AQ18" s="145" t="str">
        <f>IFERROR(IF($N18="Passive","",IF(OR(COUNTIFS($O$6:$O18,$O18,$T$6:$T18,$T18,AE$6:AE18,"&gt;0")&lt;&gt;1,AE18=0),0,SUMIFS(AE$6:AE$25,$O$6:$O$25,$O18,$T$6:$T$25,$T18)/AQ$3)),"")</f>
        <v/>
      </c>
      <c r="AR18" s="145" t="str">
        <f>IFERROR(IF($N18="Passive","",IF(OR(COUNTIFS($O$6:$O18,$O18,$T$6:$T18,$T18,AF$6:AF18,"&gt;0")&lt;&gt;1,AF18=0),0,SUMIFS(AF$6:AF$25,$O$6:$O$25,$O18,$T$6:$T$25,$T18)/AR$3)),"")</f>
        <v/>
      </c>
      <c r="AS18" s="145" t="str">
        <f>IFERROR(IF($N18="Passive","",IF(OR(COUNTIFS($O$6:$O18,$O18,$T$6:$T18,$T18,AG$6:AG18,"&gt;0")&lt;&gt;1,AG18=0),0,SUMIFS(AG$6:AG$25,$O$6:$O$25,$O18,$T$6:$T$25,$T18)/AS$3)),"")</f>
        <v/>
      </c>
      <c r="AT18" s="145" t="str">
        <f>IFERROR(IF($N18="Passive","",IF(OR(COUNTIFS($O$6:$O18,$O18,$T$6:$T18,$T18,AH$6:AH18,"&gt;0")&lt;&gt;1,AH18=0),0,SUMIFS(AH$6:AH$25,$O$6:$O$25,$O18,$T$6:$T$25,$T18)/AT$3)),"")</f>
        <v/>
      </c>
      <c r="AU18" s="145" t="str">
        <f>IFERROR(IF($N18="Passive","",IF(OR(COUNTIFS($O$6:$O18,$O18,$T$6:$T18,$T18,AI$6:AI18,"&gt;0")&lt;&gt;1,AI18=0),0,SUMIFS(AI$6:AI$25,$O$6:$O$25,$O18,$T$6:$T$25,$T18)/AU$3)),"")</f>
        <v/>
      </c>
      <c r="AV18" s="145" t="str">
        <f>IFERROR(IF($N18="Passive","",IF(OR(COUNTIFS($O$6:$O18,$O18,$T$6:$T18,$T18,AJ$6:AJ18,"&gt;0")&lt;&gt;1,AJ18=0),0,SUMIFS(AJ$6:AJ$25,$O$6:$O$25,$O18,$T$6:$T$25,$T18)/AV$3)),"")</f>
        <v/>
      </c>
      <c r="AW18" s="145" t="str">
        <f>IFERROR(IF($N18="Passive","",IF(OR(COUNTIFS($O$6:$O18,$O18,$T$6:$T18,$T18,AK$6:AK18,"&gt;0")&lt;&gt;1,AK18=0),0,SUMIFS(AK$6:AK$25,$O$6:$O$25,$O18,$T$6:$T$25,$T18)/AW$3)),"")</f>
        <v/>
      </c>
      <c r="AX18" s="145" t="str">
        <f>IFERROR(IF($N18="Passive","",IF(OR(COUNTIFS($O$6:$O18,$O18,$T$6:$T18,$T18,AL$6:AL18,"&gt;0")&lt;&gt;1,AL18=0),0,SUMIFS(AL$6:AL$25,$O$6:$O$25,$O18,$T$6:$T$25,$T18)/AX$3)),"")</f>
        <v/>
      </c>
      <c r="AY18" s="145" t="str">
        <f>IFERROR(IF($N18="Passive","",IF(OR(COUNTIFS($O$6:$O18,$O18,$T$6:$T18,$T18,AM$6:AM18,"&gt;0")&lt;&gt;1,AM18=0),0,SUMIFS(AM$6:AM$25,$O$6:$O$25,$O18,$T$6:$T$25,$T18)/AY$3)),"")</f>
        <v/>
      </c>
      <c r="AZ18" s="145" t="str">
        <f>IFERROR(IF($N18="Passive","",IF(OR(COUNTIFS($O$6:$O18,$O18,$T$6:$T18,$T18,AN$6:AN18,"&gt;0")&lt;&gt;1,AN18=0),0,SUMIFS(AN$6:AN$25,$O$6:$O$25,$O18,$T$6:$T$25,$T18)/AZ$3)),"")</f>
        <v/>
      </c>
      <c r="BA18" s="136" t="str">
        <f t="shared" si="11"/>
        <v/>
      </c>
      <c r="BB18" s="136" t="str">
        <f t="shared" si="12"/>
        <v/>
      </c>
      <c r="BC18" s="136" t="str">
        <f t="shared" si="13"/>
        <v/>
      </c>
      <c r="BD18" s="136" t="str">
        <f t="shared" si="14"/>
        <v/>
      </c>
      <c r="BE18" s="136" t="str">
        <f t="shared" si="15"/>
        <v/>
      </c>
      <c r="BF18" s="136" t="str">
        <f t="shared" si="16"/>
        <v/>
      </c>
      <c r="BG18" s="136" t="str">
        <f t="shared" si="17"/>
        <v/>
      </c>
      <c r="BH18" s="136" t="str">
        <f t="shared" si="18"/>
        <v/>
      </c>
      <c r="BI18" s="136" t="str">
        <f t="shared" si="19"/>
        <v/>
      </c>
      <c r="BJ18" s="136" t="str">
        <f t="shared" si="20"/>
        <v/>
      </c>
      <c r="BK18" s="136" t="str">
        <f t="shared" si="21"/>
        <v/>
      </c>
      <c r="BL18" s="136" t="str">
        <f t="shared" si="22"/>
        <v/>
      </c>
      <c r="BT18"/>
      <c r="CB18" s="41" t="str">
        <f t="shared" si="33"/>
        <v/>
      </c>
      <c r="CC18" s="41" t="str">
        <f t="shared" si="33"/>
        <v/>
      </c>
      <c r="CD18" s="41" t="str">
        <f t="shared" si="33"/>
        <v/>
      </c>
      <c r="CE18" s="41" t="str">
        <f t="shared" si="33"/>
        <v/>
      </c>
      <c r="CF18" s="41" t="str">
        <f t="shared" si="33"/>
        <v/>
      </c>
      <c r="CG18" s="41" t="str">
        <f t="shared" si="33"/>
        <v/>
      </c>
      <c r="CH18" s="41" t="str">
        <f t="shared" si="33"/>
        <v/>
      </c>
      <c r="CI18" s="146" t="str">
        <f t="shared" si="33"/>
        <v/>
      </c>
      <c r="CJ18" s="146" t="str">
        <f t="shared" si="33"/>
        <v/>
      </c>
      <c r="CK18" s="146" t="str">
        <f t="shared" si="33"/>
        <v/>
      </c>
      <c r="CL18" s="41" t="str">
        <f t="shared" si="33"/>
        <v/>
      </c>
      <c r="CM18" s="41" t="str">
        <f t="shared" si="33"/>
        <v/>
      </c>
      <c r="CN18" s="146" t="str">
        <f t="shared" si="33"/>
        <v/>
      </c>
      <c r="CO18" s="146" t="str">
        <f t="shared" si="33"/>
        <v/>
      </c>
      <c r="CP18" s="146" t="str">
        <f t="shared" si="33"/>
        <v/>
      </c>
      <c r="CQ18" s="146" t="str">
        <f t="shared" si="33"/>
        <v/>
      </c>
      <c r="CR18" s="146" t="str">
        <f t="shared" si="38"/>
        <v/>
      </c>
      <c r="CS18" s="146" t="str">
        <f t="shared" si="38"/>
        <v/>
      </c>
      <c r="CT18" s="41" t="str">
        <f t="shared" si="38"/>
        <v/>
      </c>
      <c r="CU18" s="146" t="str">
        <f t="shared" si="38"/>
        <v/>
      </c>
      <c r="CV18" s="146" t="str">
        <f t="shared" si="38"/>
        <v/>
      </c>
      <c r="CW18" s="146" t="str">
        <f t="shared" si="38"/>
        <v/>
      </c>
      <c r="CX18" s="146" t="str">
        <f t="shared" si="38"/>
        <v/>
      </c>
      <c r="CY18" s="146" t="str">
        <f t="shared" si="38"/>
        <v/>
      </c>
      <c r="CZ18" s="146" t="str">
        <f t="shared" si="38"/>
        <v/>
      </c>
      <c r="DA18" s="41" t="str">
        <f t="shared" si="38"/>
        <v/>
      </c>
      <c r="DB18" s="41" t="str">
        <f t="shared" si="39"/>
        <v/>
      </c>
      <c r="DC18" s="41" t="str">
        <f t="shared" si="39"/>
        <v/>
      </c>
      <c r="DD18" s="41" t="str">
        <f t="shared" si="39"/>
        <v/>
      </c>
      <c r="DE18" s="41" t="str">
        <f t="shared" si="39"/>
        <v/>
      </c>
      <c r="DF18" s="41" t="str">
        <f t="shared" si="39"/>
        <v/>
      </c>
      <c r="DG18" s="41" t="str">
        <f t="shared" si="39"/>
        <v/>
      </c>
      <c r="DH18" s="41" t="str">
        <f t="shared" si="39"/>
        <v/>
      </c>
      <c r="DI18" s="41" t="str">
        <f t="shared" si="39"/>
        <v/>
      </c>
      <c r="DJ18" s="41" t="str">
        <f t="shared" si="39"/>
        <v/>
      </c>
      <c r="DK18" s="41" t="str">
        <f t="shared" si="39"/>
        <v/>
      </c>
      <c r="DL18" s="41" t="str">
        <f t="shared" si="39"/>
        <v/>
      </c>
      <c r="DM18" s="41" t="str">
        <f t="shared" si="39"/>
        <v/>
      </c>
      <c r="DN18" s="41" t="str">
        <f t="shared" si="39"/>
        <v/>
      </c>
      <c r="DO18" s="41" t="str">
        <f t="shared" si="39"/>
        <v/>
      </c>
      <c r="DP18" s="41" t="str">
        <f t="shared" si="39"/>
        <v/>
      </c>
      <c r="DQ18" s="41" t="str">
        <f t="shared" si="39"/>
        <v/>
      </c>
      <c r="DS18" s="40">
        <v>13</v>
      </c>
      <c r="DT18" s="130" t="str">
        <f>IF(OR(INDEX(Expenses!$B$6:$B$25,$DS18,1)=0,INDEX(Expenses!$C$6:$C$25,$DS18,1)=0,INDEX(Expenses!$D$6:$D$25,$DS18,1)=0),"Passive","Active")</f>
        <v>Passive</v>
      </c>
      <c r="DU18" s="130" t="str">
        <f>IF($DT18="Passive","",INDEX(Expenses!$B$6:$B$25,Calc!$DS18,1))</f>
        <v/>
      </c>
      <c r="DV18" s="130" t="str">
        <f>IF($DT18="Passive","",INDEX(Expenses!$C$6:$C$25,Calc!$DS18,1))</f>
        <v/>
      </c>
      <c r="DW18" s="130" t="str">
        <f>IF($DT18="Passive","",INDEX(Expenses!$D$6:$D$25,Calc!$DS18,1))</f>
        <v/>
      </c>
      <c r="DX18" s="136" t="str">
        <f>IF($DT18="Passive","",INDEX(Expenses!E$6:E$25,$DS18,1))</f>
        <v/>
      </c>
      <c r="DY18" s="136" t="str">
        <f>IF($DT18="Passive","",INDEX(Expenses!F$6:F$25,$DS18,1))</f>
        <v/>
      </c>
      <c r="DZ18" s="136" t="str">
        <f>IF($DT18="Passive","",INDEX(Expenses!G$6:G$25,$DS18,1))</f>
        <v/>
      </c>
      <c r="EA18" s="136" t="str">
        <f>IF($DT18="Passive","",INDEX(Expenses!H$6:H$25,$DS18,1))</f>
        <v/>
      </c>
      <c r="EB18" s="136" t="str">
        <f>IF($DT18="Passive","",INDEX(Expenses!I$6:I$25,$DS18,1))</f>
        <v/>
      </c>
      <c r="EC18" s="136" t="str">
        <f>IF($DT18="Passive","",INDEX(Expenses!J$6:J$25,$DS18,1))</f>
        <v/>
      </c>
      <c r="ED18" s="136" t="str">
        <f>IF($DT18="Passive","",INDEX(Expenses!K$6:K$25,$DS18,1))</f>
        <v/>
      </c>
      <c r="EE18" s="136" t="str">
        <f>IF($DT18="Passive","",INDEX(Expenses!L$6:L$25,$DS18,1))</f>
        <v/>
      </c>
      <c r="EF18" s="136" t="str">
        <f>IF($DT18="Passive","",INDEX(Expenses!M$6:M$25,$DS18,1))</f>
        <v/>
      </c>
      <c r="EG18" s="136" t="str">
        <f>IF($DT18="Passive","",INDEX(Expenses!N$6:N$25,$DS18,1))</f>
        <v/>
      </c>
      <c r="EH18" s="136" t="str">
        <f>IF($DT18="Passive","",INDEX(Expenses!O$6:O$25,$DS18,1))</f>
        <v/>
      </c>
      <c r="EI18" s="136" t="str">
        <f>IF($DT18="Passive","",INDEX(Expenses!P$6:P$25,$DS18,1))</f>
        <v/>
      </c>
      <c r="EK18" s="130">
        <f t="shared" si="40"/>
        <v>2028</v>
      </c>
      <c r="EL18" s="130" t="str">
        <f t="shared" si="41"/>
        <v>August</v>
      </c>
      <c r="EO18" s="141" t="str">
        <f t="shared" si="43"/>
        <v>Booking.com</v>
      </c>
      <c r="EP18" s="136">
        <f t="shared" si="44"/>
        <v>1660</v>
      </c>
      <c r="EQ18" s="136">
        <f t="shared" ref="EQ18:EQ24" si="46">IF($EM$7="All",SUMIFS(BA$6:BA$25,$T$6:$T$25,$EK$7,$P$6:$P$25,$EO18),
IF($EM$7&lt;&gt;"All",SUMIFS(BA$6:BA$25,$T$6:$T$25,$EK$7,$O$6:$O$25,$EM$7,$P$6:$P$25,$EO18),""))</f>
        <v>1160</v>
      </c>
      <c r="ER18" s="136">
        <f t="shared" ref="ER18:ER24" si="47">IF($EM$7="All",SUMIFS(BB$6:BB$25,$T$6:$T$25,$EK$7,$P$6:$P$25,$EO18),
IF($EM$7&lt;&gt;"All",SUMIFS(BB$6:BB$25,$T$6:$T$25,$EK$7,$O$6:$O$25,$EM$7,$P$6:$P$25,$EO18),""))</f>
        <v>0</v>
      </c>
      <c r="ES18" s="136">
        <f t="shared" ref="ES18:ES24" si="48">IF($EM$7="All",SUMIFS(BC$6:BC$25,$T$6:$T$25,$EK$7,$P$6:$P$25,$EO18),
IF($EM$7&lt;&gt;"All",SUMIFS(BC$6:BC$25,$T$6:$T$25,$EK$7,$O$6:$O$25,$EM$7,$P$6:$P$25,$EO18),""))</f>
        <v>0</v>
      </c>
      <c r="ET18" s="136">
        <f t="shared" ref="ET18:ET24" si="49">IF($EM$7="All",SUMIFS(BD$6:BD$25,$T$6:$T$25,$EK$7,$P$6:$P$25,$EO18),
IF($EM$7&lt;&gt;"All",SUMIFS(BD$6:BD$25,$T$6:$T$25,$EK$7,$O$6:$O$25,$EM$7,$P$6:$P$25,$EO18),""))</f>
        <v>114.28571428571429</v>
      </c>
      <c r="EU18" s="136">
        <f t="shared" ref="EU18:EU24" si="50">IF($EM$7="All",SUMIFS(BE$6:BE$25,$T$6:$T$25,$EK$7,$P$6:$P$25,$EO18),
IF($EM$7&lt;&gt;"All",SUMIFS(BE$6:BE$25,$T$6:$T$25,$EK$7,$O$6:$O$25,$EM$7,$P$6:$P$25,$EO18),""))</f>
        <v>385.71428571428572</v>
      </c>
      <c r="EV18" s="136">
        <f t="shared" ref="EV18:EV24" si="51">IF($EM$7="All",SUMIFS(BF$6:BF$25,$T$6:$T$25,$EK$7,$P$6:$P$25,$EO18),
IF($EM$7&lt;&gt;"All",SUMIFS(BF$6:BF$25,$T$6:$T$25,$EK$7,$O$6:$O$25,$EM$7,$P$6:$P$25,$EO18),""))</f>
        <v>0</v>
      </c>
      <c r="EW18" s="136">
        <f t="shared" ref="EW18:EW24" si="52">IF($EM$7="All",SUMIFS(BG$6:BG$25,$T$6:$T$25,$EK$7,$P$6:$P$25,$EO18),
IF($EM$7&lt;&gt;"All",SUMIFS(BG$6:BG$25,$T$6:$T$25,$EK$7,$O$6:$O$25,$EM$7,$P$6:$P$25,$EO18),""))</f>
        <v>0</v>
      </c>
      <c r="EX18" s="136">
        <f t="shared" ref="EX18:EX24" si="53">IF($EM$7="All",SUMIFS(BH$6:BH$25,$T$6:$T$25,$EK$7,$P$6:$P$25,$EO18),
IF($EM$7&lt;&gt;"All",SUMIFS(BH$6:BH$25,$T$6:$T$25,$EK$7,$O$6:$O$25,$EM$7,$P$6:$P$25,$EO18),""))</f>
        <v>0</v>
      </c>
      <c r="EY18" s="136">
        <f t="shared" ref="EY18:EY24" si="54">IF($EM$7="All",SUMIFS(BI$6:BI$25,$T$6:$T$25,$EK$7,$P$6:$P$25,$EO18),
IF($EM$7&lt;&gt;"All",SUMIFS(BI$6:BI$25,$T$6:$T$25,$EK$7,$O$6:$O$25,$EM$7,$P$6:$P$25,$EO18),""))</f>
        <v>0</v>
      </c>
      <c r="EZ18" s="136">
        <f t="shared" ref="EZ18:EZ24" si="55">IF($EM$7="All",SUMIFS(BJ$6:BJ$25,$T$6:$T$25,$EK$7,$P$6:$P$25,$EO18),
IF($EM$7&lt;&gt;"All",SUMIFS(BJ$6:BJ$25,$T$6:$T$25,$EK$7,$O$6:$O$25,$EM$7,$P$6:$P$25,$EO18),""))</f>
        <v>0</v>
      </c>
      <c r="FA18" s="136">
        <f t="shared" ref="FA18:FA24" si="56">IF($EM$7="All",SUMIFS(BK$6:BK$25,$T$6:$T$25,$EK$7,$P$6:$P$25,$EO18),
IF($EM$7&lt;&gt;"All",SUMIFS(BK$6:BK$25,$T$6:$T$25,$EK$7,$O$6:$O$25,$EM$7,$P$6:$P$25,$EO18),""))</f>
        <v>0</v>
      </c>
      <c r="FB18" s="136">
        <f t="shared" ref="FB18:FB24" si="57">IF($EM$7="All",SUMIFS(BL$6:BL$25,$T$6:$T$25,$EK$7,$P$6:$P$25,$EO18),
IF($EM$7&lt;&gt;"All",SUMIFS(BL$6:BL$25,$T$6:$T$25,$EK$7,$O$6:$O$25,$EM$7,$P$6:$P$25,$EO18),""))</f>
        <v>0</v>
      </c>
    </row>
    <row r="19" spans="2:158" x14ac:dyDescent="0.25">
      <c r="B19" s="40">
        <v>13</v>
      </c>
      <c r="D19"/>
      <c r="E19"/>
      <c r="J19" s="135" t="str">
        <f>IF(LEN(INDEX(Menu!$C$11:$C$27,$B19,1))=0,"",INDEX(Menu!$C$11:$C$27,$B19,1))</f>
        <v/>
      </c>
      <c r="K19" s="135" t="str">
        <f>IFERROR(INDEX($J$6:$J$23, MATCH(0,INDEX((LEN($J$6:$J$23)=0)+COUNTIF($K$5:$K18,$J$6:$J$23),0),0)),"")</f>
        <v/>
      </c>
      <c r="M19" s="40">
        <v>14</v>
      </c>
      <c r="N19" s="130" t="str">
        <f>IF(OR(INDEX(Records!$B$6:$B$25,$M19,1)=0,INDEX(Records!$C$6:$C$25,$M19,1)=0,INDEX(Records!$D$6:$D$25,$M19,1)=0,INDEX(Records!$E$6:$E$25,$M19,1)=0),"Passive","Active")</f>
        <v>Passive</v>
      </c>
      <c r="O19" s="141" t="str">
        <f>IFERROR(IF($N19="Passive","",INDEX(Records!$B$6:$B$25,$M19,1)),"")</f>
        <v/>
      </c>
      <c r="P19" s="148" t="str">
        <f>IFERROR(IF($N19="Passive","",INDEX(Records!$C$6:$C$25,$M19,1)),"")</f>
        <v/>
      </c>
      <c r="Q19" s="149" t="str">
        <f>IFERROR(IF($N19="Passive","",INDEX(Records!$D$6:$D$25,$M19,1)),"")</f>
        <v/>
      </c>
      <c r="R19" s="135" t="str">
        <f t="shared" si="24"/>
        <v/>
      </c>
      <c r="S19" s="135" t="str">
        <f t="shared" si="25"/>
        <v/>
      </c>
      <c r="T19" s="130" t="str">
        <f t="shared" si="26"/>
        <v/>
      </c>
      <c r="U19" s="149" t="str">
        <f>IFERROR(IF($N19="Passive","",INDEX(Records!$E$6:$E$25,$M19,1)),"")</f>
        <v/>
      </c>
      <c r="V19" s="135" t="str">
        <f t="shared" si="27"/>
        <v/>
      </c>
      <c r="W19" s="135" t="str">
        <f t="shared" si="28"/>
        <v/>
      </c>
      <c r="X19" s="130" t="str">
        <f t="shared" si="29"/>
        <v/>
      </c>
      <c r="Y19" s="130" t="str">
        <f>IFERROR(IF($N19="Passive","",INDEX(Records!$I$6:$I$25,$M19,1)),"")</f>
        <v/>
      </c>
      <c r="Z19" s="130" t="str">
        <f>IFERROR(IF($N19="Passive","",INDEX(Records!$J$6:$J$25,$M19,1)),"")</f>
        <v/>
      </c>
      <c r="AA19" s="130" t="str">
        <f t="shared" si="9"/>
        <v/>
      </c>
      <c r="AB19" s="130" t="str">
        <f t="shared" si="30"/>
        <v/>
      </c>
      <c r="AC19" s="129" t="str">
        <f t="shared" si="31"/>
        <v/>
      </c>
      <c r="AD19" s="136" t="str">
        <f t="shared" si="10"/>
        <v/>
      </c>
      <c r="AE19" s="136" t="str">
        <f t="shared" si="10"/>
        <v/>
      </c>
      <c r="AF19" s="136" t="str">
        <f t="shared" si="10"/>
        <v/>
      </c>
      <c r="AG19" s="136" t="str">
        <f t="shared" si="10"/>
        <v/>
      </c>
      <c r="AH19" s="136" t="str">
        <f t="shared" si="10"/>
        <v/>
      </c>
      <c r="AI19" s="136" t="str">
        <f t="shared" si="10"/>
        <v/>
      </c>
      <c r="AJ19" s="136" t="str">
        <f t="shared" si="10"/>
        <v/>
      </c>
      <c r="AK19" s="136" t="str">
        <f t="shared" si="10"/>
        <v/>
      </c>
      <c r="AL19" s="136" t="str">
        <f t="shared" si="10"/>
        <v/>
      </c>
      <c r="AM19" s="136" t="str">
        <f t="shared" si="10"/>
        <v/>
      </c>
      <c r="AN19" s="136" t="str">
        <f t="shared" si="10"/>
        <v/>
      </c>
      <c r="AO19" s="145" t="str">
        <f>IFERROR(IF($N19="Passive","",IF(OR(COUNTIFS($O$6:$O19,$O19,$T$6:$T19,$T19,AC$6:AC19,"&gt;0")&lt;&gt;1,AC19=0),0,SUMIFS(AC$6:AC$25,$O$6:$O$25,$O19,$T$6:$T$25,$T19)/AO$3)),"")</f>
        <v/>
      </c>
      <c r="AP19" s="145" t="str">
        <f>IFERROR(IF($N19="Passive","",IF(OR(COUNTIFS($O$6:$O19,$O19,$T$6:$T19,$T19,AD$6:AD19,"&gt;0")&lt;&gt;1,AD19=0),0,SUMIFS(AD$6:AD$25,$O$6:$O$25,$O19,$T$6:$T$25,$T19)/AP$3)),"")</f>
        <v/>
      </c>
      <c r="AQ19" s="145" t="str">
        <f>IFERROR(IF($N19="Passive","",IF(OR(COUNTIFS($O$6:$O19,$O19,$T$6:$T19,$T19,AE$6:AE19,"&gt;0")&lt;&gt;1,AE19=0),0,SUMIFS(AE$6:AE$25,$O$6:$O$25,$O19,$T$6:$T$25,$T19)/AQ$3)),"")</f>
        <v/>
      </c>
      <c r="AR19" s="145" t="str">
        <f>IFERROR(IF($N19="Passive","",IF(OR(COUNTIFS($O$6:$O19,$O19,$T$6:$T19,$T19,AF$6:AF19,"&gt;0")&lt;&gt;1,AF19=0),0,SUMIFS(AF$6:AF$25,$O$6:$O$25,$O19,$T$6:$T$25,$T19)/AR$3)),"")</f>
        <v/>
      </c>
      <c r="AS19" s="145" t="str">
        <f>IFERROR(IF($N19="Passive","",IF(OR(COUNTIFS($O$6:$O19,$O19,$T$6:$T19,$T19,AG$6:AG19,"&gt;0")&lt;&gt;1,AG19=0),0,SUMIFS(AG$6:AG$25,$O$6:$O$25,$O19,$T$6:$T$25,$T19)/AS$3)),"")</f>
        <v/>
      </c>
      <c r="AT19" s="145" t="str">
        <f>IFERROR(IF($N19="Passive","",IF(OR(COUNTIFS($O$6:$O19,$O19,$T$6:$T19,$T19,AH$6:AH19,"&gt;0")&lt;&gt;1,AH19=0),0,SUMIFS(AH$6:AH$25,$O$6:$O$25,$O19,$T$6:$T$25,$T19)/AT$3)),"")</f>
        <v/>
      </c>
      <c r="AU19" s="145" t="str">
        <f>IFERROR(IF($N19="Passive","",IF(OR(COUNTIFS($O$6:$O19,$O19,$T$6:$T19,$T19,AI$6:AI19,"&gt;0")&lt;&gt;1,AI19=0),0,SUMIFS(AI$6:AI$25,$O$6:$O$25,$O19,$T$6:$T$25,$T19)/AU$3)),"")</f>
        <v/>
      </c>
      <c r="AV19" s="145" t="str">
        <f>IFERROR(IF($N19="Passive","",IF(OR(COUNTIFS($O$6:$O19,$O19,$T$6:$T19,$T19,AJ$6:AJ19,"&gt;0")&lt;&gt;1,AJ19=0),0,SUMIFS(AJ$6:AJ$25,$O$6:$O$25,$O19,$T$6:$T$25,$T19)/AV$3)),"")</f>
        <v/>
      </c>
      <c r="AW19" s="145" t="str">
        <f>IFERROR(IF($N19="Passive","",IF(OR(COUNTIFS($O$6:$O19,$O19,$T$6:$T19,$T19,AK$6:AK19,"&gt;0")&lt;&gt;1,AK19=0),0,SUMIFS(AK$6:AK$25,$O$6:$O$25,$O19,$T$6:$T$25,$T19)/AW$3)),"")</f>
        <v/>
      </c>
      <c r="AX19" s="145" t="str">
        <f>IFERROR(IF($N19="Passive","",IF(OR(COUNTIFS($O$6:$O19,$O19,$T$6:$T19,$T19,AL$6:AL19,"&gt;0")&lt;&gt;1,AL19=0),0,SUMIFS(AL$6:AL$25,$O$6:$O$25,$O19,$T$6:$T$25,$T19)/AX$3)),"")</f>
        <v/>
      </c>
      <c r="AY19" s="145" t="str">
        <f>IFERROR(IF($N19="Passive","",IF(OR(COUNTIFS($O$6:$O19,$O19,$T$6:$T19,$T19,AM$6:AM19,"&gt;0")&lt;&gt;1,AM19=0),0,SUMIFS(AM$6:AM$25,$O$6:$O$25,$O19,$T$6:$T$25,$T19)/AY$3)),"")</f>
        <v/>
      </c>
      <c r="AZ19" s="145" t="str">
        <f>IFERROR(IF($N19="Passive","",IF(OR(COUNTIFS($O$6:$O19,$O19,$T$6:$T19,$T19,AN$6:AN19,"&gt;0")&lt;&gt;1,AN19=0),0,SUMIFS(AN$6:AN$25,$O$6:$O$25,$O19,$T$6:$T$25,$T19)/AZ$3)),"")</f>
        <v/>
      </c>
      <c r="BA19" s="136" t="str">
        <f t="shared" si="11"/>
        <v/>
      </c>
      <c r="BB19" s="136" t="str">
        <f t="shared" si="12"/>
        <v/>
      </c>
      <c r="BC19" s="136" t="str">
        <f t="shared" si="13"/>
        <v/>
      </c>
      <c r="BD19" s="136" t="str">
        <f t="shared" si="14"/>
        <v/>
      </c>
      <c r="BE19" s="136" t="str">
        <f t="shared" si="15"/>
        <v/>
      </c>
      <c r="BF19" s="136" t="str">
        <f t="shared" si="16"/>
        <v/>
      </c>
      <c r="BG19" s="136" t="str">
        <f t="shared" si="17"/>
        <v/>
      </c>
      <c r="BH19" s="136" t="str">
        <f t="shared" si="18"/>
        <v/>
      </c>
      <c r="BI19" s="136" t="str">
        <f t="shared" si="19"/>
        <v/>
      </c>
      <c r="BJ19" s="136" t="str">
        <f t="shared" si="20"/>
        <v/>
      </c>
      <c r="BK19" s="136" t="str">
        <f t="shared" si="21"/>
        <v/>
      </c>
      <c r="BL19" s="136" t="str">
        <f t="shared" si="22"/>
        <v/>
      </c>
      <c r="BT19" s="73" t="s">
        <v>112</v>
      </c>
      <c r="CB19" s="41" t="str">
        <f t="shared" si="33"/>
        <v/>
      </c>
      <c r="CC19" s="41" t="str">
        <f t="shared" si="33"/>
        <v/>
      </c>
      <c r="CD19" s="41" t="str">
        <f t="shared" si="33"/>
        <v/>
      </c>
      <c r="CE19" s="41" t="str">
        <f t="shared" si="33"/>
        <v/>
      </c>
      <c r="CF19" s="41" t="str">
        <f t="shared" si="33"/>
        <v/>
      </c>
      <c r="CG19" s="41" t="str">
        <f t="shared" si="33"/>
        <v/>
      </c>
      <c r="CH19" s="41" t="str">
        <f t="shared" si="33"/>
        <v/>
      </c>
      <c r="CI19" s="146" t="str">
        <f t="shared" si="33"/>
        <v/>
      </c>
      <c r="CJ19" s="146" t="str">
        <f t="shared" si="33"/>
        <v/>
      </c>
      <c r="CK19" s="146" t="str">
        <f t="shared" si="33"/>
        <v/>
      </c>
      <c r="CL19" s="41" t="str">
        <f t="shared" si="33"/>
        <v/>
      </c>
      <c r="CM19" s="41" t="str">
        <f t="shared" si="33"/>
        <v/>
      </c>
      <c r="CN19" s="146" t="str">
        <f t="shared" si="33"/>
        <v/>
      </c>
      <c r="CO19" s="146" t="str">
        <f t="shared" si="33"/>
        <v/>
      </c>
      <c r="CP19" s="146" t="str">
        <f t="shared" si="33"/>
        <v/>
      </c>
      <c r="CQ19" s="146" t="str">
        <f t="shared" si="33"/>
        <v/>
      </c>
      <c r="CR19" s="146" t="str">
        <f t="shared" si="38"/>
        <v/>
      </c>
      <c r="CS19" s="146" t="str">
        <f t="shared" si="38"/>
        <v/>
      </c>
      <c r="CT19" s="41" t="str">
        <f t="shared" si="38"/>
        <v/>
      </c>
      <c r="CU19" s="146" t="str">
        <f t="shared" si="38"/>
        <v/>
      </c>
      <c r="CV19" s="146" t="str">
        <f t="shared" si="38"/>
        <v/>
      </c>
      <c r="CW19" s="146" t="str">
        <f t="shared" si="38"/>
        <v/>
      </c>
      <c r="CX19" s="146" t="str">
        <f t="shared" si="38"/>
        <v/>
      </c>
      <c r="CY19" s="146" t="str">
        <f t="shared" si="38"/>
        <v/>
      </c>
      <c r="CZ19" s="146" t="str">
        <f t="shared" si="38"/>
        <v/>
      </c>
      <c r="DA19" s="41" t="str">
        <f t="shared" si="38"/>
        <v/>
      </c>
      <c r="DB19" s="41" t="str">
        <f t="shared" si="39"/>
        <v/>
      </c>
      <c r="DC19" s="41" t="str">
        <f t="shared" si="39"/>
        <v/>
      </c>
      <c r="DD19" s="41" t="str">
        <f t="shared" si="39"/>
        <v/>
      </c>
      <c r="DE19" s="41" t="str">
        <f t="shared" si="39"/>
        <v/>
      </c>
      <c r="DF19" s="41" t="str">
        <f t="shared" si="39"/>
        <v/>
      </c>
      <c r="DG19" s="41" t="str">
        <f t="shared" si="39"/>
        <v/>
      </c>
      <c r="DH19" s="41" t="str">
        <f t="shared" si="39"/>
        <v/>
      </c>
      <c r="DI19" s="41" t="str">
        <f t="shared" si="39"/>
        <v/>
      </c>
      <c r="DJ19" s="41" t="str">
        <f t="shared" si="39"/>
        <v/>
      </c>
      <c r="DK19" s="41" t="str">
        <f t="shared" si="39"/>
        <v/>
      </c>
      <c r="DL19" s="41" t="str">
        <f t="shared" si="39"/>
        <v/>
      </c>
      <c r="DM19" s="41" t="str">
        <f t="shared" si="39"/>
        <v/>
      </c>
      <c r="DN19" s="41" t="str">
        <f t="shared" si="39"/>
        <v/>
      </c>
      <c r="DO19" s="41" t="str">
        <f t="shared" si="39"/>
        <v/>
      </c>
      <c r="DP19" s="41" t="str">
        <f t="shared" si="39"/>
        <v/>
      </c>
      <c r="DQ19" s="41" t="str">
        <f t="shared" si="39"/>
        <v/>
      </c>
      <c r="DS19" s="40">
        <v>14</v>
      </c>
      <c r="DT19" s="130" t="str">
        <f>IF(OR(INDEX(Expenses!$B$6:$B$25,$DS19,1)=0,INDEX(Expenses!$C$6:$C$25,$DS19,1)=0,INDEX(Expenses!$D$6:$D$25,$DS19,1)=0),"Passive","Active")</f>
        <v>Passive</v>
      </c>
      <c r="DU19" s="130" t="str">
        <f>IF($DT19="Passive","",INDEX(Expenses!$B$6:$B$25,Calc!$DS19,1))</f>
        <v/>
      </c>
      <c r="DV19" s="130" t="str">
        <f>IF($DT19="Passive","",INDEX(Expenses!$C$6:$C$25,Calc!$DS19,1))</f>
        <v/>
      </c>
      <c r="DW19" s="130" t="str">
        <f>IF($DT19="Passive","",INDEX(Expenses!$D$6:$D$25,Calc!$DS19,1))</f>
        <v/>
      </c>
      <c r="DX19" s="136" t="str">
        <f>IF($DT19="Passive","",INDEX(Expenses!E$6:E$25,$DS19,1))</f>
        <v/>
      </c>
      <c r="DY19" s="136" t="str">
        <f>IF($DT19="Passive","",INDEX(Expenses!F$6:F$25,$DS19,1))</f>
        <v/>
      </c>
      <c r="DZ19" s="136" t="str">
        <f>IF($DT19="Passive","",INDEX(Expenses!G$6:G$25,$DS19,1))</f>
        <v/>
      </c>
      <c r="EA19" s="136" t="str">
        <f>IF($DT19="Passive","",INDEX(Expenses!H$6:H$25,$DS19,1))</f>
        <v/>
      </c>
      <c r="EB19" s="136" t="str">
        <f>IF($DT19="Passive","",INDEX(Expenses!I$6:I$25,$DS19,1))</f>
        <v/>
      </c>
      <c r="EC19" s="136" t="str">
        <f>IF($DT19="Passive","",INDEX(Expenses!J$6:J$25,$DS19,1))</f>
        <v/>
      </c>
      <c r="ED19" s="136" t="str">
        <f>IF($DT19="Passive","",INDEX(Expenses!K$6:K$25,$DS19,1))</f>
        <v/>
      </c>
      <c r="EE19" s="136" t="str">
        <f>IF($DT19="Passive","",INDEX(Expenses!L$6:L$25,$DS19,1))</f>
        <v/>
      </c>
      <c r="EF19" s="136" t="str">
        <f>IF($DT19="Passive","",INDEX(Expenses!M$6:M$25,$DS19,1))</f>
        <v/>
      </c>
      <c r="EG19" s="136" t="str">
        <f>IF($DT19="Passive","",INDEX(Expenses!N$6:N$25,$DS19,1))</f>
        <v/>
      </c>
      <c r="EH19" s="136" t="str">
        <f>IF($DT19="Passive","",INDEX(Expenses!O$6:O$25,$DS19,1))</f>
        <v/>
      </c>
      <c r="EI19" s="136" t="str">
        <f>IF($DT19="Passive","",INDEX(Expenses!P$6:P$25,$DS19,1))</f>
        <v/>
      </c>
      <c r="EK19" s="130">
        <f t="shared" si="40"/>
        <v>2029</v>
      </c>
      <c r="EL19" s="130" t="str">
        <f t="shared" si="41"/>
        <v>September</v>
      </c>
      <c r="EO19" s="141" t="str">
        <f t="shared" si="43"/>
        <v>HomeAway</v>
      </c>
      <c r="EP19" s="136">
        <f t="shared" si="44"/>
        <v>450</v>
      </c>
      <c r="EQ19" s="136">
        <f t="shared" si="46"/>
        <v>0</v>
      </c>
      <c r="ER19" s="136">
        <f t="shared" si="47"/>
        <v>450</v>
      </c>
      <c r="ES19" s="136">
        <f t="shared" si="48"/>
        <v>0</v>
      </c>
      <c r="ET19" s="136">
        <f t="shared" si="49"/>
        <v>0</v>
      </c>
      <c r="EU19" s="136">
        <f t="shared" si="50"/>
        <v>0</v>
      </c>
      <c r="EV19" s="136">
        <f t="shared" si="51"/>
        <v>0</v>
      </c>
      <c r="EW19" s="136">
        <f t="shared" si="52"/>
        <v>0</v>
      </c>
      <c r="EX19" s="136">
        <f t="shared" si="53"/>
        <v>0</v>
      </c>
      <c r="EY19" s="136">
        <f t="shared" si="54"/>
        <v>0</v>
      </c>
      <c r="EZ19" s="136">
        <f t="shared" si="55"/>
        <v>0</v>
      </c>
      <c r="FA19" s="136">
        <f t="shared" si="56"/>
        <v>0</v>
      </c>
      <c r="FB19" s="136">
        <f t="shared" si="57"/>
        <v>0</v>
      </c>
    </row>
    <row r="20" spans="2:158" x14ac:dyDescent="0.25">
      <c r="B20" s="40">
        <v>14</v>
      </c>
      <c r="D20"/>
      <c r="E20"/>
      <c r="J20" s="135" t="str">
        <f>IF(LEN(INDEX(Menu!$C$11:$C$27,$B20,1))=0,"",INDEX(Menu!$C$11:$C$27,$B20,1))</f>
        <v/>
      </c>
      <c r="K20" s="135" t="str">
        <f>IFERROR(INDEX($J$6:$J$23, MATCH(0,INDEX((LEN($J$6:$J$23)=0)+COUNTIF($K$5:$K19,$J$6:$J$23),0),0)),"")</f>
        <v/>
      </c>
      <c r="M20" s="40">
        <v>15</v>
      </c>
      <c r="N20" s="130" t="str">
        <f>IF(OR(INDEX(Records!$B$6:$B$25,$M20,1)=0,INDEX(Records!$C$6:$C$25,$M20,1)=0,INDEX(Records!$D$6:$D$25,$M20,1)=0,INDEX(Records!$E$6:$E$25,$M20,1)=0),"Passive","Active")</f>
        <v>Passive</v>
      </c>
      <c r="O20" s="141" t="str">
        <f>IFERROR(IF($N20="Passive","",INDEX(Records!$B$6:$B$25,$M20,1)),"")</f>
        <v/>
      </c>
      <c r="P20" s="148" t="str">
        <f>IFERROR(IF($N20="Passive","",INDEX(Records!$C$6:$C$25,$M20,1)),"")</f>
        <v/>
      </c>
      <c r="Q20" s="149" t="str">
        <f>IFERROR(IF($N20="Passive","",INDEX(Records!$D$6:$D$25,$M20,1)),"")</f>
        <v/>
      </c>
      <c r="R20" s="135" t="str">
        <f t="shared" si="24"/>
        <v/>
      </c>
      <c r="S20" s="135" t="str">
        <f t="shared" si="25"/>
        <v/>
      </c>
      <c r="T20" s="130" t="str">
        <f t="shared" si="26"/>
        <v/>
      </c>
      <c r="U20" s="149" t="str">
        <f>IFERROR(IF($N20="Passive","",INDEX(Records!$E$6:$E$25,$M20,1)),"")</f>
        <v/>
      </c>
      <c r="V20" s="135" t="str">
        <f t="shared" si="27"/>
        <v/>
      </c>
      <c r="W20" s="135" t="str">
        <f t="shared" si="28"/>
        <v/>
      </c>
      <c r="X20" s="130" t="str">
        <f t="shared" si="29"/>
        <v/>
      </c>
      <c r="Y20" s="130" t="str">
        <f>IFERROR(IF($N20="Passive","",INDEX(Records!$I$6:$I$25,$M20,1)),"")</f>
        <v/>
      </c>
      <c r="Z20" s="130" t="str">
        <f>IFERROR(IF($N20="Passive","",INDEX(Records!$J$6:$J$25,$M20,1)),"")</f>
        <v/>
      </c>
      <c r="AA20" s="130" t="str">
        <f t="shared" si="9"/>
        <v/>
      </c>
      <c r="AB20" s="130" t="str">
        <f t="shared" si="30"/>
        <v/>
      </c>
      <c r="AC20" s="129" t="str">
        <f t="shared" si="31"/>
        <v/>
      </c>
      <c r="AD20" s="136" t="str">
        <f t="shared" si="10"/>
        <v/>
      </c>
      <c r="AE20" s="136" t="str">
        <f t="shared" si="10"/>
        <v/>
      </c>
      <c r="AF20" s="136" t="str">
        <f t="shared" si="10"/>
        <v/>
      </c>
      <c r="AG20" s="136" t="str">
        <f t="shared" si="10"/>
        <v/>
      </c>
      <c r="AH20" s="136" t="str">
        <f t="shared" si="10"/>
        <v/>
      </c>
      <c r="AI20" s="136" t="str">
        <f t="shared" si="10"/>
        <v/>
      </c>
      <c r="AJ20" s="136" t="str">
        <f t="shared" si="10"/>
        <v/>
      </c>
      <c r="AK20" s="136" t="str">
        <f t="shared" si="10"/>
        <v/>
      </c>
      <c r="AL20" s="136" t="str">
        <f t="shared" si="10"/>
        <v/>
      </c>
      <c r="AM20" s="136" t="str">
        <f t="shared" si="10"/>
        <v/>
      </c>
      <c r="AN20" s="136" t="str">
        <f t="shared" si="10"/>
        <v/>
      </c>
      <c r="AO20" s="145" t="str">
        <f>IFERROR(IF($N20="Passive","",IF(OR(COUNTIFS($O$6:$O20,$O20,$T$6:$T20,$T20,AC$6:AC20,"&gt;0")&lt;&gt;1,AC20=0),0,SUMIFS(AC$6:AC$25,$O$6:$O$25,$O20,$T$6:$T$25,$T20)/AO$3)),"")</f>
        <v/>
      </c>
      <c r="AP20" s="145" t="str">
        <f>IFERROR(IF($N20="Passive","",IF(OR(COUNTIFS($O$6:$O20,$O20,$T$6:$T20,$T20,AD$6:AD20,"&gt;0")&lt;&gt;1,AD20=0),0,SUMIFS(AD$6:AD$25,$O$6:$O$25,$O20,$T$6:$T$25,$T20)/AP$3)),"")</f>
        <v/>
      </c>
      <c r="AQ20" s="145" t="str">
        <f>IFERROR(IF($N20="Passive","",IF(OR(COUNTIFS($O$6:$O20,$O20,$T$6:$T20,$T20,AE$6:AE20,"&gt;0")&lt;&gt;1,AE20=0),0,SUMIFS(AE$6:AE$25,$O$6:$O$25,$O20,$T$6:$T$25,$T20)/AQ$3)),"")</f>
        <v/>
      </c>
      <c r="AR20" s="145" t="str">
        <f>IFERROR(IF($N20="Passive","",IF(OR(COUNTIFS($O$6:$O20,$O20,$T$6:$T20,$T20,AF$6:AF20,"&gt;0")&lt;&gt;1,AF20=0),0,SUMIFS(AF$6:AF$25,$O$6:$O$25,$O20,$T$6:$T$25,$T20)/AR$3)),"")</f>
        <v/>
      </c>
      <c r="AS20" s="145" t="str">
        <f>IFERROR(IF($N20="Passive","",IF(OR(COUNTIFS($O$6:$O20,$O20,$T$6:$T20,$T20,AG$6:AG20,"&gt;0")&lt;&gt;1,AG20=0),0,SUMIFS(AG$6:AG$25,$O$6:$O$25,$O20,$T$6:$T$25,$T20)/AS$3)),"")</f>
        <v/>
      </c>
      <c r="AT20" s="145" t="str">
        <f>IFERROR(IF($N20="Passive","",IF(OR(COUNTIFS($O$6:$O20,$O20,$T$6:$T20,$T20,AH$6:AH20,"&gt;0")&lt;&gt;1,AH20=0),0,SUMIFS(AH$6:AH$25,$O$6:$O$25,$O20,$T$6:$T$25,$T20)/AT$3)),"")</f>
        <v/>
      </c>
      <c r="AU20" s="145" t="str">
        <f>IFERROR(IF($N20="Passive","",IF(OR(COUNTIFS($O$6:$O20,$O20,$T$6:$T20,$T20,AI$6:AI20,"&gt;0")&lt;&gt;1,AI20=0),0,SUMIFS(AI$6:AI$25,$O$6:$O$25,$O20,$T$6:$T$25,$T20)/AU$3)),"")</f>
        <v/>
      </c>
      <c r="AV20" s="145" t="str">
        <f>IFERROR(IF($N20="Passive","",IF(OR(COUNTIFS($O$6:$O20,$O20,$T$6:$T20,$T20,AJ$6:AJ20,"&gt;0")&lt;&gt;1,AJ20=0),0,SUMIFS(AJ$6:AJ$25,$O$6:$O$25,$O20,$T$6:$T$25,$T20)/AV$3)),"")</f>
        <v/>
      </c>
      <c r="AW20" s="145" t="str">
        <f>IFERROR(IF($N20="Passive","",IF(OR(COUNTIFS($O$6:$O20,$O20,$T$6:$T20,$T20,AK$6:AK20,"&gt;0")&lt;&gt;1,AK20=0),0,SUMIFS(AK$6:AK$25,$O$6:$O$25,$O20,$T$6:$T$25,$T20)/AW$3)),"")</f>
        <v/>
      </c>
      <c r="AX20" s="145" t="str">
        <f>IFERROR(IF($N20="Passive","",IF(OR(COUNTIFS($O$6:$O20,$O20,$T$6:$T20,$T20,AL$6:AL20,"&gt;0")&lt;&gt;1,AL20=0),0,SUMIFS(AL$6:AL$25,$O$6:$O$25,$O20,$T$6:$T$25,$T20)/AX$3)),"")</f>
        <v/>
      </c>
      <c r="AY20" s="145" t="str">
        <f>IFERROR(IF($N20="Passive","",IF(OR(COUNTIFS($O$6:$O20,$O20,$T$6:$T20,$T20,AM$6:AM20,"&gt;0")&lt;&gt;1,AM20=0),0,SUMIFS(AM$6:AM$25,$O$6:$O$25,$O20,$T$6:$T$25,$T20)/AY$3)),"")</f>
        <v/>
      </c>
      <c r="AZ20" s="145" t="str">
        <f>IFERROR(IF($N20="Passive","",IF(OR(COUNTIFS($O$6:$O20,$O20,$T$6:$T20,$T20,AN$6:AN20,"&gt;0")&lt;&gt;1,AN20=0),0,SUMIFS(AN$6:AN$25,$O$6:$O$25,$O20,$T$6:$T$25,$T20)/AZ$3)),"")</f>
        <v/>
      </c>
      <c r="BA20" s="136" t="str">
        <f t="shared" si="11"/>
        <v/>
      </c>
      <c r="BB20" s="136" t="str">
        <f t="shared" si="12"/>
        <v/>
      </c>
      <c r="BC20" s="136" t="str">
        <f t="shared" si="13"/>
        <v/>
      </c>
      <c r="BD20" s="136" t="str">
        <f t="shared" si="14"/>
        <v/>
      </c>
      <c r="BE20" s="136" t="str">
        <f t="shared" si="15"/>
        <v/>
      </c>
      <c r="BF20" s="136" t="str">
        <f t="shared" si="16"/>
        <v/>
      </c>
      <c r="BG20" s="136" t="str">
        <f t="shared" si="17"/>
        <v/>
      </c>
      <c r="BH20" s="136" t="str">
        <f t="shared" si="18"/>
        <v/>
      </c>
      <c r="BI20" s="136" t="str">
        <f t="shared" si="19"/>
        <v/>
      </c>
      <c r="BJ20" s="136" t="str">
        <f t="shared" si="20"/>
        <v/>
      </c>
      <c r="BK20" s="136" t="str">
        <f t="shared" si="21"/>
        <v/>
      </c>
      <c r="BL20" s="136" t="str">
        <f t="shared" si="22"/>
        <v/>
      </c>
      <c r="BT20" s="142" t="str">
        <f>IF(LEN(Menu!$H$17)=0,"Channel - Property",Menu!$H$17)</f>
        <v>Channel - Property</v>
      </c>
      <c r="CB20" s="41" t="str">
        <f t="shared" si="33"/>
        <v/>
      </c>
      <c r="CC20" s="41" t="str">
        <f t="shared" si="33"/>
        <v/>
      </c>
      <c r="CD20" s="41" t="str">
        <f t="shared" si="33"/>
        <v/>
      </c>
      <c r="CE20" s="41" t="str">
        <f t="shared" si="33"/>
        <v/>
      </c>
      <c r="CF20" s="41" t="str">
        <f t="shared" si="33"/>
        <v/>
      </c>
      <c r="CG20" s="41" t="str">
        <f t="shared" si="33"/>
        <v/>
      </c>
      <c r="CH20" s="41" t="str">
        <f t="shared" si="33"/>
        <v/>
      </c>
      <c r="CI20" s="146" t="str">
        <f t="shared" si="33"/>
        <v/>
      </c>
      <c r="CJ20" s="146" t="str">
        <f t="shared" si="33"/>
        <v/>
      </c>
      <c r="CK20" s="146" t="str">
        <f t="shared" si="33"/>
        <v/>
      </c>
      <c r="CL20" s="41" t="str">
        <f t="shared" si="33"/>
        <v/>
      </c>
      <c r="CM20" s="41" t="str">
        <f t="shared" si="33"/>
        <v/>
      </c>
      <c r="CN20" s="146" t="str">
        <f t="shared" si="33"/>
        <v/>
      </c>
      <c r="CO20" s="146" t="str">
        <f t="shared" si="33"/>
        <v/>
      </c>
      <c r="CP20" s="146" t="str">
        <f t="shared" si="33"/>
        <v/>
      </c>
      <c r="CQ20" s="146" t="str">
        <f t="shared" si="33"/>
        <v/>
      </c>
      <c r="CR20" s="146" t="str">
        <f t="shared" si="38"/>
        <v/>
      </c>
      <c r="CS20" s="146" t="str">
        <f t="shared" si="38"/>
        <v/>
      </c>
      <c r="CT20" s="41" t="str">
        <f t="shared" si="38"/>
        <v/>
      </c>
      <c r="CU20" s="146" t="str">
        <f t="shared" si="38"/>
        <v/>
      </c>
      <c r="CV20" s="146" t="str">
        <f t="shared" si="38"/>
        <v/>
      </c>
      <c r="CW20" s="146" t="str">
        <f t="shared" si="38"/>
        <v/>
      </c>
      <c r="CX20" s="146" t="str">
        <f t="shared" si="38"/>
        <v/>
      </c>
      <c r="CY20" s="146" t="str">
        <f t="shared" si="38"/>
        <v/>
      </c>
      <c r="CZ20" s="146" t="str">
        <f t="shared" si="38"/>
        <v/>
      </c>
      <c r="DA20" s="41" t="str">
        <f t="shared" si="38"/>
        <v/>
      </c>
      <c r="DB20" s="41" t="str">
        <f t="shared" si="39"/>
        <v/>
      </c>
      <c r="DC20" s="41" t="str">
        <f t="shared" si="39"/>
        <v/>
      </c>
      <c r="DD20" s="41" t="str">
        <f t="shared" si="39"/>
        <v/>
      </c>
      <c r="DE20" s="41" t="str">
        <f t="shared" si="39"/>
        <v/>
      </c>
      <c r="DF20" s="41" t="str">
        <f t="shared" si="39"/>
        <v/>
      </c>
      <c r="DG20" s="41" t="str">
        <f t="shared" si="39"/>
        <v/>
      </c>
      <c r="DH20" s="41" t="str">
        <f t="shared" si="39"/>
        <v/>
      </c>
      <c r="DI20" s="41" t="str">
        <f t="shared" si="39"/>
        <v/>
      </c>
      <c r="DJ20" s="41" t="str">
        <f t="shared" si="39"/>
        <v/>
      </c>
      <c r="DK20" s="41" t="str">
        <f t="shared" si="39"/>
        <v/>
      </c>
      <c r="DL20" s="41" t="str">
        <f t="shared" si="39"/>
        <v/>
      </c>
      <c r="DM20" s="41" t="str">
        <f t="shared" si="39"/>
        <v/>
      </c>
      <c r="DN20" s="41" t="str">
        <f t="shared" si="39"/>
        <v/>
      </c>
      <c r="DO20" s="41" t="str">
        <f t="shared" si="39"/>
        <v/>
      </c>
      <c r="DP20" s="41" t="str">
        <f t="shared" si="39"/>
        <v/>
      </c>
      <c r="DQ20" s="41" t="str">
        <f t="shared" si="39"/>
        <v/>
      </c>
      <c r="DS20" s="40">
        <v>15</v>
      </c>
      <c r="DT20" s="130" t="str">
        <f>IF(OR(INDEX(Expenses!$B$6:$B$25,$DS20,1)=0,INDEX(Expenses!$C$6:$C$25,$DS20,1)=0,INDEX(Expenses!$D$6:$D$25,$DS20,1)=0),"Passive","Active")</f>
        <v>Passive</v>
      </c>
      <c r="DU20" s="130" t="str">
        <f>IF($DT20="Passive","",INDEX(Expenses!$B$6:$B$25,Calc!$DS20,1))</f>
        <v/>
      </c>
      <c r="DV20" s="130" t="str">
        <f>IF($DT20="Passive","",INDEX(Expenses!$C$6:$C$25,Calc!$DS20,1))</f>
        <v/>
      </c>
      <c r="DW20" s="130" t="str">
        <f>IF($DT20="Passive","",INDEX(Expenses!$D$6:$D$25,Calc!$DS20,1))</f>
        <v/>
      </c>
      <c r="DX20" s="136" t="str">
        <f>IF($DT20="Passive","",INDEX(Expenses!E$6:E$25,$DS20,1))</f>
        <v/>
      </c>
      <c r="DY20" s="136" t="str">
        <f>IF($DT20="Passive","",INDEX(Expenses!F$6:F$25,$DS20,1))</f>
        <v/>
      </c>
      <c r="DZ20" s="136" t="str">
        <f>IF($DT20="Passive","",INDEX(Expenses!G$6:G$25,$DS20,1))</f>
        <v/>
      </c>
      <c r="EA20" s="136" t="str">
        <f>IF($DT20="Passive","",INDEX(Expenses!H$6:H$25,$DS20,1))</f>
        <v/>
      </c>
      <c r="EB20" s="136" t="str">
        <f>IF($DT20="Passive","",INDEX(Expenses!I$6:I$25,$DS20,1))</f>
        <v/>
      </c>
      <c r="EC20" s="136" t="str">
        <f>IF($DT20="Passive","",INDEX(Expenses!J$6:J$25,$DS20,1))</f>
        <v/>
      </c>
      <c r="ED20" s="136" t="str">
        <f>IF($DT20="Passive","",INDEX(Expenses!K$6:K$25,$DS20,1))</f>
        <v/>
      </c>
      <c r="EE20" s="136" t="str">
        <f>IF($DT20="Passive","",INDEX(Expenses!L$6:L$25,$DS20,1))</f>
        <v/>
      </c>
      <c r="EF20" s="136" t="str">
        <f>IF($DT20="Passive","",INDEX(Expenses!M$6:M$25,$DS20,1))</f>
        <v/>
      </c>
      <c r="EG20" s="136" t="str">
        <f>IF($DT20="Passive","",INDEX(Expenses!N$6:N$25,$DS20,1))</f>
        <v/>
      </c>
      <c r="EH20" s="136" t="str">
        <f>IF($DT20="Passive","",INDEX(Expenses!O$6:O$25,$DS20,1))</f>
        <v/>
      </c>
      <c r="EI20" s="136" t="str">
        <f>IF($DT20="Passive","",INDEX(Expenses!P$6:P$25,$DS20,1))</f>
        <v/>
      </c>
      <c r="EK20" s="130">
        <f t="shared" si="40"/>
        <v>2030</v>
      </c>
      <c r="EL20" s="130" t="str">
        <f t="shared" si="41"/>
        <v>October</v>
      </c>
      <c r="EO20" s="141" t="str">
        <f t="shared" si="43"/>
        <v>Agoda</v>
      </c>
      <c r="EP20" s="136">
        <f t="shared" si="44"/>
        <v>640</v>
      </c>
      <c r="EQ20" s="136">
        <f t="shared" si="46"/>
        <v>640</v>
      </c>
      <c r="ER20" s="136">
        <f t="shared" si="47"/>
        <v>0</v>
      </c>
      <c r="ES20" s="136">
        <f t="shared" si="48"/>
        <v>0</v>
      </c>
      <c r="ET20" s="136">
        <f t="shared" si="49"/>
        <v>0</v>
      </c>
      <c r="EU20" s="136">
        <f t="shared" si="50"/>
        <v>0</v>
      </c>
      <c r="EV20" s="136">
        <f t="shared" si="51"/>
        <v>0</v>
      </c>
      <c r="EW20" s="136">
        <f t="shared" si="52"/>
        <v>0</v>
      </c>
      <c r="EX20" s="136">
        <f t="shared" si="53"/>
        <v>0</v>
      </c>
      <c r="EY20" s="136">
        <f t="shared" si="54"/>
        <v>0</v>
      </c>
      <c r="EZ20" s="136">
        <f t="shared" si="55"/>
        <v>0</v>
      </c>
      <c r="FA20" s="136">
        <f t="shared" si="56"/>
        <v>0</v>
      </c>
      <c r="FB20" s="136">
        <f t="shared" si="57"/>
        <v>0</v>
      </c>
    </row>
    <row r="21" spans="2:158" x14ac:dyDescent="0.25">
      <c r="B21" s="40">
        <v>15</v>
      </c>
      <c r="D21"/>
      <c r="E21"/>
      <c r="J21" s="135" t="str">
        <f>IF(LEN(INDEX(Menu!$C$11:$C$27,$B21,1))=0,"",INDEX(Menu!$C$11:$C$27,$B21,1))</f>
        <v/>
      </c>
      <c r="K21" s="135" t="str">
        <f>IFERROR(INDEX($J$6:$J$23, MATCH(0,INDEX((LEN($J$6:$J$23)=0)+COUNTIF($K$5:$K20,$J$6:$J$23),0),0)),"")</f>
        <v/>
      </c>
      <c r="M21" s="40">
        <v>16</v>
      </c>
      <c r="N21" s="130" t="str">
        <f>IF(OR(INDEX(Records!$B$6:$B$25,$M21,1)=0,INDEX(Records!$C$6:$C$25,$M21,1)=0,INDEX(Records!$D$6:$D$25,$M21,1)=0,INDEX(Records!$E$6:$E$25,$M21,1)=0),"Passive","Active")</f>
        <v>Passive</v>
      </c>
      <c r="O21" s="141" t="str">
        <f>IFERROR(IF($N21="Passive","",INDEX(Records!$B$6:$B$25,$M21,1)),"")</f>
        <v/>
      </c>
      <c r="P21" s="148" t="str">
        <f>IFERROR(IF($N21="Passive","",INDEX(Records!$C$6:$C$25,$M21,1)),"")</f>
        <v/>
      </c>
      <c r="Q21" s="149" t="str">
        <f>IFERROR(IF($N21="Passive","",INDEX(Records!$D$6:$D$25,$M21,1)),"")</f>
        <v/>
      </c>
      <c r="R21" s="135" t="str">
        <f t="shared" si="24"/>
        <v/>
      </c>
      <c r="S21" s="135" t="str">
        <f t="shared" si="25"/>
        <v/>
      </c>
      <c r="T21" s="130" t="str">
        <f t="shared" si="26"/>
        <v/>
      </c>
      <c r="U21" s="149" t="str">
        <f>IFERROR(IF($N21="Passive","",INDEX(Records!$E$6:$E$25,$M21,1)),"")</f>
        <v/>
      </c>
      <c r="V21" s="135" t="str">
        <f t="shared" si="27"/>
        <v/>
      </c>
      <c r="W21" s="135" t="str">
        <f t="shared" si="28"/>
        <v/>
      </c>
      <c r="X21" s="130" t="str">
        <f t="shared" si="29"/>
        <v/>
      </c>
      <c r="Y21" s="130" t="str">
        <f>IFERROR(IF($N21="Passive","",INDEX(Records!$I$6:$I$25,$M21,1)),"")</f>
        <v/>
      </c>
      <c r="Z21" s="130" t="str">
        <f>IFERROR(IF($N21="Passive","",INDEX(Records!$J$6:$J$25,$M21,1)),"")</f>
        <v/>
      </c>
      <c r="AA21" s="130" t="str">
        <f t="shared" si="9"/>
        <v/>
      </c>
      <c r="AB21" s="130" t="str">
        <f t="shared" si="30"/>
        <v/>
      </c>
      <c r="AC21" s="129" t="str">
        <f t="shared" si="31"/>
        <v/>
      </c>
      <c r="AD21" s="136" t="str">
        <f t="shared" si="10"/>
        <v/>
      </c>
      <c r="AE21" s="136" t="str">
        <f t="shared" si="10"/>
        <v/>
      </c>
      <c r="AF21" s="136" t="str">
        <f t="shared" si="10"/>
        <v/>
      </c>
      <c r="AG21" s="136" t="str">
        <f t="shared" si="10"/>
        <v/>
      </c>
      <c r="AH21" s="136" t="str">
        <f t="shared" si="10"/>
        <v/>
      </c>
      <c r="AI21" s="136" t="str">
        <f t="shared" si="10"/>
        <v/>
      </c>
      <c r="AJ21" s="136" t="str">
        <f t="shared" si="10"/>
        <v/>
      </c>
      <c r="AK21" s="136" t="str">
        <f t="shared" si="10"/>
        <v/>
      </c>
      <c r="AL21" s="136" t="str">
        <f t="shared" si="10"/>
        <v/>
      </c>
      <c r="AM21" s="136" t="str">
        <f t="shared" si="10"/>
        <v/>
      </c>
      <c r="AN21" s="136" t="str">
        <f t="shared" si="10"/>
        <v/>
      </c>
      <c r="AO21" s="145" t="str">
        <f>IFERROR(IF($N21="Passive","",IF(OR(COUNTIFS($O$6:$O21,$O21,$T$6:$T21,$T21,AC$6:AC21,"&gt;0")&lt;&gt;1,AC21=0),0,SUMIFS(AC$6:AC$25,$O$6:$O$25,$O21,$T$6:$T$25,$T21)/AO$3)),"")</f>
        <v/>
      </c>
      <c r="AP21" s="145" t="str">
        <f>IFERROR(IF($N21="Passive","",IF(OR(COUNTIFS($O$6:$O21,$O21,$T$6:$T21,$T21,AD$6:AD21,"&gt;0")&lt;&gt;1,AD21=0),0,SUMIFS(AD$6:AD$25,$O$6:$O$25,$O21,$T$6:$T$25,$T21)/AP$3)),"")</f>
        <v/>
      </c>
      <c r="AQ21" s="145" t="str">
        <f>IFERROR(IF($N21="Passive","",IF(OR(COUNTIFS($O$6:$O21,$O21,$T$6:$T21,$T21,AE$6:AE21,"&gt;0")&lt;&gt;1,AE21=0),0,SUMIFS(AE$6:AE$25,$O$6:$O$25,$O21,$T$6:$T$25,$T21)/AQ$3)),"")</f>
        <v/>
      </c>
      <c r="AR21" s="145" t="str">
        <f>IFERROR(IF($N21="Passive","",IF(OR(COUNTIFS($O$6:$O21,$O21,$T$6:$T21,$T21,AF$6:AF21,"&gt;0")&lt;&gt;1,AF21=0),0,SUMIFS(AF$6:AF$25,$O$6:$O$25,$O21,$T$6:$T$25,$T21)/AR$3)),"")</f>
        <v/>
      </c>
      <c r="AS21" s="145" t="str">
        <f>IFERROR(IF($N21="Passive","",IF(OR(COUNTIFS($O$6:$O21,$O21,$T$6:$T21,$T21,AG$6:AG21,"&gt;0")&lt;&gt;1,AG21=0),0,SUMIFS(AG$6:AG$25,$O$6:$O$25,$O21,$T$6:$T$25,$T21)/AS$3)),"")</f>
        <v/>
      </c>
      <c r="AT21" s="145" t="str">
        <f>IFERROR(IF($N21="Passive","",IF(OR(COUNTIFS($O$6:$O21,$O21,$T$6:$T21,$T21,AH$6:AH21,"&gt;0")&lt;&gt;1,AH21=0),0,SUMIFS(AH$6:AH$25,$O$6:$O$25,$O21,$T$6:$T$25,$T21)/AT$3)),"")</f>
        <v/>
      </c>
      <c r="AU21" s="145" t="str">
        <f>IFERROR(IF($N21="Passive","",IF(OR(COUNTIFS($O$6:$O21,$O21,$T$6:$T21,$T21,AI$6:AI21,"&gt;0")&lt;&gt;1,AI21=0),0,SUMIFS(AI$6:AI$25,$O$6:$O$25,$O21,$T$6:$T$25,$T21)/AU$3)),"")</f>
        <v/>
      </c>
      <c r="AV21" s="145" t="str">
        <f>IFERROR(IF($N21="Passive","",IF(OR(COUNTIFS($O$6:$O21,$O21,$T$6:$T21,$T21,AJ$6:AJ21,"&gt;0")&lt;&gt;1,AJ21=0),0,SUMIFS(AJ$6:AJ$25,$O$6:$O$25,$O21,$T$6:$T$25,$T21)/AV$3)),"")</f>
        <v/>
      </c>
      <c r="AW21" s="145" t="str">
        <f>IFERROR(IF($N21="Passive","",IF(OR(COUNTIFS($O$6:$O21,$O21,$T$6:$T21,$T21,AK$6:AK21,"&gt;0")&lt;&gt;1,AK21=0),0,SUMIFS(AK$6:AK$25,$O$6:$O$25,$O21,$T$6:$T$25,$T21)/AW$3)),"")</f>
        <v/>
      </c>
      <c r="AX21" s="145" t="str">
        <f>IFERROR(IF($N21="Passive","",IF(OR(COUNTIFS($O$6:$O21,$O21,$T$6:$T21,$T21,AL$6:AL21,"&gt;0")&lt;&gt;1,AL21=0),0,SUMIFS(AL$6:AL$25,$O$6:$O$25,$O21,$T$6:$T$25,$T21)/AX$3)),"")</f>
        <v/>
      </c>
      <c r="AY21" s="145" t="str">
        <f>IFERROR(IF($N21="Passive","",IF(OR(COUNTIFS($O$6:$O21,$O21,$T$6:$T21,$T21,AM$6:AM21,"&gt;0")&lt;&gt;1,AM21=0),0,SUMIFS(AM$6:AM$25,$O$6:$O$25,$O21,$T$6:$T$25,$T21)/AY$3)),"")</f>
        <v/>
      </c>
      <c r="AZ21" s="145" t="str">
        <f>IFERROR(IF($N21="Passive","",IF(OR(COUNTIFS($O$6:$O21,$O21,$T$6:$T21,$T21,AN$6:AN21,"&gt;0")&lt;&gt;1,AN21=0),0,SUMIFS(AN$6:AN$25,$O$6:$O$25,$O21,$T$6:$T$25,$T21)/AZ$3)),"")</f>
        <v/>
      </c>
      <c r="BA21" s="136" t="str">
        <f t="shared" si="11"/>
        <v/>
      </c>
      <c r="BB21" s="136" t="str">
        <f t="shared" si="12"/>
        <v/>
      </c>
      <c r="BC21" s="136" t="str">
        <f t="shared" si="13"/>
        <v/>
      </c>
      <c r="BD21" s="136" t="str">
        <f t="shared" si="14"/>
        <v/>
      </c>
      <c r="BE21" s="136" t="str">
        <f t="shared" si="15"/>
        <v/>
      </c>
      <c r="BF21" s="136" t="str">
        <f t="shared" si="16"/>
        <v/>
      </c>
      <c r="BG21" s="136" t="str">
        <f t="shared" si="17"/>
        <v/>
      </c>
      <c r="BH21" s="136" t="str">
        <f t="shared" si="18"/>
        <v/>
      </c>
      <c r="BI21" s="136" t="str">
        <f t="shared" si="19"/>
        <v/>
      </c>
      <c r="BJ21" s="136" t="str">
        <f t="shared" si="20"/>
        <v/>
      </c>
      <c r="BK21" s="136" t="str">
        <f t="shared" si="21"/>
        <v/>
      </c>
      <c r="BL21" s="136" t="str">
        <f t="shared" si="22"/>
        <v/>
      </c>
      <c r="CB21" s="41" t="str">
        <f t="shared" si="33"/>
        <v/>
      </c>
      <c r="CC21" s="41" t="str">
        <f t="shared" si="33"/>
        <v/>
      </c>
      <c r="CD21" s="41" t="str">
        <f t="shared" si="33"/>
        <v/>
      </c>
      <c r="CE21" s="41" t="str">
        <f t="shared" si="33"/>
        <v/>
      </c>
      <c r="CF21" s="41" t="str">
        <f t="shared" si="33"/>
        <v/>
      </c>
      <c r="CG21" s="41" t="str">
        <f t="shared" si="33"/>
        <v/>
      </c>
      <c r="CH21" s="41" t="str">
        <f t="shared" si="33"/>
        <v/>
      </c>
      <c r="CI21" s="146" t="str">
        <f t="shared" si="33"/>
        <v/>
      </c>
      <c r="CJ21" s="146" t="str">
        <f t="shared" si="33"/>
        <v/>
      </c>
      <c r="CK21" s="146" t="str">
        <f t="shared" si="33"/>
        <v/>
      </c>
      <c r="CL21" s="41" t="str">
        <f t="shared" si="33"/>
        <v/>
      </c>
      <c r="CM21" s="41" t="str">
        <f t="shared" si="33"/>
        <v/>
      </c>
      <c r="CN21" s="146" t="str">
        <f t="shared" si="33"/>
        <v/>
      </c>
      <c r="CO21" s="146" t="str">
        <f t="shared" si="33"/>
        <v/>
      </c>
      <c r="CP21" s="146" t="str">
        <f t="shared" si="33"/>
        <v/>
      </c>
      <c r="CQ21" s="146" t="str">
        <f t="shared" si="33"/>
        <v/>
      </c>
      <c r="CR21" s="146" t="str">
        <f t="shared" si="38"/>
        <v/>
      </c>
      <c r="CS21" s="146" t="str">
        <f t="shared" si="38"/>
        <v/>
      </c>
      <c r="CT21" s="41" t="str">
        <f t="shared" si="38"/>
        <v/>
      </c>
      <c r="CU21" s="146" t="str">
        <f t="shared" si="38"/>
        <v/>
      </c>
      <c r="CV21" s="146" t="str">
        <f t="shared" si="38"/>
        <v/>
      </c>
      <c r="CW21" s="146" t="str">
        <f t="shared" si="38"/>
        <v/>
      </c>
      <c r="CX21" s="146" t="str">
        <f t="shared" si="38"/>
        <v/>
      </c>
      <c r="CY21" s="146" t="str">
        <f t="shared" si="38"/>
        <v/>
      </c>
      <c r="CZ21" s="146" t="str">
        <f t="shared" si="38"/>
        <v/>
      </c>
      <c r="DA21" s="41" t="str">
        <f t="shared" si="38"/>
        <v/>
      </c>
      <c r="DB21" s="41" t="str">
        <f t="shared" si="39"/>
        <v/>
      </c>
      <c r="DC21" s="41" t="str">
        <f t="shared" si="39"/>
        <v/>
      </c>
      <c r="DD21" s="41" t="str">
        <f t="shared" si="39"/>
        <v/>
      </c>
      <c r="DE21" s="41" t="str">
        <f t="shared" si="39"/>
        <v/>
      </c>
      <c r="DF21" s="41" t="str">
        <f t="shared" si="39"/>
        <v/>
      </c>
      <c r="DG21" s="41" t="str">
        <f t="shared" si="39"/>
        <v/>
      </c>
      <c r="DH21" s="41" t="str">
        <f t="shared" si="39"/>
        <v/>
      </c>
      <c r="DI21" s="41" t="str">
        <f t="shared" si="39"/>
        <v/>
      </c>
      <c r="DJ21" s="41" t="str">
        <f t="shared" si="39"/>
        <v/>
      </c>
      <c r="DK21" s="41" t="str">
        <f t="shared" si="39"/>
        <v/>
      </c>
      <c r="DL21" s="41" t="str">
        <f t="shared" si="39"/>
        <v/>
      </c>
      <c r="DM21" s="41" t="str">
        <f t="shared" si="39"/>
        <v/>
      </c>
      <c r="DN21" s="41" t="str">
        <f t="shared" si="39"/>
        <v/>
      </c>
      <c r="DO21" s="41" t="str">
        <f t="shared" si="39"/>
        <v/>
      </c>
      <c r="DP21" s="41" t="str">
        <f t="shared" si="39"/>
        <v/>
      </c>
      <c r="DQ21" s="41" t="str">
        <f t="shared" si="39"/>
        <v/>
      </c>
      <c r="DS21" s="40">
        <v>16</v>
      </c>
      <c r="DT21" s="130" t="str">
        <f>IF(OR(INDEX(Expenses!$B$6:$B$25,$DS21,1)=0,INDEX(Expenses!$C$6:$C$25,$DS21,1)=0,INDEX(Expenses!$D$6:$D$25,$DS21,1)=0),"Passive","Active")</f>
        <v>Passive</v>
      </c>
      <c r="DU21" s="130" t="str">
        <f>IF($DT21="Passive","",INDEX(Expenses!$B$6:$B$25,Calc!$DS21,1))</f>
        <v/>
      </c>
      <c r="DV21" s="130" t="str">
        <f>IF($DT21="Passive","",INDEX(Expenses!$C$6:$C$25,Calc!$DS21,1))</f>
        <v/>
      </c>
      <c r="DW21" s="130" t="str">
        <f>IF($DT21="Passive","",INDEX(Expenses!$D$6:$D$25,Calc!$DS21,1))</f>
        <v/>
      </c>
      <c r="DX21" s="136" t="str">
        <f>IF($DT21="Passive","",INDEX(Expenses!E$6:E$25,$DS21,1))</f>
        <v/>
      </c>
      <c r="DY21" s="136" t="str">
        <f>IF($DT21="Passive","",INDEX(Expenses!F$6:F$25,$DS21,1))</f>
        <v/>
      </c>
      <c r="DZ21" s="136" t="str">
        <f>IF($DT21="Passive","",INDEX(Expenses!G$6:G$25,$DS21,1))</f>
        <v/>
      </c>
      <c r="EA21" s="136" t="str">
        <f>IF($DT21="Passive","",INDEX(Expenses!H$6:H$25,$DS21,1))</f>
        <v/>
      </c>
      <c r="EB21" s="136" t="str">
        <f>IF($DT21="Passive","",INDEX(Expenses!I$6:I$25,$DS21,1))</f>
        <v/>
      </c>
      <c r="EC21" s="136" t="str">
        <f>IF($DT21="Passive","",INDEX(Expenses!J$6:J$25,$DS21,1))</f>
        <v/>
      </c>
      <c r="ED21" s="136" t="str">
        <f>IF($DT21="Passive","",INDEX(Expenses!K$6:K$25,$DS21,1))</f>
        <v/>
      </c>
      <c r="EE21" s="136" t="str">
        <f>IF($DT21="Passive","",INDEX(Expenses!L$6:L$25,$DS21,1))</f>
        <v/>
      </c>
      <c r="EF21" s="136" t="str">
        <f>IF($DT21="Passive","",INDEX(Expenses!M$6:M$25,$DS21,1))</f>
        <v/>
      </c>
      <c r="EG21" s="136" t="str">
        <f>IF($DT21="Passive","",INDEX(Expenses!N$6:N$25,$DS21,1))</f>
        <v/>
      </c>
      <c r="EH21" s="136" t="str">
        <f>IF($DT21="Passive","",INDEX(Expenses!O$6:O$25,$DS21,1))</f>
        <v/>
      </c>
      <c r="EI21" s="136" t="str">
        <f>IF($DT21="Passive","",INDEX(Expenses!P$6:P$25,$DS21,1))</f>
        <v/>
      </c>
      <c r="EK21" s="130">
        <f t="shared" si="40"/>
        <v>2031</v>
      </c>
      <c r="EL21" s="130" t="str">
        <f t="shared" si="41"/>
        <v>November</v>
      </c>
      <c r="EO21" s="141" t="str">
        <f t="shared" si="43"/>
        <v>HolidayHomes</v>
      </c>
      <c r="EP21" s="136">
        <f t="shared" si="44"/>
        <v>545</v>
      </c>
      <c r="EQ21" s="136">
        <f t="shared" si="46"/>
        <v>0</v>
      </c>
      <c r="ER21" s="136">
        <f t="shared" si="47"/>
        <v>0</v>
      </c>
      <c r="ES21" s="136">
        <f t="shared" si="48"/>
        <v>545</v>
      </c>
      <c r="ET21" s="136">
        <f t="shared" si="49"/>
        <v>0</v>
      </c>
      <c r="EU21" s="136">
        <f t="shared" si="50"/>
        <v>0</v>
      </c>
      <c r="EV21" s="136">
        <f t="shared" si="51"/>
        <v>0</v>
      </c>
      <c r="EW21" s="136">
        <f t="shared" si="52"/>
        <v>0</v>
      </c>
      <c r="EX21" s="136">
        <f t="shared" si="53"/>
        <v>0</v>
      </c>
      <c r="EY21" s="136">
        <f t="shared" si="54"/>
        <v>0</v>
      </c>
      <c r="EZ21" s="136">
        <f t="shared" si="55"/>
        <v>0</v>
      </c>
      <c r="FA21" s="136">
        <f t="shared" si="56"/>
        <v>0</v>
      </c>
      <c r="FB21" s="136">
        <f t="shared" si="57"/>
        <v>0</v>
      </c>
    </row>
    <row r="22" spans="2:158" x14ac:dyDescent="0.25">
      <c r="B22" s="40">
        <v>16</v>
      </c>
      <c r="D22"/>
      <c r="E22"/>
      <c r="J22" s="135" t="str">
        <f>IF(LEN(INDEX(Menu!$C$11:$C$27,$B22,1))=0,"",INDEX(Menu!$C$11:$C$27,$B22,1))</f>
        <v/>
      </c>
      <c r="K22" s="135" t="str">
        <f>IFERROR(INDEX($J$6:$J$23, MATCH(0,INDEX((LEN($J$6:$J$23)=0)+COUNTIF($K$5:$K21,$J$6:$J$23),0),0)),"")</f>
        <v/>
      </c>
      <c r="M22" s="40">
        <v>17</v>
      </c>
      <c r="N22" s="130" t="str">
        <f>IF(OR(INDEX(Records!$B$6:$B$25,$M22,1)=0,INDEX(Records!$C$6:$C$25,$M22,1)=0,INDEX(Records!$D$6:$D$25,$M22,1)=0,INDEX(Records!$E$6:$E$25,$M22,1)=0),"Passive","Active")</f>
        <v>Passive</v>
      </c>
      <c r="O22" s="141" t="str">
        <f>IFERROR(IF($N22="Passive","",INDEX(Records!$B$6:$B$25,$M22,1)),"")</f>
        <v/>
      </c>
      <c r="P22" s="148" t="str">
        <f>IFERROR(IF($N22="Passive","",INDEX(Records!$C$6:$C$25,$M22,1)),"")</f>
        <v/>
      </c>
      <c r="Q22" s="149" t="str">
        <f>IFERROR(IF($N22="Passive","",INDEX(Records!$D$6:$D$25,$M22,1)),"")</f>
        <v/>
      </c>
      <c r="R22" s="135" t="str">
        <f t="shared" si="24"/>
        <v/>
      </c>
      <c r="S22" s="135" t="str">
        <f t="shared" si="25"/>
        <v/>
      </c>
      <c r="T22" s="130" t="str">
        <f t="shared" si="26"/>
        <v/>
      </c>
      <c r="U22" s="149" t="str">
        <f>IFERROR(IF($N22="Passive","",INDEX(Records!$E$6:$E$25,$M22,1)),"")</f>
        <v/>
      </c>
      <c r="V22" s="135" t="str">
        <f t="shared" si="27"/>
        <v/>
      </c>
      <c r="W22" s="135" t="str">
        <f t="shared" si="28"/>
        <v/>
      </c>
      <c r="X22" s="130" t="str">
        <f t="shared" si="29"/>
        <v/>
      </c>
      <c r="Y22" s="130" t="str">
        <f>IFERROR(IF($N22="Passive","",INDEX(Records!$I$6:$I$25,$M22,1)),"")</f>
        <v/>
      </c>
      <c r="Z22" s="130" t="str">
        <f>IFERROR(IF($N22="Passive","",INDEX(Records!$J$6:$J$25,$M22,1)),"")</f>
        <v/>
      </c>
      <c r="AA22" s="130" t="str">
        <f t="shared" si="9"/>
        <v/>
      </c>
      <c r="AB22" s="130" t="str">
        <f t="shared" si="30"/>
        <v/>
      </c>
      <c r="AC22" s="129" t="str">
        <f t="shared" si="31"/>
        <v/>
      </c>
      <c r="AD22" s="136" t="str">
        <f t="shared" si="31"/>
        <v/>
      </c>
      <c r="AE22" s="136" t="str">
        <f t="shared" si="31"/>
        <v/>
      </c>
      <c r="AF22" s="136" t="str">
        <f t="shared" si="31"/>
        <v/>
      </c>
      <c r="AG22" s="136" t="str">
        <f t="shared" si="31"/>
        <v/>
      </c>
      <c r="AH22" s="136" t="str">
        <f t="shared" si="31"/>
        <v/>
      </c>
      <c r="AI22" s="136" t="str">
        <f t="shared" si="31"/>
        <v/>
      </c>
      <c r="AJ22" s="136" t="str">
        <f t="shared" si="31"/>
        <v/>
      </c>
      <c r="AK22" s="136" t="str">
        <f t="shared" si="31"/>
        <v/>
      </c>
      <c r="AL22" s="136" t="str">
        <f t="shared" si="31"/>
        <v/>
      </c>
      <c r="AM22" s="136" t="str">
        <f t="shared" si="31"/>
        <v/>
      </c>
      <c r="AN22" s="136" t="str">
        <f t="shared" si="31"/>
        <v/>
      </c>
      <c r="AO22" s="145" t="str">
        <f>IFERROR(IF($N22="Passive","",IF(OR(COUNTIFS($O$6:$O22,$O22,$T$6:$T22,$T22,AC$6:AC22,"&gt;0")&lt;&gt;1,AC22=0),0,SUMIFS(AC$6:AC$25,$O$6:$O$25,$O22,$T$6:$T$25,$T22)/AO$3)),"")</f>
        <v/>
      </c>
      <c r="AP22" s="145" t="str">
        <f>IFERROR(IF($N22="Passive","",IF(OR(COUNTIFS($O$6:$O22,$O22,$T$6:$T22,$T22,AD$6:AD22,"&gt;0")&lt;&gt;1,AD22=0),0,SUMIFS(AD$6:AD$25,$O$6:$O$25,$O22,$T$6:$T$25,$T22)/AP$3)),"")</f>
        <v/>
      </c>
      <c r="AQ22" s="145" t="str">
        <f>IFERROR(IF($N22="Passive","",IF(OR(COUNTIFS($O$6:$O22,$O22,$T$6:$T22,$T22,AE$6:AE22,"&gt;0")&lt;&gt;1,AE22=0),0,SUMIFS(AE$6:AE$25,$O$6:$O$25,$O22,$T$6:$T$25,$T22)/AQ$3)),"")</f>
        <v/>
      </c>
      <c r="AR22" s="145" t="str">
        <f>IFERROR(IF($N22="Passive","",IF(OR(COUNTIFS($O$6:$O22,$O22,$T$6:$T22,$T22,AF$6:AF22,"&gt;0")&lt;&gt;1,AF22=0),0,SUMIFS(AF$6:AF$25,$O$6:$O$25,$O22,$T$6:$T$25,$T22)/AR$3)),"")</f>
        <v/>
      </c>
      <c r="AS22" s="145" t="str">
        <f>IFERROR(IF($N22="Passive","",IF(OR(COUNTIFS($O$6:$O22,$O22,$T$6:$T22,$T22,AG$6:AG22,"&gt;0")&lt;&gt;1,AG22=0),0,SUMIFS(AG$6:AG$25,$O$6:$O$25,$O22,$T$6:$T$25,$T22)/AS$3)),"")</f>
        <v/>
      </c>
      <c r="AT22" s="145" t="str">
        <f>IFERROR(IF($N22="Passive","",IF(OR(COUNTIFS($O$6:$O22,$O22,$T$6:$T22,$T22,AH$6:AH22,"&gt;0")&lt;&gt;1,AH22=0),0,SUMIFS(AH$6:AH$25,$O$6:$O$25,$O22,$T$6:$T$25,$T22)/AT$3)),"")</f>
        <v/>
      </c>
      <c r="AU22" s="145" t="str">
        <f>IFERROR(IF($N22="Passive","",IF(OR(COUNTIFS($O$6:$O22,$O22,$T$6:$T22,$T22,AI$6:AI22,"&gt;0")&lt;&gt;1,AI22=0),0,SUMIFS(AI$6:AI$25,$O$6:$O$25,$O22,$T$6:$T$25,$T22)/AU$3)),"")</f>
        <v/>
      </c>
      <c r="AV22" s="145" t="str">
        <f>IFERROR(IF($N22="Passive","",IF(OR(COUNTIFS($O$6:$O22,$O22,$T$6:$T22,$T22,AJ$6:AJ22,"&gt;0")&lt;&gt;1,AJ22=0),0,SUMIFS(AJ$6:AJ$25,$O$6:$O$25,$O22,$T$6:$T$25,$T22)/AV$3)),"")</f>
        <v/>
      </c>
      <c r="AW22" s="145" t="str">
        <f>IFERROR(IF($N22="Passive","",IF(OR(COUNTIFS($O$6:$O22,$O22,$T$6:$T22,$T22,AK$6:AK22,"&gt;0")&lt;&gt;1,AK22=0),0,SUMIFS(AK$6:AK$25,$O$6:$O$25,$O22,$T$6:$T$25,$T22)/AW$3)),"")</f>
        <v/>
      </c>
      <c r="AX22" s="145" t="str">
        <f>IFERROR(IF($N22="Passive","",IF(OR(COUNTIFS($O$6:$O22,$O22,$T$6:$T22,$T22,AL$6:AL22,"&gt;0")&lt;&gt;1,AL22=0),0,SUMIFS(AL$6:AL$25,$O$6:$O$25,$O22,$T$6:$T$25,$T22)/AX$3)),"")</f>
        <v/>
      </c>
      <c r="AY22" s="145" t="str">
        <f>IFERROR(IF($N22="Passive","",IF(OR(COUNTIFS($O$6:$O22,$O22,$T$6:$T22,$T22,AM$6:AM22,"&gt;0")&lt;&gt;1,AM22=0),0,SUMIFS(AM$6:AM$25,$O$6:$O$25,$O22,$T$6:$T$25,$T22)/AY$3)),"")</f>
        <v/>
      </c>
      <c r="AZ22" s="145" t="str">
        <f>IFERROR(IF($N22="Passive","",IF(OR(COUNTIFS($O$6:$O22,$O22,$T$6:$T22,$T22,AN$6:AN22,"&gt;0")&lt;&gt;1,AN22=0),0,SUMIFS(AN$6:AN$25,$O$6:$O$25,$O22,$T$6:$T$25,$T22)/AZ$3)),"")</f>
        <v/>
      </c>
      <c r="BA22" s="136" t="str">
        <f t="shared" si="11"/>
        <v/>
      </c>
      <c r="BB22" s="136" t="str">
        <f t="shared" si="12"/>
        <v/>
      </c>
      <c r="BC22" s="136" t="str">
        <f t="shared" si="13"/>
        <v/>
      </c>
      <c r="BD22" s="136" t="str">
        <f t="shared" si="14"/>
        <v/>
      </c>
      <c r="BE22" s="136" t="str">
        <f t="shared" si="15"/>
        <v/>
      </c>
      <c r="BF22" s="136" t="str">
        <f t="shared" si="16"/>
        <v/>
      </c>
      <c r="BG22" s="136" t="str">
        <f t="shared" si="17"/>
        <v/>
      </c>
      <c r="BH22" s="136" t="str">
        <f t="shared" si="18"/>
        <v/>
      </c>
      <c r="BI22" s="136" t="str">
        <f t="shared" si="19"/>
        <v/>
      </c>
      <c r="BJ22" s="136" t="str">
        <f t="shared" si="20"/>
        <v/>
      </c>
      <c r="BK22" s="136" t="str">
        <f t="shared" si="21"/>
        <v/>
      </c>
      <c r="BL22" s="136" t="str">
        <f t="shared" si="22"/>
        <v/>
      </c>
      <c r="CB22" s="41" t="str">
        <f t="shared" si="33"/>
        <v/>
      </c>
      <c r="CC22" s="41" t="str">
        <f t="shared" si="33"/>
        <v/>
      </c>
      <c r="CD22" s="41" t="str">
        <f t="shared" si="33"/>
        <v/>
      </c>
      <c r="CE22" s="41" t="str">
        <f t="shared" si="33"/>
        <v/>
      </c>
      <c r="CF22" s="41" t="str">
        <f t="shared" si="33"/>
        <v/>
      </c>
      <c r="CG22" s="41" t="str">
        <f t="shared" si="33"/>
        <v/>
      </c>
      <c r="CH22" s="41" t="str">
        <f t="shared" si="33"/>
        <v/>
      </c>
      <c r="CI22" s="146" t="str">
        <f t="shared" si="33"/>
        <v/>
      </c>
      <c r="CJ22" s="146" t="str">
        <f t="shared" si="33"/>
        <v/>
      </c>
      <c r="CK22" s="146" t="str">
        <f t="shared" si="33"/>
        <v/>
      </c>
      <c r="CL22" s="41" t="str">
        <f t="shared" si="33"/>
        <v/>
      </c>
      <c r="CM22" s="41" t="str">
        <f t="shared" si="33"/>
        <v/>
      </c>
      <c r="CN22" s="146" t="str">
        <f t="shared" si="33"/>
        <v/>
      </c>
      <c r="CO22" s="146" t="str">
        <f t="shared" si="33"/>
        <v/>
      </c>
      <c r="CP22" s="146" t="str">
        <f t="shared" si="33"/>
        <v/>
      </c>
      <c r="CQ22" s="146" t="str">
        <f t="shared" si="33"/>
        <v/>
      </c>
      <c r="CR22" s="146" t="str">
        <f t="shared" si="38"/>
        <v/>
      </c>
      <c r="CS22" s="146" t="str">
        <f t="shared" si="38"/>
        <v/>
      </c>
      <c r="CT22" s="41" t="str">
        <f t="shared" si="38"/>
        <v/>
      </c>
      <c r="CU22" s="146" t="str">
        <f t="shared" si="38"/>
        <v/>
      </c>
      <c r="CV22" s="146" t="str">
        <f t="shared" si="38"/>
        <v/>
      </c>
      <c r="CW22" s="146" t="str">
        <f t="shared" si="38"/>
        <v/>
      </c>
      <c r="CX22" s="146" t="str">
        <f t="shared" si="38"/>
        <v/>
      </c>
      <c r="CY22" s="146" t="str">
        <f t="shared" si="38"/>
        <v/>
      </c>
      <c r="CZ22" s="146" t="str">
        <f t="shared" si="38"/>
        <v/>
      </c>
      <c r="DA22" s="41" t="str">
        <f t="shared" si="38"/>
        <v/>
      </c>
      <c r="DB22" s="41" t="str">
        <f t="shared" si="39"/>
        <v/>
      </c>
      <c r="DC22" s="41" t="str">
        <f t="shared" si="39"/>
        <v/>
      </c>
      <c r="DD22" s="41" t="str">
        <f t="shared" si="39"/>
        <v/>
      </c>
      <c r="DE22" s="41" t="str">
        <f t="shared" si="39"/>
        <v/>
      </c>
      <c r="DF22" s="41" t="str">
        <f t="shared" si="39"/>
        <v/>
      </c>
      <c r="DG22" s="41" t="str">
        <f t="shared" si="39"/>
        <v/>
      </c>
      <c r="DH22" s="41" t="str">
        <f t="shared" si="39"/>
        <v/>
      </c>
      <c r="DI22" s="41" t="str">
        <f t="shared" si="39"/>
        <v/>
      </c>
      <c r="DJ22" s="41" t="str">
        <f t="shared" si="39"/>
        <v/>
      </c>
      <c r="DK22" s="41" t="str">
        <f t="shared" si="39"/>
        <v/>
      </c>
      <c r="DL22" s="41" t="str">
        <f t="shared" si="39"/>
        <v/>
      </c>
      <c r="DM22" s="41" t="str">
        <f t="shared" si="39"/>
        <v/>
      </c>
      <c r="DN22" s="41" t="str">
        <f t="shared" si="39"/>
        <v/>
      </c>
      <c r="DO22" s="41" t="str">
        <f t="shared" si="39"/>
        <v/>
      </c>
      <c r="DP22" s="41" t="str">
        <f t="shared" si="39"/>
        <v/>
      </c>
      <c r="DQ22" s="41" t="str">
        <f t="shared" si="39"/>
        <v/>
      </c>
      <c r="DS22" s="40">
        <v>17</v>
      </c>
      <c r="DT22" s="130" t="str">
        <f>IF(OR(INDEX(Expenses!$B$6:$B$25,$DS22,1)=0,INDEX(Expenses!$C$6:$C$25,$DS22,1)=0,INDEX(Expenses!$D$6:$D$25,$DS22,1)=0),"Passive","Active")</f>
        <v>Passive</v>
      </c>
      <c r="DU22" s="130" t="str">
        <f>IF($DT22="Passive","",INDEX(Expenses!$B$6:$B$25,Calc!$DS22,1))</f>
        <v/>
      </c>
      <c r="DV22" s="130" t="str">
        <f>IF($DT22="Passive","",INDEX(Expenses!$C$6:$C$25,Calc!$DS22,1))</f>
        <v/>
      </c>
      <c r="DW22" s="130" t="str">
        <f>IF($DT22="Passive","",INDEX(Expenses!$D$6:$D$25,Calc!$DS22,1))</f>
        <v/>
      </c>
      <c r="DX22" s="136" t="str">
        <f>IF($DT22="Passive","",INDEX(Expenses!E$6:E$25,$DS22,1))</f>
        <v/>
      </c>
      <c r="DY22" s="136" t="str">
        <f>IF($DT22="Passive","",INDEX(Expenses!F$6:F$25,$DS22,1))</f>
        <v/>
      </c>
      <c r="DZ22" s="136" t="str">
        <f>IF($DT22="Passive","",INDEX(Expenses!G$6:G$25,$DS22,1))</f>
        <v/>
      </c>
      <c r="EA22" s="136" t="str">
        <f>IF($DT22="Passive","",INDEX(Expenses!H$6:H$25,$DS22,1))</f>
        <v/>
      </c>
      <c r="EB22" s="136" t="str">
        <f>IF($DT22="Passive","",INDEX(Expenses!I$6:I$25,$DS22,1))</f>
        <v/>
      </c>
      <c r="EC22" s="136" t="str">
        <f>IF($DT22="Passive","",INDEX(Expenses!J$6:J$25,$DS22,1))</f>
        <v/>
      </c>
      <c r="ED22" s="136" t="str">
        <f>IF($DT22="Passive","",INDEX(Expenses!K$6:K$25,$DS22,1))</f>
        <v/>
      </c>
      <c r="EE22" s="136" t="str">
        <f>IF($DT22="Passive","",INDEX(Expenses!L$6:L$25,$DS22,1))</f>
        <v/>
      </c>
      <c r="EF22" s="136" t="str">
        <f>IF($DT22="Passive","",INDEX(Expenses!M$6:M$25,$DS22,1))</f>
        <v/>
      </c>
      <c r="EG22" s="136" t="str">
        <f>IF($DT22="Passive","",INDEX(Expenses!N$6:N$25,$DS22,1))</f>
        <v/>
      </c>
      <c r="EH22" s="136" t="str">
        <f>IF($DT22="Passive","",INDEX(Expenses!O$6:O$25,$DS22,1))</f>
        <v/>
      </c>
      <c r="EI22" s="136" t="str">
        <f>IF($DT22="Passive","",INDEX(Expenses!P$6:P$25,$DS22,1))</f>
        <v/>
      </c>
      <c r="EK22" s="130">
        <f t="shared" si="40"/>
        <v>2032</v>
      </c>
      <c r="EL22" s="130" t="str">
        <f t="shared" si="41"/>
        <v>December</v>
      </c>
      <c r="EO22" s="141" t="str">
        <f t="shared" si="43"/>
        <v/>
      </c>
      <c r="EP22" s="136" t="str">
        <f t="shared" si="44"/>
        <v/>
      </c>
      <c r="EQ22" s="136">
        <f t="shared" si="46"/>
        <v>0</v>
      </c>
      <c r="ER22" s="136">
        <f t="shared" si="47"/>
        <v>0</v>
      </c>
      <c r="ES22" s="136">
        <f t="shared" si="48"/>
        <v>0</v>
      </c>
      <c r="ET22" s="136">
        <f t="shared" si="49"/>
        <v>0</v>
      </c>
      <c r="EU22" s="136">
        <f t="shared" si="50"/>
        <v>0</v>
      </c>
      <c r="EV22" s="136">
        <f t="shared" si="51"/>
        <v>0</v>
      </c>
      <c r="EW22" s="136">
        <f t="shared" si="52"/>
        <v>0</v>
      </c>
      <c r="EX22" s="136">
        <f t="shared" si="53"/>
        <v>0</v>
      </c>
      <c r="EY22" s="136">
        <f t="shared" si="54"/>
        <v>0</v>
      </c>
      <c r="EZ22" s="136">
        <f t="shared" si="55"/>
        <v>0</v>
      </c>
      <c r="FA22" s="136">
        <f t="shared" si="56"/>
        <v>0</v>
      </c>
      <c r="FB22" s="136">
        <f t="shared" si="57"/>
        <v>0</v>
      </c>
    </row>
    <row r="23" spans="2:158" x14ac:dyDescent="0.25">
      <c r="B23" s="40">
        <v>17</v>
      </c>
      <c r="D23"/>
      <c r="E23"/>
      <c r="J23" s="135" t="str">
        <f>IF(LEN(INDEX(Menu!$C$11:$C$27,$B23,1))=0,"",INDEX(Menu!$C$11:$C$27,$B23,1))</f>
        <v/>
      </c>
      <c r="K23" s="135" t="str">
        <f>IFERROR(INDEX($J$6:$J$23, MATCH(0,INDEX((LEN($J$6:$J$23)=0)+COUNTIF($K$5:$K22,$J$6:$J$23),0),0)),"")</f>
        <v/>
      </c>
      <c r="M23" s="40">
        <v>18</v>
      </c>
      <c r="N23" s="130" t="str">
        <f>IF(OR(INDEX(Records!$B$6:$B$25,$M23,1)=0,INDEX(Records!$C$6:$C$25,$M23,1)=0,INDEX(Records!$D$6:$D$25,$M23,1)=0,INDEX(Records!$E$6:$E$25,$M23,1)=0),"Passive","Active")</f>
        <v>Passive</v>
      </c>
      <c r="O23" s="141" t="str">
        <f>IFERROR(IF($N23="Passive","",INDEX(Records!$B$6:$B$25,$M23,1)),"")</f>
        <v/>
      </c>
      <c r="P23" s="148" t="str">
        <f>IFERROR(IF($N23="Passive","",INDEX(Records!$C$6:$C$25,$M23,1)),"")</f>
        <v/>
      </c>
      <c r="Q23" s="149" t="str">
        <f>IFERROR(IF($N23="Passive","",INDEX(Records!$D$6:$D$25,$M23,1)),"")</f>
        <v/>
      </c>
      <c r="R23" s="135" t="str">
        <f t="shared" si="24"/>
        <v/>
      </c>
      <c r="S23" s="135" t="str">
        <f t="shared" si="25"/>
        <v/>
      </c>
      <c r="T23" s="130" t="str">
        <f t="shared" si="26"/>
        <v/>
      </c>
      <c r="U23" s="149" t="str">
        <f>IFERROR(IF($N23="Passive","",INDEX(Records!$E$6:$E$25,$M23,1)),"")</f>
        <v/>
      </c>
      <c r="V23" s="135" t="str">
        <f t="shared" si="27"/>
        <v/>
      </c>
      <c r="W23" s="135" t="str">
        <f t="shared" si="28"/>
        <v/>
      </c>
      <c r="X23" s="130" t="str">
        <f t="shared" si="29"/>
        <v/>
      </c>
      <c r="Y23" s="130" t="str">
        <f>IFERROR(IF($N23="Passive","",INDEX(Records!$I$6:$I$25,$M23,1)),"")</f>
        <v/>
      </c>
      <c r="Z23" s="130" t="str">
        <f>IFERROR(IF($N23="Passive","",INDEX(Records!$J$6:$J$25,$M23,1)),"")</f>
        <v/>
      </c>
      <c r="AA23" s="130" t="str">
        <f t="shared" si="9"/>
        <v/>
      </c>
      <c r="AB23" s="130" t="str">
        <f t="shared" si="30"/>
        <v/>
      </c>
      <c r="AC23" s="129" t="str">
        <f t="shared" si="31"/>
        <v/>
      </c>
      <c r="AD23" s="136" t="str">
        <f t="shared" si="31"/>
        <v/>
      </c>
      <c r="AE23" s="136" t="str">
        <f t="shared" si="31"/>
        <v/>
      </c>
      <c r="AF23" s="136" t="str">
        <f t="shared" si="31"/>
        <v/>
      </c>
      <c r="AG23" s="136" t="str">
        <f t="shared" si="31"/>
        <v/>
      </c>
      <c r="AH23" s="136" t="str">
        <f t="shared" si="31"/>
        <v/>
      </c>
      <c r="AI23" s="136" t="str">
        <f t="shared" si="31"/>
        <v/>
      </c>
      <c r="AJ23" s="136" t="str">
        <f t="shared" si="31"/>
        <v/>
      </c>
      <c r="AK23" s="136" t="str">
        <f t="shared" si="31"/>
        <v/>
      </c>
      <c r="AL23" s="136" t="str">
        <f t="shared" si="31"/>
        <v/>
      </c>
      <c r="AM23" s="136" t="str">
        <f t="shared" si="31"/>
        <v/>
      </c>
      <c r="AN23" s="136" t="str">
        <f t="shared" si="31"/>
        <v/>
      </c>
      <c r="AO23" s="145" t="str">
        <f>IFERROR(IF($N23="Passive","",IF(OR(COUNTIFS($O$6:$O23,$O23,$T$6:$T23,$T23,AC$6:AC23,"&gt;0")&lt;&gt;1,AC23=0),0,SUMIFS(AC$6:AC$25,$O$6:$O$25,$O23,$T$6:$T$25,$T23)/AO$3)),"")</f>
        <v/>
      </c>
      <c r="AP23" s="145" t="str">
        <f>IFERROR(IF($N23="Passive","",IF(OR(COUNTIFS($O$6:$O23,$O23,$T$6:$T23,$T23,AD$6:AD23,"&gt;0")&lt;&gt;1,AD23=0),0,SUMIFS(AD$6:AD$25,$O$6:$O$25,$O23,$T$6:$T$25,$T23)/AP$3)),"")</f>
        <v/>
      </c>
      <c r="AQ23" s="145" t="str">
        <f>IFERROR(IF($N23="Passive","",IF(OR(COUNTIFS($O$6:$O23,$O23,$T$6:$T23,$T23,AE$6:AE23,"&gt;0")&lt;&gt;1,AE23=0),0,SUMIFS(AE$6:AE$25,$O$6:$O$25,$O23,$T$6:$T$25,$T23)/AQ$3)),"")</f>
        <v/>
      </c>
      <c r="AR23" s="145" t="str">
        <f>IFERROR(IF($N23="Passive","",IF(OR(COUNTIFS($O$6:$O23,$O23,$T$6:$T23,$T23,AF$6:AF23,"&gt;0")&lt;&gt;1,AF23=0),0,SUMIFS(AF$6:AF$25,$O$6:$O$25,$O23,$T$6:$T$25,$T23)/AR$3)),"")</f>
        <v/>
      </c>
      <c r="AS23" s="145" t="str">
        <f>IFERROR(IF($N23="Passive","",IF(OR(COUNTIFS($O$6:$O23,$O23,$T$6:$T23,$T23,AG$6:AG23,"&gt;0")&lt;&gt;1,AG23=0),0,SUMIFS(AG$6:AG$25,$O$6:$O$25,$O23,$T$6:$T$25,$T23)/AS$3)),"")</f>
        <v/>
      </c>
      <c r="AT23" s="145" t="str">
        <f>IFERROR(IF($N23="Passive","",IF(OR(COUNTIFS($O$6:$O23,$O23,$T$6:$T23,$T23,AH$6:AH23,"&gt;0")&lt;&gt;1,AH23=0),0,SUMIFS(AH$6:AH$25,$O$6:$O$25,$O23,$T$6:$T$25,$T23)/AT$3)),"")</f>
        <v/>
      </c>
      <c r="AU23" s="145" t="str">
        <f>IFERROR(IF($N23="Passive","",IF(OR(COUNTIFS($O$6:$O23,$O23,$T$6:$T23,$T23,AI$6:AI23,"&gt;0")&lt;&gt;1,AI23=0),0,SUMIFS(AI$6:AI$25,$O$6:$O$25,$O23,$T$6:$T$25,$T23)/AU$3)),"")</f>
        <v/>
      </c>
      <c r="AV23" s="145" t="str">
        <f>IFERROR(IF($N23="Passive","",IF(OR(COUNTIFS($O$6:$O23,$O23,$T$6:$T23,$T23,AJ$6:AJ23,"&gt;0")&lt;&gt;1,AJ23=0),0,SUMIFS(AJ$6:AJ$25,$O$6:$O$25,$O23,$T$6:$T$25,$T23)/AV$3)),"")</f>
        <v/>
      </c>
      <c r="AW23" s="145" t="str">
        <f>IFERROR(IF($N23="Passive","",IF(OR(COUNTIFS($O$6:$O23,$O23,$T$6:$T23,$T23,AK$6:AK23,"&gt;0")&lt;&gt;1,AK23=0),0,SUMIFS(AK$6:AK$25,$O$6:$O$25,$O23,$T$6:$T$25,$T23)/AW$3)),"")</f>
        <v/>
      </c>
      <c r="AX23" s="145" t="str">
        <f>IFERROR(IF($N23="Passive","",IF(OR(COUNTIFS($O$6:$O23,$O23,$T$6:$T23,$T23,AL$6:AL23,"&gt;0")&lt;&gt;1,AL23=0),0,SUMIFS(AL$6:AL$25,$O$6:$O$25,$O23,$T$6:$T$25,$T23)/AX$3)),"")</f>
        <v/>
      </c>
      <c r="AY23" s="145" t="str">
        <f>IFERROR(IF($N23="Passive","",IF(OR(COUNTIFS($O$6:$O23,$O23,$T$6:$T23,$T23,AM$6:AM23,"&gt;0")&lt;&gt;1,AM23=0),0,SUMIFS(AM$6:AM$25,$O$6:$O$25,$O23,$T$6:$T$25,$T23)/AY$3)),"")</f>
        <v/>
      </c>
      <c r="AZ23" s="145" t="str">
        <f>IFERROR(IF($N23="Passive","",IF(OR(COUNTIFS($O$6:$O23,$O23,$T$6:$T23,$T23,AN$6:AN23,"&gt;0")&lt;&gt;1,AN23=0),0,SUMIFS(AN$6:AN$25,$O$6:$O$25,$O23,$T$6:$T$25,$T23)/AZ$3)),"")</f>
        <v/>
      </c>
      <c r="BA23" s="136" t="str">
        <f t="shared" si="11"/>
        <v/>
      </c>
      <c r="BB23" s="136" t="str">
        <f t="shared" si="12"/>
        <v/>
      </c>
      <c r="BC23" s="136" t="str">
        <f t="shared" si="13"/>
        <v/>
      </c>
      <c r="BD23" s="136" t="str">
        <f t="shared" si="14"/>
        <v/>
      </c>
      <c r="BE23" s="136" t="str">
        <f t="shared" si="15"/>
        <v/>
      </c>
      <c r="BF23" s="136" t="str">
        <f t="shared" si="16"/>
        <v/>
      </c>
      <c r="BG23" s="136" t="str">
        <f t="shared" si="17"/>
        <v/>
      </c>
      <c r="BH23" s="136" t="str">
        <f t="shared" si="18"/>
        <v/>
      </c>
      <c r="BI23" s="136" t="str">
        <f t="shared" si="19"/>
        <v/>
      </c>
      <c r="BJ23" s="136" t="str">
        <f t="shared" si="20"/>
        <v/>
      </c>
      <c r="BK23" s="136" t="str">
        <f t="shared" si="21"/>
        <v/>
      </c>
      <c r="BL23" s="136" t="str">
        <f t="shared" si="22"/>
        <v/>
      </c>
      <c r="CB23" s="41" t="str">
        <f t="shared" si="33"/>
        <v/>
      </c>
      <c r="CC23" s="41" t="str">
        <f t="shared" si="33"/>
        <v/>
      </c>
      <c r="CD23" s="41" t="str">
        <f t="shared" si="33"/>
        <v/>
      </c>
      <c r="CE23" s="41" t="str">
        <f t="shared" si="33"/>
        <v/>
      </c>
      <c r="CF23" s="41" t="str">
        <f t="shared" si="33"/>
        <v/>
      </c>
      <c r="CG23" s="41" t="str">
        <f t="shared" si="33"/>
        <v/>
      </c>
      <c r="CH23" s="41" t="str">
        <f t="shared" si="33"/>
        <v/>
      </c>
      <c r="CI23" s="146" t="str">
        <f t="shared" si="33"/>
        <v/>
      </c>
      <c r="CJ23" s="146" t="str">
        <f t="shared" si="33"/>
        <v/>
      </c>
      <c r="CK23" s="146" t="str">
        <f t="shared" si="33"/>
        <v/>
      </c>
      <c r="CL23" s="41" t="str">
        <f t="shared" si="33"/>
        <v/>
      </c>
      <c r="CM23" s="41" t="str">
        <f t="shared" si="33"/>
        <v/>
      </c>
      <c r="CN23" s="146" t="str">
        <f t="shared" si="33"/>
        <v/>
      </c>
      <c r="CO23" s="146" t="str">
        <f t="shared" si="33"/>
        <v/>
      </c>
      <c r="CP23" s="146" t="str">
        <f t="shared" si="33"/>
        <v/>
      </c>
      <c r="CQ23" s="146" t="str">
        <f t="shared" si="33"/>
        <v/>
      </c>
      <c r="CR23" s="146" t="str">
        <f t="shared" si="38"/>
        <v/>
      </c>
      <c r="CS23" s="146" t="str">
        <f t="shared" si="38"/>
        <v/>
      </c>
      <c r="CT23" s="41" t="str">
        <f t="shared" si="38"/>
        <v/>
      </c>
      <c r="CU23" s="146" t="str">
        <f t="shared" si="38"/>
        <v/>
      </c>
      <c r="CV23" s="146" t="str">
        <f t="shared" si="38"/>
        <v/>
      </c>
      <c r="CW23" s="146" t="str">
        <f t="shared" si="38"/>
        <v/>
      </c>
      <c r="CX23" s="146" t="str">
        <f t="shared" si="38"/>
        <v/>
      </c>
      <c r="CY23" s="146" t="str">
        <f t="shared" si="38"/>
        <v/>
      </c>
      <c r="CZ23" s="146" t="str">
        <f t="shared" si="38"/>
        <v/>
      </c>
      <c r="DA23" s="41" t="str">
        <f t="shared" si="38"/>
        <v/>
      </c>
      <c r="DB23" s="41" t="str">
        <f t="shared" si="39"/>
        <v/>
      </c>
      <c r="DC23" s="41" t="str">
        <f t="shared" si="39"/>
        <v/>
      </c>
      <c r="DD23" s="41" t="str">
        <f t="shared" si="39"/>
        <v/>
      </c>
      <c r="DE23" s="41" t="str">
        <f t="shared" si="39"/>
        <v/>
      </c>
      <c r="DF23" s="41" t="str">
        <f t="shared" si="39"/>
        <v/>
      </c>
      <c r="DG23" s="41" t="str">
        <f t="shared" si="39"/>
        <v/>
      </c>
      <c r="DH23" s="41" t="str">
        <f t="shared" si="39"/>
        <v/>
      </c>
      <c r="DI23" s="41" t="str">
        <f t="shared" si="39"/>
        <v/>
      </c>
      <c r="DJ23" s="41" t="str">
        <f t="shared" si="39"/>
        <v/>
      </c>
      <c r="DK23" s="41" t="str">
        <f t="shared" si="39"/>
        <v/>
      </c>
      <c r="DL23" s="41" t="str">
        <f t="shared" si="39"/>
        <v/>
      </c>
      <c r="DM23" s="41" t="str">
        <f t="shared" si="39"/>
        <v/>
      </c>
      <c r="DN23" s="41" t="str">
        <f t="shared" si="39"/>
        <v/>
      </c>
      <c r="DO23" s="41" t="str">
        <f t="shared" si="39"/>
        <v/>
      </c>
      <c r="DP23" s="41" t="str">
        <f t="shared" si="39"/>
        <v/>
      </c>
      <c r="DQ23" s="41" t="str">
        <f t="shared" si="39"/>
        <v/>
      </c>
      <c r="DS23" s="40">
        <v>18</v>
      </c>
      <c r="DT23" s="130" t="str">
        <f>IF(OR(INDEX(Expenses!$B$6:$B$25,$DS23,1)=0,INDEX(Expenses!$C$6:$C$25,$DS23,1)=0,INDEX(Expenses!$D$6:$D$25,$DS23,1)=0),"Passive","Active")</f>
        <v>Passive</v>
      </c>
      <c r="DU23" s="130" t="str">
        <f>IF($DT23="Passive","",INDEX(Expenses!$B$6:$B$25,Calc!$DS23,1))</f>
        <v/>
      </c>
      <c r="DV23" s="130" t="str">
        <f>IF($DT23="Passive","",INDEX(Expenses!$C$6:$C$25,Calc!$DS23,1))</f>
        <v/>
      </c>
      <c r="DW23" s="130" t="str">
        <f>IF($DT23="Passive","",INDEX(Expenses!$D$6:$D$25,Calc!$DS23,1))</f>
        <v/>
      </c>
      <c r="DX23" s="136" t="str">
        <f>IF($DT23="Passive","",INDEX(Expenses!E$6:E$25,$DS23,1))</f>
        <v/>
      </c>
      <c r="DY23" s="136" t="str">
        <f>IF($DT23="Passive","",INDEX(Expenses!F$6:F$25,$DS23,1))</f>
        <v/>
      </c>
      <c r="DZ23" s="136" t="str">
        <f>IF($DT23="Passive","",INDEX(Expenses!G$6:G$25,$DS23,1))</f>
        <v/>
      </c>
      <c r="EA23" s="136" t="str">
        <f>IF($DT23="Passive","",INDEX(Expenses!H$6:H$25,$DS23,1))</f>
        <v/>
      </c>
      <c r="EB23" s="136" t="str">
        <f>IF($DT23="Passive","",INDEX(Expenses!I$6:I$25,$DS23,1))</f>
        <v/>
      </c>
      <c r="EC23" s="136" t="str">
        <f>IF($DT23="Passive","",INDEX(Expenses!J$6:J$25,$DS23,1))</f>
        <v/>
      </c>
      <c r="ED23" s="136" t="str">
        <f>IF($DT23="Passive","",INDEX(Expenses!K$6:K$25,$DS23,1))</f>
        <v/>
      </c>
      <c r="EE23" s="136" t="str">
        <f>IF($DT23="Passive","",INDEX(Expenses!L$6:L$25,$DS23,1))</f>
        <v/>
      </c>
      <c r="EF23" s="136" t="str">
        <f>IF($DT23="Passive","",INDEX(Expenses!M$6:M$25,$DS23,1))</f>
        <v/>
      </c>
      <c r="EG23" s="136" t="str">
        <f>IF($DT23="Passive","",INDEX(Expenses!N$6:N$25,$DS23,1))</f>
        <v/>
      </c>
      <c r="EH23" s="136" t="str">
        <f>IF($DT23="Passive","",INDEX(Expenses!O$6:O$25,$DS23,1))</f>
        <v/>
      </c>
      <c r="EI23" s="136" t="str">
        <f>IF($DT23="Passive","",INDEX(Expenses!P$6:P$25,$DS23,1))</f>
        <v/>
      </c>
      <c r="EO23" s="141" t="str">
        <f t="shared" si="43"/>
        <v/>
      </c>
      <c r="EP23" s="136" t="str">
        <f t="shared" si="44"/>
        <v/>
      </c>
      <c r="EQ23" s="136">
        <f t="shared" si="46"/>
        <v>0</v>
      </c>
      <c r="ER23" s="136">
        <f t="shared" si="47"/>
        <v>0</v>
      </c>
      <c r="ES23" s="136">
        <f t="shared" si="48"/>
        <v>0</v>
      </c>
      <c r="ET23" s="136">
        <f t="shared" si="49"/>
        <v>0</v>
      </c>
      <c r="EU23" s="136">
        <f t="shared" si="50"/>
        <v>0</v>
      </c>
      <c r="EV23" s="136">
        <f t="shared" si="51"/>
        <v>0</v>
      </c>
      <c r="EW23" s="136">
        <f t="shared" si="52"/>
        <v>0</v>
      </c>
      <c r="EX23" s="136">
        <f t="shared" si="53"/>
        <v>0</v>
      </c>
      <c r="EY23" s="136">
        <f t="shared" si="54"/>
        <v>0</v>
      </c>
      <c r="EZ23" s="136">
        <f t="shared" si="55"/>
        <v>0</v>
      </c>
      <c r="FA23" s="136">
        <f t="shared" si="56"/>
        <v>0</v>
      </c>
      <c r="FB23" s="136">
        <f t="shared" si="57"/>
        <v>0</v>
      </c>
    </row>
    <row r="24" spans="2:158" x14ac:dyDescent="0.25">
      <c r="B24" s="40">
        <v>18</v>
      </c>
      <c r="D24"/>
      <c r="E24"/>
      <c r="J24"/>
      <c r="K24"/>
      <c r="M24" s="40">
        <v>19</v>
      </c>
      <c r="N24" s="130" t="str">
        <f>IF(OR(INDEX(Records!$B$6:$B$25,$M24,1)=0,INDEX(Records!$C$6:$C$25,$M24,1)=0,INDEX(Records!$D$6:$D$25,$M24,1)=0,INDEX(Records!$E$6:$E$25,$M24,1)=0),"Passive","Active")</f>
        <v>Passive</v>
      </c>
      <c r="O24" s="141" t="str">
        <f>IFERROR(IF($N24="Passive","",INDEX(Records!$B$6:$B$25,$M24,1)),"")</f>
        <v/>
      </c>
      <c r="P24" s="148" t="str">
        <f>IFERROR(IF($N24="Passive","",INDEX(Records!$C$6:$C$25,$M24,1)),"")</f>
        <v/>
      </c>
      <c r="Q24" s="149" t="str">
        <f>IFERROR(IF($N24="Passive","",INDEX(Records!$D$6:$D$25,$M24,1)),"")</f>
        <v/>
      </c>
      <c r="R24" s="135" t="str">
        <f t="shared" si="24"/>
        <v/>
      </c>
      <c r="S24" s="135" t="str">
        <f t="shared" si="25"/>
        <v/>
      </c>
      <c r="T24" s="130" t="str">
        <f t="shared" si="26"/>
        <v/>
      </c>
      <c r="U24" s="149" t="str">
        <f>IFERROR(IF($N24="Passive","",INDEX(Records!$E$6:$E$25,$M24,1)),"")</f>
        <v/>
      </c>
      <c r="V24" s="135" t="str">
        <f t="shared" si="27"/>
        <v/>
      </c>
      <c r="W24" s="135" t="str">
        <f t="shared" si="28"/>
        <v/>
      </c>
      <c r="X24" s="130" t="str">
        <f t="shared" si="29"/>
        <v/>
      </c>
      <c r="Y24" s="130" t="str">
        <f>IFERROR(IF($N24="Passive","",INDEX(Records!$I$6:$I$25,$M24,1)),"")</f>
        <v/>
      </c>
      <c r="Z24" s="130" t="str">
        <f>IFERROR(IF($N24="Passive","",INDEX(Records!$J$6:$J$25,$M24,1)),"")</f>
        <v/>
      </c>
      <c r="AA24" s="130" t="str">
        <f t="shared" si="9"/>
        <v/>
      </c>
      <c r="AB24" s="130" t="str">
        <f t="shared" si="30"/>
        <v/>
      </c>
      <c r="AC24" s="129" t="str">
        <f t="shared" si="31"/>
        <v/>
      </c>
      <c r="AD24" s="136" t="str">
        <f t="shared" si="31"/>
        <v/>
      </c>
      <c r="AE24" s="136" t="str">
        <f t="shared" si="31"/>
        <v/>
      </c>
      <c r="AF24" s="136" t="str">
        <f t="shared" si="31"/>
        <v/>
      </c>
      <c r="AG24" s="136" t="str">
        <f t="shared" si="31"/>
        <v/>
      </c>
      <c r="AH24" s="136" t="str">
        <f t="shared" si="31"/>
        <v/>
      </c>
      <c r="AI24" s="136" t="str">
        <f t="shared" si="31"/>
        <v/>
      </c>
      <c r="AJ24" s="136" t="str">
        <f t="shared" si="31"/>
        <v/>
      </c>
      <c r="AK24" s="136" t="str">
        <f t="shared" si="31"/>
        <v/>
      </c>
      <c r="AL24" s="136" t="str">
        <f t="shared" si="31"/>
        <v/>
      </c>
      <c r="AM24" s="136" t="str">
        <f t="shared" si="31"/>
        <v/>
      </c>
      <c r="AN24" s="136" t="str">
        <f t="shared" si="31"/>
        <v/>
      </c>
      <c r="AO24" s="145" t="str">
        <f>IFERROR(IF($N24="Passive","",IF(OR(COUNTIFS($O$6:$O24,$O24,$T$6:$T24,$T24,AC$6:AC24,"&gt;0")&lt;&gt;1,AC24=0),0,SUMIFS(AC$6:AC$25,$O$6:$O$25,$O24,$T$6:$T$25,$T24)/AO$3)),"")</f>
        <v/>
      </c>
      <c r="AP24" s="145" t="str">
        <f>IFERROR(IF($N24="Passive","",IF(OR(COUNTIFS($O$6:$O24,$O24,$T$6:$T24,$T24,AD$6:AD24,"&gt;0")&lt;&gt;1,AD24=0),0,SUMIFS(AD$6:AD$25,$O$6:$O$25,$O24,$T$6:$T$25,$T24)/AP$3)),"")</f>
        <v/>
      </c>
      <c r="AQ24" s="145" t="str">
        <f>IFERROR(IF($N24="Passive","",IF(OR(COUNTIFS($O$6:$O24,$O24,$T$6:$T24,$T24,AE$6:AE24,"&gt;0")&lt;&gt;1,AE24=0),0,SUMIFS(AE$6:AE$25,$O$6:$O$25,$O24,$T$6:$T$25,$T24)/AQ$3)),"")</f>
        <v/>
      </c>
      <c r="AR24" s="145" t="str">
        <f>IFERROR(IF($N24="Passive","",IF(OR(COUNTIFS($O$6:$O24,$O24,$T$6:$T24,$T24,AF$6:AF24,"&gt;0")&lt;&gt;1,AF24=0),0,SUMIFS(AF$6:AF$25,$O$6:$O$25,$O24,$T$6:$T$25,$T24)/AR$3)),"")</f>
        <v/>
      </c>
      <c r="AS24" s="145" t="str">
        <f>IFERROR(IF($N24="Passive","",IF(OR(COUNTIFS($O$6:$O24,$O24,$T$6:$T24,$T24,AG$6:AG24,"&gt;0")&lt;&gt;1,AG24=0),0,SUMIFS(AG$6:AG$25,$O$6:$O$25,$O24,$T$6:$T$25,$T24)/AS$3)),"")</f>
        <v/>
      </c>
      <c r="AT24" s="145" t="str">
        <f>IFERROR(IF($N24="Passive","",IF(OR(COUNTIFS($O$6:$O24,$O24,$T$6:$T24,$T24,AH$6:AH24,"&gt;0")&lt;&gt;1,AH24=0),0,SUMIFS(AH$6:AH$25,$O$6:$O$25,$O24,$T$6:$T$25,$T24)/AT$3)),"")</f>
        <v/>
      </c>
      <c r="AU24" s="145" t="str">
        <f>IFERROR(IF($N24="Passive","",IF(OR(COUNTIFS($O$6:$O24,$O24,$T$6:$T24,$T24,AI$6:AI24,"&gt;0")&lt;&gt;1,AI24=0),0,SUMIFS(AI$6:AI$25,$O$6:$O$25,$O24,$T$6:$T$25,$T24)/AU$3)),"")</f>
        <v/>
      </c>
      <c r="AV24" s="145" t="str">
        <f>IFERROR(IF($N24="Passive","",IF(OR(COUNTIFS($O$6:$O24,$O24,$T$6:$T24,$T24,AJ$6:AJ24,"&gt;0")&lt;&gt;1,AJ24=0),0,SUMIFS(AJ$6:AJ$25,$O$6:$O$25,$O24,$T$6:$T$25,$T24)/AV$3)),"")</f>
        <v/>
      </c>
      <c r="AW24" s="145" t="str">
        <f>IFERROR(IF($N24="Passive","",IF(OR(COUNTIFS($O$6:$O24,$O24,$T$6:$T24,$T24,AK$6:AK24,"&gt;0")&lt;&gt;1,AK24=0),0,SUMIFS(AK$6:AK$25,$O$6:$O$25,$O24,$T$6:$T$25,$T24)/AW$3)),"")</f>
        <v/>
      </c>
      <c r="AX24" s="145" t="str">
        <f>IFERROR(IF($N24="Passive","",IF(OR(COUNTIFS($O$6:$O24,$O24,$T$6:$T24,$T24,AL$6:AL24,"&gt;0")&lt;&gt;1,AL24=0),0,SUMIFS(AL$6:AL$25,$O$6:$O$25,$O24,$T$6:$T$25,$T24)/AX$3)),"")</f>
        <v/>
      </c>
      <c r="AY24" s="145" t="str">
        <f>IFERROR(IF($N24="Passive","",IF(OR(COUNTIFS($O$6:$O24,$O24,$T$6:$T24,$T24,AM$6:AM24,"&gt;0")&lt;&gt;1,AM24=0),0,SUMIFS(AM$6:AM$25,$O$6:$O$25,$O24,$T$6:$T$25,$T24)/AY$3)),"")</f>
        <v/>
      </c>
      <c r="AZ24" s="145" t="str">
        <f>IFERROR(IF($N24="Passive","",IF(OR(COUNTIFS($O$6:$O24,$O24,$T$6:$T24,$T24,AN$6:AN24,"&gt;0")&lt;&gt;1,AN24=0),0,SUMIFS(AN$6:AN$25,$O$6:$O$25,$O24,$T$6:$T$25,$T24)/AZ$3)),"")</f>
        <v/>
      </c>
      <c r="BA24" s="136" t="str">
        <f t="shared" si="11"/>
        <v/>
      </c>
      <c r="BB24" s="136" t="str">
        <f t="shared" si="12"/>
        <v/>
      </c>
      <c r="BC24" s="136" t="str">
        <f t="shared" si="13"/>
        <v/>
      </c>
      <c r="BD24" s="136" t="str">
        <f t="shared" si="14"/>
        <v/>
      </c>
      <c r="BE24" s="136" t="str">
        <f t="shared" si="15"/>
        <v/>
      </c>
      <c r="BF24" s="136" t="str">
        <f t="shared" si="16"/>
        <v/>
      </c>
      <c r="BG24" s="136" t="str">
        <f t="shared" si="17"/>
        <v/>
      </c>
      <c r="BH24" s="136" t="str">
        <f t="shared" si="18"/>
        <v/>
      </c>
      <c r="BI24" s="136" t="str">
        <f t="shared" si="19"/>
        <v/>
      </c>
      <c r="BJ24" s="136" t="str">
        <f t="shared" si="20"/>
        <v/>
      </c>
      <c r="BK24" s="136" t="str">
        <f t="shared" si="21"/>
        <v/>
      </c>
      <c r="BL24" s="136" t="str">
        <f t="shared" si="22"/>
        <v/>
      </c>
      <c r="CB24" s="41" t="str">
        <f t="shared" si="33"/>
        <v/>
      </c>
      <c r="CC24" s="41" t="str">
        <f t="shared" si="33"/>
        <v/>
      </c>
      <c r="CD24" s="41" t="str">
        <f t="shared" si="33"/>
        <v/>
      </c>
      <c r="CE24" s="41" t="str">
        <f t="shared" si="33"/>
        <v/>
      </c>
      <c r="CF24" s="41" t="str">
        <f t="shared" si="33"/>
        <v/>
      </c>
      <c r="CG24" s="41" t="str">
        <f t="shared" si="33"/>
        <v/>
      </c>
      <c r="CH24" s="41" t="str">
        <f t="shared" si="33"/>
        <v/>
      </c>
      <c r="CI24" s="146" t="str">
        <f t="shared" si="33"/>
        <v/>
      </c>
      <c r="CJ24" s="146" t="str">
        <f t="shared" si="33"/>
        <v/>
      </c>
      <c r="CK24" s="146" t="str">
        <f t="shared" si="33"/>
        <v/>
      </c>
      <c r="CL24" s="41" t="str">
        <f t="shared" si="33"/>
        <v/>
      </c>
      <c r="CM24" s="41" t="str">
        <f t="shared" si="33"/>
        <v/>
      </c>
      <c r="CN24" s="146" t="str">
        <f t="shared" si="33"/>
        <v/>
      </c>
      <c r="CO24" s="146" t="str">
        <f t="shared" si="33"/>
        <v/>
      </c>
      <c r="CP24" s="146" t="str">
        <f t="shared" si="33"/>
        <v/>
      </c>
      <c r="CQ24" s="146" t="str">
        <f t="shared" si="33"/>
        <v/>
      </c>
      <c r="CR24" s="146" t="str">
        <f t="shared" si="38"/>
        <v/>
      </c>
      <c r="CS24" s="146" t="str">
        <f t="shared" si="38"/>
        <v/>
      </c>
      <c r="CT24" s="41" t="str">
        <f t="shared" si="38"/>
        <v/>
      </c>
      <c r="CU24" s="146" t="str">
        <f t="shared" si="38"/>
        <v/>
      </c>
      <c r="CV24" s="146" t="str">
        <f t="shared" si="38"/>
        <v/>
      </c>
      <c r="CW24" s="146" t="str">
        <f t="shared" si="38"/>
        <v/>
      </c>
      <c r="CX24" s="146" t="str">
        <f t="shared" si="38"/>
        <v/>
      </c>
      <c r="CY24" s="146" t="str">
        <f t="shared" si="38"/>
        <v/>
      </c>
      <c r="CZ24" s="146" t="str">
        <f t="shared" si="38"/>
        <v/>
      </c>
      <c r="DA24" s="41" t="str">
        <f t="shared" si="38"/>
        <v/>
      </c>
      <c r="DB24" s="41" t="str">
        <f t="shared" si="39"/>
        <v/>
      </c>
      <c r="DC24" s="41" t="str">
        <f t="shared" si="39"/>
        <v/>
      </c>
      <c r="DD24" s="41" t="str">
        <f t="shared" si="39"/>
        <v/>
      </c>
      <c r="DE24" s="41" t="str">
        <f t="shared" si="39"/>
        <v/>
      </c>
      <c r="DF24" s="41" t="str">
        <f t="shared" si="39"/>
        <v/>
      </c>
      <c r="DG24" s="41" t="str">
        <f t="shared" si="39"/>
        <v/>
      </c>
      <c r="DH24" s="41" t="str">
        <f t="shared" si="39"/>
        <v/>
      </c>
      <c r="DI24" s="41" t="str">
        <f t="shared" si="39"/>
        <v/>
      </c>
      <c r="DJ24" s="41" t="str">
        <f t="shared" si="39"/>
        <v/>
      </c>
      <c r="DK24" s="41" t="str">
        <f t="shared" si="39"/>
        <v/>
      </c>
      <c r="DL24" s="41" t="str">
        <f t="shared" si="39"/>
        <v/>
      </c>
      <c r="DM24" s="41" t="str">
        <f t="shared" si="39"/>
        <v/>
      </c>
      <c r="DN24" s="41" t="str">
        <f t="shared" si="39"/>
        <v/>
      </c>
      <c r="DO24" s="41" t="str">
        <f t="shared" si="39"/>
        <v/>
      </c>
      <c r="DP24" s="41" t="str">
        <f t="shared" si="39"/>
        <v/>
      </c>
      <c r="DQ24" s="41" t="str">
        <f t="shared" si="39"/>
        <v/>
      </c>
      <c r="DS24" s="40">
        <v>19</v>
      </c>
      <c r="DT24" s="130" t="str">
        <f>IF(OR(INDEX(Expenses!$B$6:$B$25,$DS24,1)=0,INDEX(Expenses!$C$6:$C$25,$DS24,1)=0,INDEX(Expenses!$D$6:$D$25,$DS24,1)=0),"Passive","Active")</f>
        <v>Passive</v>
      </c>
      <c r="DU24" s="130" t="str">
        <f>IF($DT24="Passive","",INDEX(Expenses!$B$6:$B$25,Calc!$DS24,1))</f>
        <v/>
      </c>
      <c r="DV24" s="130" t="str">
        <f>IF($DT24="Passive","",INDEX(Expenses!$C$6:$C$25,Calc!$DS24,1))</f>
        <v/>
      </c>
      <c r="DW24" s="130" t="str">
        <f>IF($DT24="Passive","",INDEX(Expenses!$D$6:$D$25,Calc!$DS24,1))</f>
        <v/>
      </c>
      <c r="DX24" s="136" t="str">
        <f>IF($DT24="Passive","",INDEX(Expenses!E$6:E$25,$DS24,1))</f>
        <v/>
      </c>
      <c r="DY24" s="136" t="str">
        <f>IF($DT24="Passive","",INDEX(Expenses!F$6:F$25,$DS24,1))</f>
        <v/>
      </c>
      <c r="DZ24" s="136" t="str">
        <f>IF($DT24="Passive","",INDEX(Expenses!G$6:G$25,$DS24,1))</f>
        <v/>
      </c>
      <c r="EA24" s="136" t="str">
        <f>IF($DT24="Passive","",INDEX(Expenses!H$6:H$25,$DS24,1))</f>
        <v/>
      </c>
      <c r="EB24" s="136" t="str">
        <f>IF($DT24="Passive","",INDEX(Expenses!I$6:I$25,$DS24,1))</f>
        <v/>
      </c>
      <c r="EC24" s="136" t="str">
        <f>IF($DT24="Passive","",INDEX(Expenses!J$6:J$25,$DS24,1))</f>
        <v/>
      </c>
      <c r="ED24" s="136" t="str">
        <f>IF($DT24="Passive","",INDEX(Expenses!K$6:K$25,$DS24,1))</f>
        <v/>
      </c>
      <c r="EE24" s="136" t="str">
        <f>IF($DT24="Passive","",INDEX(Expenses!L$6:L$25,$DS24,1))</f>
        <v/>
      </c>
      <c r="EF24" s="136" t="str">
        <f>IF($DT24="Passive","",INDEX(Expenses!M$6:M$25,$DS24,1))</f>
        <v/>
      </c>
      <c r="EG24" s="136" t="str">
        <f>IF($DT24="Passive","",INDEX(Expenses!N$6:N$25,$DS24,1))</f>
        <v/>
      </c>
      <c r="EH24" s="136" t="str">
        <f>IF($DT24="Passive","",INDEX(Expenses!O$6:O$25,$DS24,1))</f>
        <v/>
      </c>
      <c r="EI24" s="136" t="str">
        <f>IF($DT24="Passive","",INDEX(Expenses!P$6:P$25,$DS24,1))</f>
        <v/>
      </c>
      <c r="EO24" s="141" t="str">
        <f t="shared" si="43"/>
        <v/>
      </c>
      <c r="EP24" s="136" t="str">
        <f t="shared" si="44"/>
        <v/>
      </c>
      <c r="EQ24" s="136">
        <f t="shared" si="46"/>
        <v>0</v>
      </c>
      <c r="ER24" s="136">
        <f t="shared" si="47"/>
        <v>0</v>
      </c>
      <c r="ES24" s="136">
        <f t="shared" si="48"/>
        <v>0</v>
      </c>
      <c r="ET24" s="136">
        <f t="shared" si="49"/>
        <v>0</v>
      </c>
      <c r="EU24" s="136">
        <f t="shared" si="50"/>
        <v>0</v>
      </c>
      <c r="EV24" s="136">
        <f t="shared" si="51"/>
        <v>0</v>
      </c>
      <c r="EW24" s="136">
        <f t="shared" si="52"/>
        <v>0</v>
      </c>
      <c r="EX24" s="136">
        <f t="shared" si="53"/>
        <v>0</v>
      </c>
      <c r="EY24" s="136">
        <f t="shared" si="54"/>
        <v>0</v>
      </c>
      <c r="EZ24" s="136">
        <f t="shared" si="55"/>
        <v>0</v>
      </c>
      <c r="FA24" s="136">
        <f t="shared" si="56"/>
        <v>0</v>
      </c>
      <c r="FB24" s="136">
        <f t="shared" si="57"/>
        <v>0</v>
      </c>
    </row>
    <row r="25" spans="2:158" x14ac:dyDescent="0.25">
      <c r="B25" s="40">
        <v>19</v>
      </c>
      <c r="D25"/>
      <c r="E25"/>
      <c r="J25"/>
      <c r="K25"/>
      <c r="M25" s="40">
        <v>20</v>
      </c>
      <c r="N25" s="130" t="str">
        <f>IF(OR(INDEX(Records!$B$6:$B$25,$M25,1)=0,INDEX(Records!$C$6:$C$25,$M25,1)=0,INDEX(Records!$D$6:$D$25,$M25,1)=0,INDEX(Records!$E$6:$E$25,$M25,1)=0),"Passive","Active")</f>
        <v>Passive</v>
      </c>
      <c r="O25" s="141" t="str">
        <f>IFERROR(IF($N25="Passive","",INDEX(Records!$B$6:$B$25,$M25,1)),"")</f>
        <v/>
      </c>
      <c r="P25" s="148" t="str">
        <f>IFERROR(IF($N25="Passive","",INDEX(Records!$C$6:$C$25,$M25,1)),"")</f>
        <v/>
      </c>
      <c r="Q25" s="149" t="str">
        <f>IFERROR(IF($N25="Passive","",INDEX(Records!$D$6:$D$25,$M25,1)),"")</f>
        <v/>
      </c>
      <c r="R25" s="135" t="str">
        <f t="shared" si="24"/>
        <v/>
      </c>
      <c r="S25" s="135" t="str">
        <f t="shared" si="25"/>
        <v/>
      </c>
      <c r="T25" s="130" t="str">
        <f t="shared" si="26"/>
        <v/>
      </c>
      <c r="U25" s="149" t="str">
        <f>IFERROR(IF($N25="Passive","",INDEX(Records!$E$6:$E$25,$M25,1)),"")</f>
        <v/>
      </c>
      <c r="V25" s="135" t="str">
        <f t="shared" si="27"/>
        <v/>
      </c>
      <c r="W25" s="135" t="str">
        <f t="shared" si="28"/>
        <v/>
      </c>
      <c r="X25" s="130" t="str">
        <f t="shared" si="29"/>
        <v/>
      </c>
      <c r="Y25" s="130" t="str">
        <f>IFERROR(IF($N25="Passive","",INDEX(Records!$I$6:$I$25,$M25,1)),"")</f>
        <v/>
      </c>
      <c r="Z25" s="130" t="str">
        <f>IFERROR(IF($N25="Passive","",INDEX(Records!$J$6:$J$25,$M25,1)),"")</f>
        <v/>
      </c>
      <c r="AA25" s="130" t="str">
        <f t="shared" si="9"/>
        <v/>
      </c>
      <c r="AB25" s="130" t="str">
        <f t="shared" si="30"/>
        <v/>
      </c>
      <c r="AC25" s="129" t="str">
        <f t="shared" si="31"/>
        <v/>
      </c>
      <c r="AD25" s="136" t="str">
        <f t="shared" si="31"/>
        <v/>
      </c>
      <c r="AE25" s="136" t="str">
        <f t="shared" si="31"/>
        <v/>
      </c>
      <c r="AF25" s="136" t="str">
        <f t="shared" si="31"/>
        <v/>
      </c>
      <c r="AG25" s="136" t="str">
        <f t="shared" si="31"/>
        <v/>
      </c>
      <c r="AH25" s="136" t="str">
        <f t="shared" si="31"/>
        <v/>
      </c>
      <c r="AI25" s="136" t="str">
        <f t="shared" si="31"/>
        <v/>
      </c>
      <c r="AJ25" s="136" t="str">
        <f t="shared" si="31"/>
        <v/>
      </c>
      <c r="AK25" s="136" t="str">
        <f t="shared" si="31"/>
        <v/>
      </c>
      <c r="AL25" s="136" t="str">
        <f t="shared" si="31"/>
        <v/>
      </c>
      <c r="AM25" s="136" t="str">
        <f t="shared" si="31"/>
        <v/>
      </c>
      <c r="AN25" s="136" t="str">
        <f t="shared" si="31"/>
        <v/>
      </c>
      <c r="AO25" s="145" t="str">
        <f>IFERROR(IF($N25="Passive","",IF(OR(COUNTIFS($O$6:$O25,$O25,$T$6:$T25,$T25,AC$6:AC25,"&gt;0")&lt;&gt;1,AC25=0),0,SUMIFS(AC$6:AC$25,$O$6:$O$25,$O25,$T$6:$T$25,$T25)/AO$3)),"")</f>
        <v/>
      </c>
      <c r="AP25" s="145" t="str">
        <f>IFERROR(IF($N25="Passive","",IF(OR(COUNTIFS($O$6:$O25,$O25,$T$6:$T25,$T25,AD$6:AD25,"&gt;0")&lt;&gt;1,AD25=0),0,SUMIFS(AD$6:AD$25,$O$6:$O$25,$O25,$T$6:$T$25,$T25)/AP$3)),"")</f>
        <v/>
      </c>
      <c r="AQ25" s="145" t="str">
        <f>IFERROR(IF($N25="Passive","",IF(OR(COUNTIFS($O$6:$O25,$O25,$T$6:$T25,$T25,AE$6:AE25,"&gt;0")&lt;&gt;1,AE25=0),0,SUMIFS(AE$6:AE$25,$O$6:$O$25,$O25,$T$6:$T$25,$T25)/AQ$3)),"")</f>
        <v/>
      </c>
      <c r="AR25" s="145" t="str">
        <f>IFERROR(IF($N25="Passive","",IF(OR(COUNTIFS($O$6:$O25,$O25,$T$6:$T25,$T25,AF$6:AF25,"&gt;0")&lt;&gt;1,AF25=0),0,SUMIFS(AF$6:AF$25,$O$6:$O$25,$O25,$T$6:$T$25,$T25)/AR$3)),"")</f>
        <v/>
      </c>
      <c r="AS25" s="145" t="str">
        <f>IFERROR(IF($N25="Passive","",IF(OR(COUNTIFS($O$6:$O25,$O25,$T$6:$T25,$T25,AG$6:AG25,"&gt;0")&lt;&gt;1,AG25=0),0,SUMIFS(AG$6:AG$25,$O$6:$O$25,$O25,$T$6:$T$25,$T25)/AS$3)),"")</f>
        <v/>
      </c>
      <c r="AT25" s="145" t="str">
        <f>IFERROR(IF($N25="Passive","",IF(OR(COUNTIFS($O$6:$O25,$O25,$T$6:$T25,$T25,AH$6:AH25,"&gt;0")&lt;&gt;1,AH25=0),0,SUMIFS(AH$6:AH$25,$O$6:$O$25,$O25,$T$6:$T$25,$T25)/AT$3)),"")</f>
        <v/>
      </c>
      <c r="AU25" s="145" t="str">
        <f>IFERROR(IF($N25="Passive","",IF(OR(COUNTIFS($O$6:$O25,$O25,$T$6:$T25,$T25,AI$6:AI25,"&gt;0")&lt;&gt;1,AI25=0),0,SUMIFS(AI$6:AI$25,$O$6:$O$25,$O25,$T$6:$T$25,$T25)/AU$3)),"")</f>
        <v/>
      </c>
      <c r="AV25" s="145" t="str">
        <f>IFERROR(IF($N25="Passive","",IF(OR(COUNTIFS($O$6:$O25,$O25,$T$6:$T25,$T25,AJ$6:AJ25,"&gt;0")&lt;&gt;1,AJ25=0),0,SUMIFS(AJ$6:AJ$25,$O$6:$O$25,$O25,$T$6:$T$25,$T25)/AV$3)),"")</f>
        <v/>
      </c>
      <c r="AW25" s="145" t="str">
        <f>IFERROR(IF($N25="Passive","",IF(OR(COUNTIFS($O$6:$O25,$O25,$T$6:$T25,$T25,AK$6:AK25,"&gt;0")&lt;&gt;1,AK25=0),0,SUMIFS(AK$6:AK$25,$O$6:$O$25,$O25,$T$6:$T$25,$T25)/AW$3)),"")</f>
        <v/>
      </c>
      <c r="AX25" s="145" t="str">
        <f>IFERROR(IF($N25="Passive","",IF(OR(COUNTIFS($O$6:$O25,$O25,$T$6:$T25,$T25,AL$6:AL25,"&gt;0")&lt;&gt;1,AL25=0),0,SUMIFS(AL$6:AL$25,$O$6:$O$25,$O25,$T$6:$T$25,$T25)/AX$3)),"")</f>
        <v/>
      </c>
      <c r="AY25" s="145" t="str">
        <f>IFERROR(IF($N25="Passive","",IF(OR(COUNTIFS($O$6:$O25,$O25,$T$6:$T25,$T25,AM$6:AM25,"&gt;0")&lt;&gt;1,AM25=0),0,SUMIFS(AM$6:AM$25,$O$6:$O$25,$O25,$T$6:$T$25,$T25)/AY$3)),"")</f>
        <v/>
      </c>
      <c r="AZ25" s="145" t="str">
        <f>IFERROR(IF($N25="Passive","",IF(OR(COUNTIFS($O$6:$O25,$O25,$T$6:$T25,$T25,AN$6:AN25,"&gt;0")&lt;&gt;1,AN25=0),0,SUMIFS(AN$6:AN$25,$O$6:$O$25,$O25,$T$6:$T$25,$T25)/AZ$3)),"")</f>
        <v/>
      </c>
      <c r="BA25" s="136" t="str">
        <f t="shared" si="11"/>
        <v/>
      </c>
      <c r="BB25" s="136" t="str">
        <f t="shared" si="12"/>
        <v/>
      </c>
      <c r="BC25" s="136" t="str">
        <f t="shared" si="13"/>
        <v/>
      </c>
      <c r="BD25" s="136" t="str">
        <f t="shared" si="14"/>
        <v/>
      </c>
      <c r="BE25" s="136" t="str">
        <f t="shared" si="15"/>
        <v/>
      </c>
      <c r="BF25" s="136" t="str">
        <f t="shared" si="16"/>
        <v/>
      </c>
      <c r="BG25" s="136" t="str">
        <f t="shared" si="17"/>
        <v/>
      </c>
      <c r="BH25" s="136" t="str">
        <f t="shared" si="18"/>
        <v/>
      </c>
      <c r="BI25" s="136" t="str">
        <f t="shared" si="19"/>
        <v/>
      </c>
      <c r="BJ25" s="136" t="str">
        <f t="shared" si="20"/>
        <v/>
      </c>
      <c r="BK25" s="136" t="str">
        <f t="shared" si="21"/>
        <v/>
      </c>
      <c r="BL25" s="136" t="str">
        <f t="shared" si="22"/>
        <v/>
      </c>
      <c r="CB25" s="41" t="str">
        <f t="shared" si="33"/>
        <v/>
      </c>
      <c r="CC25" s="41" t="str">
        <f t="shared" si="33"/>
        <v/>
      </c>
      <c r="CD25" s="41" t="str">
        <f t="shared" si="33"/>
        <v/>
      </c>
      <c r="CE25" s="41" t="str">
        <f t="shared" si="33"/>
        <v/>
      </c>
      <c r="CF25" s="41" t="str">
        <f t="shared" si="33"/>
        <v/>
      </c>
      <c r="CG25" s="41" t="str">
        <f t="shared" si="33"/>
        <v/>
      </c>
      <c r="CH25" s="41" t="str">
        <f t="shared" si="33"/>
        <v/>
      </c>
      <c r="CI25" s="146" t="str">
        <f t="shared" si="33"/>
        <v/>
      </c>
      <c r="CJ25" s="146" t="str">
        <f t="shared" si="33"/>
        <v/>
      </c>
      <c r="CK25" s="146" t="str">
        <f t="shared" si="33"/>
        <v/>
      </c>
      <c r="CL25" s="41" t="str">
        <f t="shared" si="33"/>
        <v/>
      </c>
      <c r="CM25" s="41" t="str">
        <f t="shared" si="33"/>
        <v/>
      </c>
      <c r="CN25" s="146" t="str">
        <f t="shared" si="33"/>
        <v/>
      </c>
      <c r="CO25" s="146" t="str">
        <f t="shared" si="33"/>
        <v/>
      </c>
      <c r="CP25" s="146" t="str">
        <f t="shared" si="33"/>
        <v/>
      </c>
      <c r="CQ25" s="146" t="str">
        <f t="shared" si="33"/>
        <v/>
      </c>
      <c r="CR25" s="146" t="str">
        <f t="shared" si="38"/>
        <v/>
      </c>
      <c r="CS25" s="146" t="str">
        <f t="shared" si="38"/>
        <v/>
      </c>
      <c r="CT25" s="41" t="str">
        <f t="shared" si="38"/>
        <v/>
      </c>
      <c r="CU25" s="146" t="str">
        <f t="shared" si="38"/>
        <v/>
      </c>
      <c r="CV25" s="146" t="str">
        <f t="shared" si="38"/>
        <v/>
      </c>
      <c r="CW25" s="146" t="str">
        <f t="shared" si="38"/>
        <v/>
      </c>
      <c r="CX25" s="146" t="str">
        <f t="shared" si="38"/>
        <v/>
      </c>
      <c r="CY25" s="146" t="str">
        <f t="shared" si="38"/>
        <v/>
      </c>
      <c r="CZ25" s="146" t="str">
        <f t="shared" si="38"/>
        <v/>
      </c>
      <c r="DA25" s="41" t="str">
        <f t="shared" si="38"/>
        <v/>
      </c>
      <c r="DB25" s="41" t="str">
        <f t="shared" si="39"/>
        <v/>
      </c>
      <c r="DC25" s="41" t="str">
        <f t="shared" si="39"/>
        <v/>
      </c>
      <c r="DD25" s="41" t="str">
        <f t="shared" si="39"/>
        <v/>
      </c>
      <c r="DE25" s="41" t="str">
        <f t="shared" si="39"/>
        <v/>
      </c>
      <c r="DF25" s="41" t="str">
        <f t="shared" si="39"/>
        <v/>
      </c>
      <c r="DG25" s="41" t="str">
        <f t="shared" si="39"/>
        <v/>
      </c>
      <c r="DH25" s="41" t="str">
        <f t="shared" si="39"/>
        <v/>
      </c>
      <c r="DI25" s="41" t="str">
        <f t="shared" si="39"/>
        <v/>
      </c>
      <c r="DJ25" s="41" t="str">
        <f t="shared" si="39"/>
        <v/>
      </c>
      <c r="DK25" s="41" t="str">
        <f t="shared" si="39"/>
        <v/>
      </c>
      <c r="DL25" s="41" t="str">
        <f t="shared" si="39"/>
        <v/>
      </c>
      <c r="DM25" s="41" t="str">
        <f t="shared" si="39"/>
        <v/>
      </c>
      <c r="DN25" s="41" t="str">
        <f t="shared" si="39"/>
        <v/>
      </c>
      <c r="DO25" s="41" t="str">
        <f t="shared" si="39"/>
        <v/>
      </c>
      <c r="DP25" s="41" t="str">
        <f t="shared" si="39"/>
        <v/>
      </c>
      <c r="DQ25" s="41" t="str">
        <f t="shared" si="39"/>
        <v/>
      </c>
      <c r="DS25" s="40">
        <v>20</v>
      </c>
      <c r="DT25" s="130" t="str">
        <f>IF(OR(INDEX(Expenses!$B$6:$B$25,$DS25,1)=0,INDEX(Expenses!$C$6:$C$25,$DS25,1)=0,INDEX(Expenses!$D$6:$D$25,$DS25,1)=0),"Passive","Active")</f>
        <v>Passive</v>
      </c>
      <c r="DU25" s="130" t="str">
        <f>IF($DT25="Passive","",INDEX(Expenses!$B$6:$B$25,Calc!$DS25,1))</f>
        <v/>
      </c>
      <c r="DV25" s="130" t="str">
        <f>IF($DT25="Passive","",INDEX(Expenses!$C$6:$C$25,Calc!$DS25,1))</f>
        <v/>
      </c>
      <c r="DW25" s="130" t="str">
        <f>IF($DT25="Passive","",INDEX(Expenses!$D$6:$D$25,Calc!$DS25,1))</f>
        <v/>
      </c>
      <c r="DX25" s="136" t="str">
        <f>IF($DT25="Passive","",INDEX(Expenses!E$6:E$25,$DS25,1))</f>
        <v/>
      </c>
      <c r="DY25" s="136" t="str">
        <f>IF($DT25="Passive","",INDEX(Expenses!F$6:F$25,$DS25,1))</f>
        <v/>
      </c>
      <c r="DZ25" s="136" t="str">
        <f>IF($DT25="Passive","",INDEX(Expenses!G$6:G$25,$DS25,1))</f>
        <v/>
      </c>
      <c r="EA25" s="136" t="str">
        <f>IF($DT25="Passive","",INDEX(Expenses!H$6:H$25,$DS25,1))</f>
        <v/>
      </c>
      <c r="EB25" s="136" t="str">
        <f>IF($DT25="Passive","",INDEX(Expenses!I$6:I$25,$DS25,1))</f>
        <v/>
      </c>
      <c r="EC25" s="136" t="str">
        <f>IF($DT25="Passive","",INDEX(Expenses!J$6:J$25,$DS25,1))</f>
        <v/>
      </c>
      <c r="ED25" s="136" t="str">
        <f>IF($DT25="Passive","",INDEX(Expenses!K$6:K$25,$DS25,1))</f>
        <v/>
      </c>
      <c r="EE25" s="136" t="str">
        <f>IF($DT25="Passive","",INDEX(Expenses!L$6:L$25,$DS25,1))</f>
        <v/>
      </c>
      <c r="EF25" s="136" t="str">
        <f>IF($DT25="Passive","",INDEX(Expenses!M$6:M$25,$DS25,1))</f>
        <v/>
      </c>
      <c r="EG25" s="136" t="str">
        <f>IF($DT25="Passive","",INDEX(Expenses!N$6:N$25,$DS25,1))</f>
        <v/>
      </c>
      <c r="EH25" s="136" t="str">
        <f>IF($DT25="Passive","",INDEX(Expenses!O$6:O$25,$DS25,1))</f>
        <v/>
      </c>
      <c r="EI25" s="136" t="str">
        <f>IF($DT25="Passive","",INDEX(Expenses!P$6:P$25,$DS25,1))</f>
        <v/>
      </c>
    </row>
    <row r="26" spans="2:158" x14ac:dyDescent="0.25">
      <c r="B26" s="40">
        <v>20</v>
      </c>
      <c r="D26"/>
      <c r="E26"/>
      <c r="J26"/>
      <c r="K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O26" s="139">
        <f>MAX(COUNTA($EO$28:$EO$44)-COUNTIF($EO$28:$EO$44,""),1)</f>
        <v>9</v>
      </c>
      <c r="EP26" s="93" t="s">
        <v>89</v>
      </c>
      <c r="EQ26" s="130">
        <f>$BR6</f>
        <v>1</v>
      </c>
      <c r="ER26" s="130">
        <f>$BR7</f>
        <v>2</v>
      </c>
      <c r="ES26" s="130">
        <f>$BR8</f>
        <v>3</v>
      </c>
      <c r="ET26" s="130">
        <f>$BR9</f>
        <v>4</v>
      </c>
      <c r="EU26" s="130">
        <f>$BR10</f>
        <v>5</v>
      </c>
      <c r="EV26" s="130">
        <f>$BR11</f>
        <v>6</v>
      </c>
      <c r="EW26" s="130">
        <f>$BR12</f>
        <v>7</v>
      </c>
      <c r="EX26" s="130">
        <f>$BR13</f>
        <v>8</v>
      </c>
      <c r="EY26" s="130">
        <f>$BR14</f>
        <v>9</v>
      </c>
      <c r="EZ26" s="130">
        <f>$BR15</f>
        <v>10</v>
      </c>
      <c r="FA26" s="130">
        <f>$BR16</f>
        <v>11</v>
      </c>
      <c r="FB26" s="130">
        <f>$BR17</f>
        <v>12</v>
      </c>
    </row>
    <row r="27" spans="2:158" x14ac:dyDescent="0.25">
      <c r="B27" s="40">
        <v>21</v>
      </c>
      <c r="D27"/>
      <c r="E27"/>
      <c r="F27"/>
      <c r="G27"/>
      <c r="H27"/>
      <c r="I27"/>
      <c r="J27"/>
      <c r="K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O27" s="70" t="s">
        <v>97</v>
      </c>
      <c r="EP27" s="91" t="s">
        <v>98</v>
      </c>
      <c r="EQ27" s="131" t="str">
        <f>INDEX($BP$6:$BP$17,EQ$26,1)</f>
        <v>January</v>
      </c>
      <c r="ER27" s="131" t="str">
        <f t="shared" ref="ER27:FB27" si="58">INDEX($BP$6:$BP$17,ER$26,1)</f>
        <v>February</v>
      </c>
      <c r="ES27" s="131" t="str">
        <f t="shared" si="58"/>
        <v>March</v>
      </c>
      <c r="ET27" s="131" t="str">
        <f t="shared" si="58"/>
        <v>April</v>
      </c>
      <c r="EU27" s="131" t="str">
        <f t="shared" si="58"/>
        <v>May</v>
      </c>
      <c r="EV27" s="131" t="str">
        <f t="shared" si="58"/>
        <v>June</v>
      </c>
      <c r="EW27" s="131" t="str">
        <f t="shared" si="58"/>
        <v>July</v>
      </c>
      <c r="EX27" s="131" t="str">
        <f t="shared" si="58"/>
        <v>August</v>
      </c>
      <c r="EY27" s="131" t="str">
        <f t="shared" si="58"/>
        <v>September</v>
      </c>
      <c r="EZ27" s="131" t="str">
        <f t="shared" si="58"/>
        <v>October</v>
      </c>
      <c r="FA27" s="131" t="str">
        <f t="shared" si="58"/>
        <v>November</v>
      </c>
      <c r="FB27" s="131" t="str">
        <f t="shared" si="58"/>
        <v>December</v>
      </c>
    </row>
    <row r="28" spans="2:158" x14ac:dyDescent="0.25">
      <c r="B28" s="40">
        <v>22</v>
      </c>
      <c r="D28"/>
      <c r="E28"/>
      <c r="F28"/>
      <c r="G28"/>
      <c r="H28"/>
      <c r="I28"/>
      <c r="J28"/>
      <c r="K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O28" s="141" t="str">
        <f t="shared" ref="EO28:EO44" si="59">$K7</f>
        <v>Cleaning</v>
      </c>
      <c r="EP28" s="136">
        <f t="shared" ref="EP28:EP44" si="60">IF(LEN($EO28)=0,"",IF($EL$7="All",SUM($EQ28:$FB28),INDEX($EQ28:$FB28,1,MATCH($EL$7,$EQ$27:$FB$27,0))))</f>
        <v>155</v>
      </c>
      <c r="EQ28" s="136">
        <f>IF($EM$7="All",SUMIFS(DX$6:DX$25,$DW$6:$DW$25,$EK$7,$DV$6:$DV$25,$EO28),
IF($EM$7&lt;&gt;"All",SUMIFS(DX$6:DX$25,$DW$6:$DW$25,$EK$7,$DU$6:$DU$25,$EM$7,$DV$6:$DV$25,$EO28),""))</f>
        <v>50</v>
      </c>
      <c r="ER28" s="136">
        <f t="shared" ref="ER28:FB28" si="61">IF($EM$7="All",SUMIFS(DY$6:DY$25,$DW$6:$DW$25,$EK$7,$DV$6:$DV$25,$EO28),
IF($EM$7&lt;&gt;"All",SUMIFS(DY$6:DY$25,$DW$6:$DW$25,$EK$7,$DU$6:$DU$25,$EM$7,$DV$6:$DV$25,$EO28),""))</f>
        <v>60</v>
      </c>
      <c r="ES28" s="136">
        <f t="shared" si="61"/>
        <v>45</v>
      </c>
      <c r="ET28" s="136">
        <f t="shared" si="61"/>
        <v>0</v>
      </c>
      <c r="EU28" s="136">
        <f t="shared" si="61"/>
        <v>0</v>
      </c>
      <c r="EV28" s="136">
        <f t="shared" si="61"/>
        <v>0</v>
      </c>
      <c r="EW28" s="136">
        <f t="shared" si="61"/>
        <v>0</v>
      </c>
      <c r="EX28" s="136">
        <f t="shared" si="61"/>
        <v>0</v>
      </c>
      <c r="EY28" s="136">
        <f t="shared" si="61"/>
        <v>0</v>
      </c>
      <c r="EZ28" s="136">
        <f t="shared" si="61"/>
        <v>0</v>
      </c>
      <c r="FA28" s="136">
        <f t="shared" si="61"/>
        <v>0</v>
      </c>
      <c r="FB28" s="136">
        <f t="shared" si="61"/>
        <v>0</v>
      </c>
    </row>
    <row r="29" spans="2:158" x14ac:dyDescent="0.25">
      <c r="B29" s="40">
        <v>23</v>
      </c>
      <c r="D29"/>
      <c r="E29"/>
      <c r="F29"/>
      <c r="G29"/>
      <c r="H29"/>
      <c r="I29"/>
      <c r="J29"/>
      <c r="K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O29" s="141" t="str">
        <f t="shared" si="59"/>
        <v>Repairs</v>
      </c>
      <c r="EP29" s="136">
        <f t="shared" si="60"/>
        <v>750</v>
      </c>
      <c r="EQ29" s="136">
        <f t="shared" ref="EQ29:EQ44" si="62">IF($EM$7="All",SUMIFS(DX$6:DX$25,$DW$6:$DW$25,$EK$7,$DV$6:$DV$25,$EO29),
IF($EM$7&lt;&gt;"All",SUMIFS(DX$6:DX$25,$DW$6:$DW$25,$EK$7,$DU$6:$DU$25,$EM$7,$DV$6:$DV$25,$EO29),""))</f>
        <v>0</v>
      </c>
      <c r="ER29" s="136">
        <f t="shared" ref="ER29:ER44" si="63">IF($EM$7="All",SUMIFS(DY$6:DY$25,$DW$6:$DW$25,$EK$7,$DV$6:$DV$25,$EO29),
IF($EM$7&lt;&gt;"All",SUMIFS(DY$6:DY$25,$DW$6:$DW$25,$EK$7,$DU$6:$DU$25,$EM$7,$DV$6:$DV$25,$EO29),""))</f>
        <v>0</v>
      </c>
      <c r="ES29" s="136">
        <f t="shared" ref="ES29:ES44" si="64">IF($EM$7="All",SUMIFS(DZ$6:DZ$25,$DW$6:$DW$25,$EK$7,$DV$6:$DV$25,$EO29),
IF($EM$7&lt;&gt;"All",SUMIFS(DZ$6:DZ$25,$DW$6:$DW$25,$EK$7,$DU$6:$DU$25,$EM$7,$DV$6:$DV$25,$EO29),""))</f>
        <v>750</v>
      </c>
      <c r="ET29" s="136">
        <f t="shared" ref="ET29:ET44" si="65">IF($EM$7="All",SUMIFS(EA$6:EA$25,$DW$6:$DW$25,$EK$7,$DV$6:$DV$25,$EO29),
IF($EM$7&lt;&gt;"All",SUMIFS(EA$6:EA$25,$DW$6:$DW$25,$EK$7,$DU$6:$DU$25,$EM$7,$DV$6:$DV$25,$EO29),""))</f>
        <v>0</v>
      </c>
      <c r="EU29" s="136">
        <f t="shared" ref="EU29:EU44" si="66">IF($EM$7="All",SUMIFS(EB$6:EB$25,$DW$6:$DW$25,$EK$7,$DV$6:$DV$25,$EO29),
IF($EM$7&lt;&gt;"All",SUMIFS(EB$6:EB$25,$DW$6:$DW$25,$EK$7,$DU$6:$DU$25,$EM$7,$DV$6:$DV$25,$EO29),""))</f>
        <v>0</v>
      </c>
      <c r="EV29" s="136">
        <f t="shared" ref="EV29:EV44" si="67">IF($EM$7="All",SUMIFS(EC$6:EC$25,$DW$6:$DW$25,$EK$7,$DV$6:$DV$25,$EO29),
IF($EM$7&lt;&gt;"All",SUMIFS(EC$6:EC$25,$DW$6:$DW$25,$EK$7,$DU$6:$DU$25,$EM$7,$DV$6:$DV$25,$EO29),""))</f>
        <v>0</v>
      </c>
      <c r="EW29" s="136">
        <f t="shared" ref="EW29:EW44" si="68">IF($EM$7="All",SUMIFS(ED$6:ED$25,$DW$6:$DW$25,$EK$7,$DV$6:$DV$25,$EO29),
IF($EM$7&lt;&gt;"All",SUMIFS(ED$6:ED$25,$DW$6:$DW$25,$EK$7,$DU$6:$DU$25,$EM$7,$DV$6:$DV$25,$EO29),""))</f>
        <v>0</v>
      </c>
      <c r="EX29" s="136">
        <f t="shared" ref="EX29:EX44" si="69">IF($EM$7="All",SUMIFS(EE$6:EE$25,$DW$6:$DW$25,$EK$7,$DV$6:$DV$25,$EO29),
IF($EM$7&lt;&gt;"All",SUMIFS(EE$6:EE$25,$DW$6:$DW$25,$EK$7,$DU$6:$DU$25,$EM$7,$DV$6:$DV$25,$EO29),""))</f>
        <v>0</v>
      </c>
      <c r="EY29" s="136">
        <f t="shared" ref="EY29:EY44" si="70">IF($EM$7="All",SUMIFS(EF$6:EF$25,$DW$6:$DW$25,$EK$7,$DV$6:$DV$25,$EO29),
IF($EM$7&lt;&gt;"All",SUMIFS(EF$6:EF$25,$DW$6:$DW$25,$EK$7,$DU$6:$DU$25,$EM$7,$DV$6:$DV$25,$EO29),""))</f>
        <v>0</v>
      </c>
      <c r="EZ29" s="136">
        <f t="shared" ref="EZ29:EZ44" si="71">IF($EM$7="All",SUMIFS(EG$6:EG$25,$DW$6:$DW$25,$EK$7,$DV$6:$DV$25,$EO29),
IF($EM$7&lt;&gt;"All",SUMIFS(EG$6:EG$25,$DW$6:$DW$25,$EK$7,$DU$6:$DU$25,$EM$7,$DV$6:$DV$25,$EO29),""))</f>
        <v>0</v>
      </c>
      <c r="FA29" s="136">
        <f t="shared" ref="FA29:FA44" si="72">IF($EM$7="All",SUMIFS(EH$6:EH$25,$DW$6:$DW$25,$EK$7,$DV$6:$DV$25,$EO29),
IF($EM$7&lt;&gt;"All",SUMIFS(EH$6:EH$25,$DW$6:$DW$25,$EK$7,$DU$6:$DU$25,$EM$7,$DV$6:$DV$25,$EO29),""))</f>
        <v>0</v>
      </c>
      <c r="FB29" s="136">
        <f t="shared" ref="FB29:FB44" si="73">IF($EM$7="All",SUMIFS(EI$6:EI$25,$DW$6:$DW$25,$EK$7,$DV$6:$DV$25,$EO29),
IF($EM$7&lt;&gt;"All",SUMIFS(EI$6:EI$25,$DW$6:$DW$25,$EK$7,$DU$6:$DU$25,$EM$7,$DV$6:$DV$25,$EO29),""))</f>
        <v>0</v>
      </c>
    </row>
    <row r="30" spans="2:158" x14ac:dyDescent="0.25">
      <c r="B30" s="40">
        <v>24</v>
      </c>
      <c r="D30"/>
      <c r="E30"/>
      <c r="F30"/>
      <c r="G30"/>
      <c r="H30"/>
      <c r="I30"/>
      <c r="J30"/>
      <c r="K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O30" s="141" t="str">
        <f t="shared" si="59"/>
        <v>Taxes</v>
      </c>
      <c r="EP30" s="136">
        <f t="shared" si="60"/>
        <v>0</v>
      </c>
      <c r="EQ30" s="136">
        <f t="shared" si="62"/>
        <v>0</v>
      </c>
      <c r="ER30" s="136">
        <f t="shared" si="63"/>
        <v>0</v>
      </c>
      <c r="ES30" s="136">
        <f t="shared" si="64"/>
        <v>0</v>
      </c>
      <c r="ET30" s="136">
        <f t="shared" si="65"/>
        <v>0</v>
      </c>
      <c r="EU30" s="136">
        <f t="shared" si="66"/>
        <v>0</v>
      </c>
      <c r="EV30" s="136">
        <f t="shared" si="67"/>
        <v>0</v>
      </c>
      <c r="EW30" s="136">
        <f t="shared" si="68"/>
        <v>0</v>
      </c>
      <c r="EX30" s="136">
        <f t="shared" si="69"/>
        <v>0</v>
      </c>
      <c r="EY30" s="136">
        <f t="shared" si="70"/>
        <v>0</v>
      </c>
      <c r="EZ30" s="136">
        <f t="shared" si="71"/>
        <v>0</v>
      </c>
      <c r="FA30" s="136">
        <f t="shared" si="72"/>
        <v>0</v>
      </c>
      <c r="FB30" s="136">
        <f t="shared" si="73"/>
        <v>0</v>
      </c>
    </row>
    <row r="31" spans="2:158" x14ac:dyDescent="0.25">
      <c r="B31" s="40">
        <v>25</v>
      </c>
      <c r="D31"/>
      <c r="E31"/>
      <c r="F31"/>
      <c r="G31"/>
      <c r="H31"/>
      <c r="I31"/>
      <c r="J31"/>
      <c r="K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O31" s="141" t="str">
        <f t="shared" si="59"/>
        <v>Mortgage</v>
      </c>
      <c r="EP31" s="136">
        <f t="shared" si="60"/>
        <v>750</v>
      </c>
      <c r="EQ31" s="136">
        <f t="shared" si="62"/>
        <v>250</v>
      </c>
      <c r="ER31" s="136">
        <f t="shared" si="63"/>
        <v>250</v>
      </c>
      <c r="ES31" s="136">
        <f t="shared" si="64"/>
        <v>250</v>
      </c>
      <c r="ET31" s="136">
        <f t="shared" si="65"/>
        <v>0</v>
      </c>
      <c r="EU31" s="136">
        <f t="shared" si="66"/>
        <v>0</v>
      </c>
      <c r="EV31" s="136">
        <f t="shared" si="67"/>
        <v>0</v>
      </c>
      <c r="EW31" s="136">
        <f t="shared" si="68"/>
        <v>0</v>
      </c>
      <c r="EX31" s="136">
        <f t="shared" si="69"/>
        <v>0</v>
      </c>
      <c r="EY31" s="136">
        <f t="shared" si="70"/>
        <v>0</v>
      </c>
      <c r="EZ31" s="136">
        <f t="shared" si="71"/>
        <v>0</v>
      </c>
      <c r="FA31" s="136">
        <f t="shared" si="72"/>
        <v>0</v>
      </c>
      <c r="FB31" s="136">
        <f t="shared" si="73"/>
        <v>0</v>
      </c>
    </row>
    <row r="32" spans="2:158" x14ac:dyDescent="0.25">
      <c r="B32" s="40">
        <v>26</v>
      </c>
      <c r="D32"/>
      <c r="E32"/>
      <c r="F32"/>
      <c r="G32"/>
      <c r="H32"/>
      <c r="I32"/>
      <c r="J32"/>
      <c r="K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O32" s="141" t="str">
        <f t="shared" si="59"/>
        <v>Gas</v>
      </c>
      <c r="EP32" s="136">
        <f t="shared" si="60"/>
        <v>105</v>
      </c>
      <c r="EQ32" s="136">
        <f t="shared" si="62"/>
        <v>50</v>
      </c>
      <c r="ER32" s="136">
        <f t="shared" si="63"/>
        <v>30</v>
      </c>
      <c r="ES32" s="136">
        <f t="shared" si="64"/>
        <v>25</v>
      </c>
      <c r="ET32" s="136">
        <f t="shared" si="65"/>
        <v>0</v>
      </c>
      <c r="EU32" s="136">
        <f t="shared" si="66"/>
        <v>0</v>
      </c>
      <c r="EV32" s="136">
        <f t="shared" si="67"/>
        <v>0</v>
      </c>
      <c r="EW32" s="136">
        <f t="shared" si="68"/>
        <v>0</v>
      </c>
      <c r="EX32" s="136">
        <f t="shared" si="69"/>
        <v>0</v>
      </c>
      <c r="EY32" s="136">
        <f t="shared" si="70"/>
        <v>0</v>
      </c>
      <c r="EZ32" s="136">
        <f t="shared" si="71"/>
        <v>0</v>
      </c>
      <c r="FA32" s="136">
        <f t="shared" si="72"/>
        <v>0</v>
      </c>
      <c r="FB32" s="136">
        <f t="shared" si="73"/>
        <v>0</v>
      </c>
    </row>
    <row r="33" spans="2:158" x14ac:dyDescent="0.25">
      <c r="B33" s="40">
        <v>27</v>
      </c>
      <c r="D33"/>
      <c r="E33"/>
      <c r="F33"/>
      <c r="G33"/>
      <c r="H33"/>
      <c r="I33"/>
      <c r="J33"/>
      <c r="K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O33" s="141" t="str">
        <f t="shared" si="59"/>
        <v>Electricity</v>
      </c>
      <c r="EP33" s="136">
        <f t="shared" si="60"/>
        <v>265</v>
      </c>
      <c r="EQ33" s="136">
        <f t="shared" si="62"/>
        <v>60</v>
      </c>
      <c r="ER33" s="136">
        <f t="shared" si="63"/>
        <v>115</v>
      </c>
      <c r="ES33" s="136">
        <f t="shared" si="64"/>
        <v>90</v>
      </c>
      <c r="ET33" s="136">
        <f t="shared" si="65"/>
        <v>0</v>
      </c>
      <c r="EU33" s="136">
        <f t="shared" si="66"/>
        <v>0</v>
      </c>
      <c r="EV33" s="136">
        <f t="shared" si="67"/>
        <v>0</v>
      </c>
      <c r="EW33" s="136">
        <f t="shared" si="68"/>
        <v>0</v>
      </c>
      <c r="EX33" s="136">
        <f t="shared" si="69"/>
        <v>0</v>
      </c>
      <c r="EY33" s="136">
        <f t="shared" si="70"/>
        <v>0</v>
      </c>
      <c r="EZ33" s="136">
        <f t="shared" si="71"/>
        <v>0</v>
      </c>
      <c r="FA33" s="136">
        <f t="shared" si="72"/>
        <v>0</v>
      </c>
      <c r="FB33" s="136">
        <f t="shared" si="73"/>
        <v>0</v>
      </c>
    </row>
    <row r="34" spans="2:158" x14ac:dyDescent="0.25">
      <c r="B34" s="40">
        <v>28</v>
      </c>
      <c r="D34"/>
      <c r="E34"/>
      <c r="F34"/>
      <c r="G34"/>
      <c r="H34"/>
      <c r="I34"/>
      <c r="J34"/>
      <c r="K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O34" s="141" t="str">
        <f t="shared" si="59"/>
        <v>Water</v>
      </c>
      <c r="EP34" s="136">
        <f t="shared" si="60"/>
        <v>80</v>
      </c>
      <c r="EQ34" s="136">
        <f t="shared" si="62"/>
        <v>25</v>
      </c>
      <c r="ER34" s="136">
        <f t="shared" si="63"/>
        <v>10</v>
      </c>
      <c r="ES34" s="136">
        <f t="shared" si="64"/>
        <v>45</v>
      </c>
      <c r="ET34" s="136">
        <f t="shared" si="65"/>
        <v>0</v>
      </c>
      <c r="EU34" s="136">
        <f t="shared" si="66"/>
        <v>0</v>
      </c>
      <c r="EV34" s="136">
        <f t="shared" si="67"/>
        <v>0</v>
      </c>
      <c r="EW34" s="136">
        <f t="shared" si="68"/>
        <v>0</v>
      </c>
      <c r="EX34" s="136">
        <f t="shared" si="69"/>
        <v>0</v>
      </c>
      <c r="EY34" s="136">
        <f t="shared" si="70"/>
        <v>0</v>
      </c>
      <c r="EZ34" s="136">
        <f t="shared" si="71"/>
        <v>0</v>
      </c>
      <c r="FA34" s="136">
        <f t="shared" si="72"/>
        <v>0</v>
      </c>
      <c r="FB34" s="136">
        <f t="shared" si="73"/>
        <v>0</v>
      </c>
    </row>
    <row r="35" spans="2:158" x14ac:dyDescent="0.25">
      <c r="B35" s="40">
        <v>29</v>
      </c>
      <c r="D35"/>
      <c r="E35"/>
      <c r="F35"/>
      <c r="G35"/>
      <c r="H35"/>
      <c r="I35"/>
      <c r="J35"/>
      <c r="K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O35" s="141" t="str">
        <f t="shared" si="59"/>
        <v>Insurance</v>
      </c>
      <c r="EP35" s="136">
        <f t="shared" si="60"/>
        <v>650</v>
      </c>
      <c r="EQ35" s="136">
        <f t="shared" si="62"/>
        <v>0</v>
      </c>
      <c r="ER35" s="136">
        <f t="shared" si="63"/>
        <v>650</v>
      </c>
      <c r="ES35" s="136">
        <f t="shared" si="64"/>
        <v>0</v>
      </c>
      <c r="ET35" s="136">
        <f t="shared" si="65"/>
        <v>0</v>
      </c>
      <c r="EU35" s="136">
        <f t="shared" si="66"/>
        <v>0</v>
      </c>
      <c r="EV35" s="136">
        <f t="shared" si="67"/>
        <v>0</v>
      </c>
      <c r="EW35" s="136">
        <f t="shared" si="68"/>
        <v>0</v>
      </c>
      <c r="EX35" s="136">
        <f t="shared" si="69"/>
        <v>0</v>
      </c>
      <c r="EY35" s="136">
        <f t="shared" si="70"/>
        <v>0</v>
      </c>
      <c r="EZ35" s="136">
        <f t="shared" si="71"/>
        <v>0</v>
      </c>
      <c r="FA35" s="136">
        <f t="shared" si="72"/>
        <v>0</v>
      </c>
      <c r="FB35" s="136">
        <f t="shared" si="73"/>
        <v>0</v>
      </c>
    </row>
    <row r="36" spans="2:158" x14ac:dyDescent="0.25">
      <c r="B36" s="40">
        <v>30</v>
      </c>
      <c r="D36"/>
      <c r="E36"/>
      <c r="F36"/>
      <c r="G36"/>
      <c r="H36"/>
      <c r="I36"/>
      <c r="J36"/>
      <c r="K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O36" s="141" t="str">
        <f t="shared" si="59"/>
        <v>Equipment</v>
      </c>
      <c r="EP36" s="136">
        <f t="shared" si="60"/>
        <v>250</v>
      </c>
      <c r="EQ36" s="136">
        <f t="shared" si="62"/>
        <v>0</v>
      </c>
      <c r="ER36" s="136">
        <f t="shared" si="63"/>
        <v>250</v>
      </c>
      <c r="ES36" s="136">
        <f t="shared" si="64"/>
        <v>0</v>
      </c>
      <c r="ET36" s="136">
        <f t="shared" si="65"/>
        <v>0</v>
      </c>
      <c r="EU36" s="136">
        <f t="shared" si="66"/>
        <v>0</v>
      </c>
      <c r="EV36" s="136">
        <f t="shared" si="67"/>
        <v>0</v>
      </c>
      <c r="EW36" s="136">
        <f t="shared" si="68"/>
        <v>0</v>
      </c>
      <c r="EX36" s="136">
        <f t="shared" si="69"/>
        <v>0</v>
      </c>
      <c r="EY36" s="136">
        <f t="shared" si="70"/>
        <v>0</v>
      </c>
      <c r="EZ36" s="136">
        <f t="shared" si="71"/>
        <v>0</v>
      </c>
      <c r="FA36" s="136">
        <f t="shared" si="72"/>
        <v>0</v>
      </c>
      <c r="FB36" s="136">
        <f t="shared" si="73"/>
        <v>0</v>
      </c>
    </row>
    <row r="37" spans="2:158" x14ac:dyDescent="0.25">
      <c r="B37"/>
      <c r="D37"/>
      <c r="E37"/>
      <c r="F37"/>
      <c r="G37"/>
      <c r="H37"/>
      <c r="I37"/>
      <c r="J37"/>
      <c r="K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O37" s="141" t="str">
        <f t="shared" si="59"/>
        <v/>
      </c>
      <c r="EP37" s="136" t="str">
        <f t="shared" si="60"/>
        <v/>
      </c>
      <c r="EQ37" s="136">
        <f t="shared" si="62"/>
        <v>0</v>
      </c>
      <c r="ER37" s="136">
        <f t="shared" si="63"/>
        <v>0</v>
      </c>
      <c r="ES37" s="136">
        <f t="shared" si="64"/>
        <v>0</v>
      </c>
      <c r="ET37" s="136">
        <f t="shared" si="65"/>
        <v>0</v>
      </c>
      <c r="EU37" s="136">
        <f t="shared" si="66"/>
        <v>0</v>
      </c>
      <c r="EV37" s="136">
        <f t="shared" si="67"/>
        <v>0</v>
      </c>
      <c r="EW37" s="136">
        <f t="shared" si="68"/>
        <v>0</v>
      </c>
      <c r="EX37" s="136">
        <f t="shared" si="69"/>
        <v>0</v>
      </c>
      <c r="EY37" s="136">
        <f t="shared" si="70"/>
        <v>0</v>
      </c>
      <c r="EZ37" s="136">
        <f t="shared" si="71"/>
        <v>0</v>
      </c>
      <c r="FA37" s="136">
        <f t="shared" si="72"/>
        <v>0</v>
      </c>
      <c r="FB37" s="136">
        <f t="shared" si="73"/>
        <v>0</v>
      </c>
    </row>
    <row r="38" spans="2:158" x14ac:dyDescent="0.25">
      <c r="B38"/>
      <c r="D38"/>
      <c r="E38"/>
      <c r="F38"/>
      <c r="G38"/>
      <c r="H38"/>
      <c r="I38"/>
      <c r="J38"/>
      <c r="K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O38" s="141" t="str">
        <f t="shared" si="59"/>
        <v/>
      </c>
      <c r="EP38" s="136" t="str">
        <f t="shared" si="60"/>
        <v/>
      </c>
      <c r="EQ38" s="136">
        <f t="shared" si="62"/>
        <v>0</v>
      </c>
      <c r="ER38" s="136">
        <f t="shared" si="63"/>
        <v>0</v>
      </c>
      <c r="ES38" s="136">
        <f t="shared" si="64"/>
        <v>0</v>
      </c>
      <c r="ET38" s="136">
        <f t="shared" si="65"/>
        <v>0</v>
      </c>
      <c r="EU38" s="136">
        <f t="shared" si="66"/>
        <v>0</v>
      </c>
      <c r="EV38" s="136">
        <f t="shared" si="67"/>
        <v>0</v>
      </c>
      <c r="EW38" s="136">
        <f t="shared" si="68"/>
        <v>0</v>
      </c>
      <c r="EX38" s="136">
        <f t="shared" si="69"/>
        <v>0</v>
      </c>
      <c r="EY38" s="136">
        <f t="shared" si="70"/>
        <v>0</v>
      </c>
      <c r="EZ38" s="136">
        <f t="shared" si="71"/>
        <v>0</v>
      </c>
      <c r="FA38" s="136">
        <f t="shared" si="72"/>
        <v>0</v>
      </c>
      <c r="FB38" s="136">
        <f t="shared" si="73"/>
        <v>0</v>
      </c>
    </row>
    <row r="39" spans="2:158" x14ac:dyDescent="0.25">
      <c r="B39"/>
      <c r="D39"/>
      <c r="E39"/>
      <c r="F39"/>
      <c r="G39"/>
      <c r="H39"/>
      <c r="I39"/>
      <c r="J39"/>
      <c r="K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O39" s="141" t="str">
        <f t="shared" si="59"/>
        <v/>
      </c>
      <c r="EP39" s="136" t="str">
        <f t="shared" si="60"/>
        <v/>
      </c>
      <c r="EQ39" s="136">
        <f t="shared" si="62"/>
        <v>0</v>
      </c>
      <c r="ER39" s="136">
        <f t="shared" si="63"/>
        <v>0</v>
      </c>
      <c r="ES39" s="136">
        <f t="shared" si="64"/>
        <v>0</v>
      </c>
      <c r="ET39" s="136">
        <f t="shared" si="65"/>
        <v>0</v>
      </c>
      <c r="EU39" s="136">
        <f t="shared" si="66"/>
        <v>0</v>
      </c>
      <c r="EV39" s="136">
        <f t="shared" si="67"/>
        <v>0</v>
      </c>
      <c r="EW39" s="136">
        <f t="shared" si="68"/>
        <v>0</v>
      </c>
      <c r="EX39" s="136">
        <f t="shared" si="69"/>
        <v>0</v>
      </c>
      <c r="EY39" s="136">
        <f t="shared" si="70"/>
        <v>0</v>
      </c>
      <c r="EZ39" s="136">
        <f t="shared" si="71"/>
        <v>0</v>
      </c>
      <c r="FA39" s="136">
        <f t="shared" si="72"/>
        <v>0</v>
      </c>
      <c r="FB39" s="136">
        <f t="shared" si="73"/>
        <v>0</v>
      </c>
    </row>
    <row r="40" spans="2:158" x14ac:dyDescent="0.25">
      <c r="B40"/>
      <c r="D40"/>
      <c r="E40"/>
      <c r="F40"/>
      <c r="G40"/>
      <c r="H40"/>
      <c r="I40"/>
      <c r="J40"/>
      <c r="K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O40" s="141" t="str">
        <f t="shared" si="59"/>
        <v/>
      </c>
      <c r="EP40" s="136" t="str">
        <f t="shared" si="60"/>
        <v/>
      </c>
      <c r="EQ40" s="136">
        <f t="shared" si="62"/>
        <v>0</v>
      </c>
      <c r="ER40" s="136">
        <f t="shared" si="63"/>
        <v>0</v>
      </c>
      <c r="ES40" s="136">
        <f t="shared" si="64"/>
        <v>0</v>
      </c>
      <c r="ET40" s="136">
        <f t="shared" si="65"/>
        <v>0</v>
      </c>
      <c r="EU40" s="136">
        <f t="shared" si="66"/>
        <v>0</v>
      </c>
      <c r="EV40" s="136">
        <f t="shared" si="67"/>
        <v>0</v>
      </c>
      <c r="EW40" s="136">
        <f t="shared" si="68"/>
        <v>0</v>
      </c>
      <c r="EX40" s="136">
        <f t="shared" si="69"/>
        <v>0</v>
      </c>
      <c r="EY40" s="136">
        <f t="shared" si="70"/>
        <v>0</v>
      </c>
      <c r="EZ40" s="136">
        <f t="shared" si="71"/>
        <v>0</v>
      </c>
      <c r="FA40" s="136">
        <f t="shared" si="72"/>
        <v>0</v>
      </c>
      <c r="FB40" s="136">
        <f t="shared" si="73"/>
        <v>0</v>
      </c>
    </row>
    <row r="41" spans="2:158" x14ac:dyDescent="0.25">
      <c r="B41"/>
      <c r="D41"/>
      <c r="E41"/>
      <c r="F41"/>
      <c r="G41"/>
      <c r="H41"/>
      <c r="I41"/>
      <c r="J41"/>
      <c r="K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O41" s="141" t="str">
        <f t="shared" si="59"/>
        <v/>
      </c>
      <c r="EP41" s="136" t="str">
        <f t="shared" si="60"/>
        <v/>
      </c>
      <c r="EQ41" s="136">
        <f t="shared" si="62"/>
        <v>0</v>
      </c>
      <c r="ER41" s="136">
        <f t="shared" si="63"/>
        <v>0</v>
      </c>
      <c r="ES41" s="136">
        <f t="shared" si="64"/>
        <v>0</v>
      </c>
      <c r="ET41" s="136">
        <f t="shared" si="65"/>
        <v>0</v>
      </c>
      <c r="EU41" s="136">
        <f t="shared" si="66"/>
        <v>0</v>
      </c>
      <c r="EV41" s="136">
        <f t="shared" si="67"/>
        <v>0</v>
      </c>
      <c r="EW41" s="136">
        <f t="shared" si="68"/>
        <v>0</v>
      </c>
      <c r="EX41" s="136">
        <f t="shared" si="69"/>
        <v>0</v>
      </c>
      <c r="EY41" s="136">
        <f t="shared" si="70"/>
        <v>0</v>
      </c>
      <c r="EZ41" s="136">
        <f t="shared" si="71"/>
        <v>0</v>
      </c>
      <c r="FA41" s="136">
        <f t="shared" si="72"/>
        <v>0</v>
      </c>
      <c r="FB41" s="136">
        <f t="shared" si="73"/>
        <v>0</v>
      </c>
    </row>
    <row r="42" spans="2:158" x14ac:dyDescent="0.25">
      <c r="B42"/>
      <c r="D42"/>
      <c r="E42"/>
      <c r="F42"/>
      <c r="G42"/>
      <c r="H42"/>
      <c r="I42"/>
      <c r="J42"/>
      <c r="K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O42" s="141" t="str">
        <f t="shared" si="59"/>
        <v/>
      </c>
      <c r="EP42" s="136" t="str">
        <f t="shared" si="60"/>
        <v/>
      </c>
      <c r="EQ42" s="136">
        <f t="shared" si="62"/>
        <v>0</v>
      </c>
      <c r="ER42" s="136">
        <f t="shared" si="63"/>
        <v>0</v>
      </c>
      <c r="ES42" s="136">
        <f t="shared" si="64"/>
        <v>0</v>
      </c>
      <c r="ET42" s="136">
        <f t="shared" si="65"/>
        <v>0</v>
      </c>
      <c r="EU42" s="136">
        <f t="shared" si="66"/>
        <v>0</v>
      </c>
      <c r="EV42" s="136">
        <f t="shared" si="67"/>
        <v>0</v>
      </c>
      <c r="EW42" s="136">
        <f t="shared" si="68"/>
        <v>0</v>
      </c>
      <c r="EX42" s="136">
        <f t="shared" si="69"/>
        <v>0</v>
      </c>
      <c r="EY42" s="136">
        <f t="shared" si="70"/>
        <v>0</v>
      </c>
      <c r="EZ42" s="136">
        <f t="shared" si="71"/>
        <v>0</v>
      </c>
      <c r="FA42" s="136">
        <f t="shared" si="72"/>
        <v>0</v>
      </c>
      <c r="FB42" s="136">
        <f t="shared" si="73"/>
        <v>0</v>
      </c>
    </row>
    <row r="43" spans="2:158" x14ac:dyDescent="0.25">
      <c r="B43"/>
      <c r="D43"/>
      <c r="E43"/>
      <c r="F43"/>
      <c r="G43"/>
      <c r="H43"/>
      <c r="I43"/>
      <c r="J43"/>
      <c r="K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O43" s="141" t="str">
        <f t="shared" si="59"/>
        <v/>
      </c>
      <c r="EP43" s="136" t="str">
        <f t="shared" si="60"/>
        <v/>
      </c>
      <c r="EQ43" s="136">
        <f t="shared" si="62"/>
        <v>0</v>
      </c>
      <c r="ER43" s="136">
        <f t="shared" si="63"/>
        <v>0</v>
      </c>
      <c r="ES43" s="136">
        <f t="shared" si="64"/>
        <v>0</v>
      </c>
      <c r="ET43" s="136">
        <f t="shared" si="65"/>
        <v>0</v>
      </c>
      <c r="EU43" s="136">
        <f t="shared" si="66"/>
        <v>0</v>
      </c>
      <c r="EV43" s="136">
        <f t="shared" si="67"/>
        <v>0</v>
      </c>
      <c r="EW43" s="136">
        <f t="shared" si="68"/>
        <v>0</v>
      </c>
      <c r="EX43" s="136">
        <f t="shared" si="69"/>
        <v>0</v>
      </c>
      <c r="EY43" s="136">
        <f t="shared" si="70"/>
        <v>0</v>
      </c>
      <c r="EZ43" s="136">
        <f t="shared" si="71"/>
        <v>0</v>
      </c>
      <c r="FA43" s="136">
        <f t="shared" si="72"/>
        <v>0</v>
      </c>
      <c r="FB43" s="136">
        <f t="shared" si="73"/>
        <v>0</v>
      </c>
    </row>
    <row r="44" spans="2:158" x14ac:dyDescent="0.25">
      <c r="B44"/>
      <c r="D44"/>
      <c r="E44"/>
      <c r="F44"/>
      <c r="G44"/>
      <c r="H44"/>
      <c r="I44"/>
      <c r="J44"/>
      <c r="K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O44" s="141" t="str">
        <f t="shared" si="59"/>
        <v/>
      </c>
      <c r="EP44" s="136" t="str">
        <f t="shared" si="60"/>
        <v/>
      </c>
      <c r="EQ44" s="136">
        <f t="shared" si="62"/>
        <v>0</v>
      </c>
      <c r="ER44" s="136">
        <f t="shared" si="63"/>
        <v>0</v>
      </c>
      <c r="ES44" s="136">
        <f t="shared" si="64"/>
        <v>0</v>
      </c>
      <c r="ET44" s="136">
        <f t="shared" si="65"/>
        <v>0</v>
      </c>
      <c r="EU44" s="136">
        <f t="shared" si="66"/>
        <v>0</v>
      </c>
      <c r="EV44" s="136">
        <f t="shared" si="67"/>
        <v>0</v>
      </c>
      <c r="EW44" s="136">
        <f t="shared" si="68"/>
        <v>0</v>
      </c>
      <c r="EX44" s="136">
        <f t="shared" si="69"/>
        <v>0</v>
      </c>
      <c r="EY44" s="136">
        <f t="shared" si="70"/>
        <v>0</v>
      </c>
      <c r="EZ44" s="136">
        <f t="shared" si="71"/>
        <v>0</v>
      </c>
      <c r="FA44" s="136">
        <f t="shared" si="72"/>
        <v>0</v>
      </c>
      <c r="FB44" s="136">
        <f t="shared" si="73"/>
        <v>0</v>
      </c>
    </row>
    <row r="45" spans="2:158" x14ac:dyDescent="0.25">
      <c r="B45"/>
      <c r="D45"/>
      <c r="E45"/>
      <c r="F45"/>
      <c r="G45"/>
      <c r="H45"/>
      <c r="I45"/>
      <c r="J45"/>
      <c r="K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</row>
    <row r="46" spans="2:158" x14ac:dyDescent="0.25">
      <c r="B46"/>
      <c r="D46"/>
      <c r="E46"/>
      <c r="F46"/>
      <c r="G46"/>
      <c r="H46"/>
      <c r="I46"/>
      <c r="J46"/>
      <c r="K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P46" s="130">
        <f>$BR6</f>
        <v>1</v>
      </c>
      <c r="EQ46" s="130">
        <f>$BR7</f>
        <v>2</v>
      </c>
      <c r="ER46" s="130">
        <f>$BR8</f>
        <v>3</v>
      </c>
      <c r="ES46" s="130">
        <f>$BR9</f>
        <v>4</v>
      </c>
      <c r="ET46" s="130">
        <f>$BR10</f>
        <v>5</v>
      </c>
      <c r="EU46" s="130">
        <f>$BR11</f>
        <v>6</v>
      </c>
      <c r="EV46" s="130">
        <f>$BR12</f>
        <v>7</v>
      </c>
      <c r="EW46" s="130">
        <f>$BR13</f>
        <v>8</v>
      </c>
      <c r="EX46" s="130">
        <f>$BR14</f>
        <v>9</v>
      </c>
      <c r="EY46" s="130">
        <f>$BR15</f>
        <v>10</v>
      </c>
      <c r="EZ46" s="130">
        <f>$BR16</f>
        <v>11</v>
      </c>
      <c r="FA46" s="130">
        <f>$BR17</f>
        <v>12</v>
      </c>
      <c r="FB46"/>
    </row>
    <row r="47" spans="2:158" x14ac:dyDescent="0.25">
      <c r="B47"/>
      <c r="D47"/>
      <c r="E47"/>
      <c r="F47"/>
      <c r="G47"/>
      <c r="H47"/>
      <c r="I47"/>
      <c r="J47"/>
      <c r="K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O47" s="90" t="s">
        <v>103</v>
      </c>
      <c r="EP47" s="143" t="str">
        <f t="shared" ref="EP47:FA47" si="74">INDEX($BP$6:$BP$17,EP$46,1)</f>
        <v>January</v>
      </c>
      <c r="EQ47" s="143" t="str">
        <f t="shared" si="74"/>
        <v>February</v>
      </c>
      <c r="ER47" s="143" t="str">
        <f t="shared" si="74"/>
        <v>March</v>
      </c>
      <c r="ES47" s="143" t="str">
        <f t="shared" si="74"/>
        <v>April</v>
      </c>
      <c r="ET47" s="143" t="str">
        <f t="shared" si="74"/>
        <v>May</v>
      </c>
      <c r="EU47" s="143" t="str">
        <f t="shared" si="74"/>
        <v>June</v>
      </c>
      <c r="EV47" s="143" t="str">
        <f t="shared" si="74"/>
        <v>July</v>
      </c>
      <c r="EW47" s="143" t="str">
        <f t="shared" si="74"/>
        <v>August</v>
      </c>
      <c r="EX47" s="143" t="str">
        <f t="shared" si="74"/>
        <v>September</v>
      </c>
      <c r="EY47" s="143" t="str">
        <f t="shared" si="74"/>
        <v>October</v>
      </c>
      <c r="EZ47" s="143" t="str">
        <f t="shared" si="74"/>
        <v>November</v>
      </c>
      <c r="FA47" s="143" t="str">
        <f t="shared" si="74"/>
        <v>December</v>
      </c>
      <c r="FB47"/>
    </row>
    <row r="48" spans="2:158" x14ac:dyDescent="0.25">
      <c r="B48"/>
      <c r="D48"/>
      <c r="E48"/>
      <c r="F48"/>
      <c r="G48"/>
      <c r="H48"/>
      <c r="I48"/>
      <c r="J48"/>
      <c r="K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O48" s="68" t="s">
        <v>96</v>
      </c>
      <c r="EP48" s="136">
        <f>IF($EM$7="All",SUMIF($T$6:$T$25,$EK$7,BA$6:BA$25),
IF($EM$7&lt;&gt;"All",SUMIFS(BA$6:BA$25,$T$6:$T$25,$EK$7,$O$6:$O$25,$EM$7),""))</f>
        <v>2325</v>
      </c>
      <c r="EQ48" s="136">
        <f t="shared" ref="EQ48:FA48" si="75">IF($EM$7="All",SUMIF($T$6:$T$25,$EK$7,BB$6:BB$25),
IF($EM$7&lt;&gt;"All",SUMIFS(BB$6:BB$25,$T$6:$T$25,$EK$7,$O$6:$O$25,$EM$7),""))</f>
        <v>450</v>
      </c>
      <c r="ER48" s="136">
        <f t="shared" si="75"/>
        <v>945</v>
      </c>
      <c r="ES48" s="136">
        <f t="shared" si="75"/>
        <v>114.28571428571429</v>
      </c>
      <c r="ET48" s="136">
        <f t="shared" si="75"/>
        <v>385.71428571428572</v>
      </c>
      <c r="EU48" s="136">
        <f t="shared" si="75"/>
        <v>0</v>
      </c>
      <c r="EV48" s="136">
        <f t="shared" si="75"/>
        <v>0</v>
      </c>
      <c r="EW48" s="136">
        <f t="shared" si="75"/>
        <v>0</v>
      </c>
      <c r="EX48" s="136">
        <f t="shared" si="75"/>
        <v>0</v>
      </c>
      <c r="EY48" s="136">
        <f t="shared" si="75"/>
        <v>0</v>
      </c>
      <c r="EZ48" s="136">
        <f t="shared" si="75"/>
        <v>0</v>
      </c>
      <c r="FA48" s="136">
        <f t="shared" si="75"/>
        <v>0</v>
      </c>
    </row>
    <row r="49" spans="2:162" x14ac:dyDescent="0.25">
      <c r="B49"/>
      <c r="D49"/>
      <c r="E49"/>
      <c r="F49"/>
      <c r="G49"/>
      <c r="H49"/>
      <c r="I49"/>
      <c r="J49"/>
      <c r="K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O49" s="68" t="s">
        <v>13</v>
      </c>
      <c r="EP49" s="136">
        <f>IF($EM$7="All",SUMIF($T$6:$T$25,$EK$7,AC$6:AC$25),
IF($EM$7&lt;&gt;"All",SUMIFS(AC$6:AC$25,$T$6:$T$25,$EK$7,$O$6:$O$25,$EM$7),""))</f>
        <v>30</v>
      </c>
      <c r="EQ49" s="136">
        <f t="shared" ref="EQ49:FA49" si="76">IF($EM$7="All",SUMIF($T$6:$T$25,$EK$7,AD$6:AD$25),
IF($EM$7&lt;&gt;"All",SUMIFS(AD$6:AD$25,$T$6:$T$25,$EK$7,$O$6:$O$25,$EM$7),""))</f>
        <v>11</v>
      </c>
      <c r="ER49" s="136">
        <f t="shared" si="76"/>
        <v>18</v>
      </c>
      <c r="ES49" s="136">
        <f t="shared" si="76"/>
        <v>8</v>
      </c>
      <c r="ET49" s="136">
        <f t="shared" si="76"/>
        <v>27</v>
      </c>
      <c r="EU49" s="136">
        <f t="shared" si="76"/>
        <v>0</v>
      </c>
      <c r="EV49" s="136">
        <f t="shared" si="76"/>
        <v>0</v>
      </c>
      <c r="EW49" s="136">
        <f t="shared" si="76"/>
        <v>0</v>
      </c>
      <c r="EX49" s="136">
        <f t="shared" si="76"/>
        <v>0</v>
      </c>
      <c r="EY49" s="136">
        <f t="shared" si="76"/>
        <v>0</v>
      </c>
      <c r="EZ49" s="136">
        <f t="shared" si="76"/>
        <v>0</v>
      </c>
      <c r="FA49" s="136">
        <f t="shared" si="76"/>
        <v>0</v>
      </c>
    </row>
    <row r="50" spans="2:162" x14ac:dyDescent="0.25">
      <c r="B50"/>
      <c r="D50"/>
      <c r="E50"/>
      <c r="F50"/>
      <c r="G50"/>
      <c r="H50"/>
      <c r="I50"/>
      <c r="J50"/>
      <c r="K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O50" s="68" t="s">
        <v>101</v>
      </c>
      <c r="EP50" s="144">
        <f t="shared" ref="EP50:FA50" si="77">IFERROR(EP$48/EP$49,0)</f>
        <v>77.5</v>
      </c>
      <c r="EQ50" s="144">
        <f t="shared" si="77"/>
        <v>40.909090909090907</v>
      </c>
      <c r="ER50" s="144">
        <f t="shared" si="77"/>
        <v>52.5</v>
      </c>
      <c r="ES50" s="144">
        <f t="shared" si="77"/>
        <v>14.285714285714286</v>
      </c>
      <c r="ET50" s="144">
        <f t="shared" si="77"/>
        <v>14.285714285714286</v>
      </c>
      <c r="EU50" s="144">
        <f t="shared" si="77"/>
        <v>0</v>
      </c>
      <c r="EV50" s="144">
        <f t="shared" si="77"/>
        <v>0</v>
      </c>
      <c r="EW50" s="144">
        <f t="shared" si="77"/>
        <v>0</v>
      </c>
      <c r="EX50" s="144">
        <f t="shared" si="77"/>
        <v>0</v>
      </c>
      <c r="EY50" s="144">
        <f t="shared" si="77"/>
        <v>0</v>
      </c>
      <c r="EZ50" s="144">
        <f t="shared" si="77"/>
        <v>0</v>
      </c>
      <c r="FA50" s="144">
        <f t="shared" si="77"/>
        <v>0</v>
      </c>
    </row>
    <row r="51" spans="2:162" x14ac:dyDescent="0.25">
      <c r="B51"/>
      <c r="D51"/>
      <c r="E51"/>
      <c r="F51"/>
      <c r="G51"/>
      <c r="H51"/>
      <c r="I51"/>
      <c r="J51"/>
      <c r="K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O51" s="68" t="s">
        <v>102</v>
      </c>
      <c r="EP51" s="145">
        <f>IFERROR(IF($EM$7="All",AVERAGEIFS(AO$6:AO$25,AO$6:AO$25,"&gt;0",$T$6:$T$25,$EK$7),
IF($EM$7&lt;&gt;"All",AVERAGEIFS(AO$6:AO$25,AO$6:AO$25,"&gt;0",$T$6:$T$25,$EK$7,$O$6:$O$25,$EM$7),"")),0)</f>
        <v>0.4838709677419355</v>
      </c>
      <c r="EQ51" s="145">
        <f t="shared" ref="EQ51:FA51" si="78">IFERROR(IF($EM$7="All",AVERAGEIFS(AP$6:AP$25,AP$6:AP$25,"&gt;0",$T$6:$T$25,$EK$7),
IF($EM$7&lt;&gt;"All",AVERAGEIFS(AP$6:AP$25,AP$6:AP$25,"&gt;0",$T$6:$T$25,$EK$7,$O$6:$O$25,$EM$7),"")),0)</f>
        <v>0.39285714285714285</v>
      </c>
      <c r="ER51" s="145">
        <f t="shared" si="78"/>
        <v>0.29032258064516125</v>
      </c>
      <c r="ES51" s="145">
        <f t="shared" si="78"/>
        <v>0.26666666666666666</v>
      </c>
      <c r="ET51" s="145">
        <f t="shared" si="78"/>
        <v>0.87096774193548387</v>
      </c>
      <c r="EU51" s="145">
        <f t="shared" si="78"/>
        <v>0</v>
      </c>
      <c r="EV51" s="145">
        <f t="shared" si="78"/>
        <v>0</v>
      </c>
      <c r="EW51" s="145">
        <f t="shared" si="78"/>
        <v>0</v>
      </c>
      <c r="EX51" s="145">
        <f t="shared" si="78"/>
        <v>0</v>
      </c>
      <c r="EY51" s="145">
        <f t="shared" si="78"/>
        <v>0</v>
      </c>
      <c r="EZ51" s="145">
        <f t="shared" si="78"/>
        <v>0</v>
      </c>
      <c r="FA51" s="145">
        <f t="shared" si="78"/>
        <v>0</v>
      </c>
    </row>
    <row r="52" spans="2:162" x14ac:dyDescent="0.25">
      <c r="B52"/>
      <c r="D52"/>
      <c r="E52"/>
      <c r="F52"/>
      <c r="G52"/>
      <c r="H52"/>
      <c r="I52"/>
      <c r="J52"/>
      <c r="K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V52"/>
      <c r="EW52"/>
      <c r="EY52"/>
      <c r="EZ52"/>
      <c r="FA52"/>
    </row>
    <row r="53" spans="2:162" x14ac:dyDescent="0.25">
      <c r="B53"/>
      <c r="D53"/>
      <c r="E53"/>
      <c r="F53"/>
      <c r="G53"/>
      <c r="H53"/>
      <c r="I53"/>
      <c r="J53"/>
      <c r="K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O53" s="90" t="s">
        <v>99</v>
      </c>
      <c r="EP53" s="68" t="s">
        <v>96</v>
      </c>
      <c r="EQ53" s="68" t="s">
        <v>13</v>
      </c>
      <c r="ER53" s="68" t="s">
        <v>101</v>
      </c>
      <c r="ES53" s="68" t="s">
        <v>102</v>
      </c>
      <c r="EV53"/>
      <c r="EW53"/>
      <c r="EY53"/>
      <c r="EZ53"/>
      <c r="FA53"/>
    </row>
    <row r="54" spans="2:162" x14ac:dyDescent="0.25">
      <c r="B54"/>
      <c r="D54"/>
      <c r="E54"/>
      <c r="F54"/>
      <c r="G54"/>
      <c r="H54"/>
      <c r="I54"/>
      <c r="J54"/>
      <c r="K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O54" s="94" t="s">
        <v>92</v>
      </c>
      <c r="EP54" s="136">
        <f>IF($EL$7="All",SUM($EP$48:$FA$48),INDEX($EP$48:$FA$48,1,MATCH($EL$7,$EP$47:$FA$47,0)))</f>
        <v>4220</v>
      </c>
      <c r="EQ54" s="136">
        <f>IF($EL$7="All",SUM($EP$49:$FA$49),INDEX($EP$49:$FA$49,1,MATCH($EL$7,$EP$47:$FA$47,0)))</f>
        <v>94</v>
      </c>
      <c r="ER54" s="144">
        <f>IFERROR(IF($EL$7="All",SUM($EP$48:$FA$48)/SUM($EP$49:$FA$49),INDEX($EP$50:$FA$50,1,MATCH($EL$7,$EP$47:$FA$47,0))),0)</f>
        <v>44.893617021276597</v>
      </c>
      <c r="ES54" s="145">
        <f>IFERROR(IF($EL$7="All",AVERAGE($EP$51:$FA$51),INDEX($EP$51:$FA$51,1,MATCH($EL$7,$EP$47:$FA$47,0))),0)</f>
        <v>0.19205709165386584</v>
      </c>
      <c r="EV54"/>
      <c r="EW54"/>
      <c r="EY54"/>
      <c r="EZ54"/>
      <c r="FA54"/>
    </row>
    <row r="55" spans="2:162" x14ac:dyDescent="0.25">
      <c r="B55"/>
      <c r="D55"/>
      <c r="E55"/>
      <c r="F55"/>
      <c r="G55"/>
      <c r="H55"/>
      <c r="I55"/>
      <c r="J55"/>
      <c r="K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FB55"/>
      <c r="FC55"/>
      <c r="FD55"/>
      <c r="FE55"/>
      <c r="FF55"/>
    </row>
    <row r="56" spans="2:162" x14ac:dyDescent="0.25">
      <c r="B56"/>
      <c r="D56"/>
      <c r="E56"/>
      <c r="F56"/>
      <c r="G56"/>
      <c r="H56"/>
      <c r="I56"/>
      <c r="J56"/>
      <c r="K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FB56"/>
      <c r="FC56"/>
      <c r="FD56"/>
      <c r="FE56"/>
      <c r="FF56"/>
    </row>
    <row r="57" spans="2:162" x14ac:dyDescent="0.25"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FB57"/>
      <c r="FC57"/>
      <c r="FD57"/>
      <c r="FE57"/>
      <c r="FF57"/>
    </row>
    <row r="58" spans="2:162" x14ac:dyDescent="0.25"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FB58"/>
      <c r="FC58"/>
      <c r="FD58"/>
      <c r="FE58"/>
      <c r="FF58"/>
    </row>
    <row r="59" spans="2:162" x14ac:dyDescent="0.25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</row>
    <row r="60" spans="2:162" x14ac:dyDescent="0.25"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</row>
    <row r="61" spans="2:162" x14ac:dyDescent="0.25"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</row>
    <row r="62" spans="2:162" x14ac:dyDescent="0.25"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</row>
    <row r="63" spans="2:162" x14ac:dyDescent="0.25"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</row>
    <row r="64" spans="2:162" x14ac:dyDescent="0.25"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</row>
    <row r="65" spans="13:162" x14ac:dyDescent="0.25"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</row>
    <row r="66" spans="13:162" x14ac:dyDescent="0.25"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O66"/>
      <c r="EP66"/>
      <c r="EQ66"/>
      <c r="ER66"/>
      <c r="ES66"/>
      <c r="ET66"/>
      <c r="EU66"/>
      <c r="EV66"/>
      <c r="EW66"/>
      <c r="EX66"/>
      <c r="EY66"/>
      <c r="EZ66"/>
      <c r="FA66"/>
    </row>
    <row r="67" spans="13:162" x14ac:dyDescent="0.25"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O67"/>
      <c r="EP67"/>
      <c r="EQ67"/>
      <c r="ER67"/>
      <c r="ES67"/>
      <c r="ET67"/>
      <c r="EU67"/>
      <c r="EV67"/>
      <c r="EW67"/>
      <c r="EX67"/>
      <c r="EY67"/>
      <c r="EZ67"/>
      <c r="FA67"/>
    </row>
    <row r="68" spans="13:162" x14ac:dyDescent="0.25"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O68"/>
      <c r="EP68"/>
      <c r="EQ68"/>
      <c r="ER68"/>
      <c r="ES68"/>
      <c r="ET68"/>
      <c r="EU68"/>
      <c r="EV68"/>
      <c r="EW68"/>
      <c r="EX68"/>
      <c r="EY68"/>
      <c r="EZ68"/>
      <c r="FA68"/>
    </row>
    <row r="69" spans="13:162" x14ac:dyDescent="0.25"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O69"/>
      <c r="EP69"/>
      <c r="EQ69"/>
      <c r="ER69"/>
      <c r="ES69"/>
      <c r="ET69"/>
      <c r="EU69"/>
      <c r="EV69"/>
      <c r="EW69"/>
      <c r="EX69"/>
      <c r="EY69"/>
      <c r="EZ69"/>
      <c r="FA69"/>
    </row>
    <row r="70" spans="13:162" x14ac:dyDescent="0.25"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O70"/>
      <c r="EP70"/>
      <c r="EQ70"/>
      <c r="ER70"/>
      <c r="ES70"/>
      <c r="ET70"/>
      <c r="EU70"/>
      <c r="EV70"/>
      <c r="EW70"/>
      <c r="EX70"/>
      <c r="EY70"/>
      <c r="EZ70"/>
      <c r="FA70"/>
    </row>
    <row r="71" spans="13:162" x14ac:dyDescent="0.25"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O71"/>
      <c r="EP71"/>
      <c r="EQ71"/>
      <c r="ER71"/>
      <c r="ES71"/>
      <c r="ET71"/>
      <c r="EU71"/>
      <c r="EV71"/>
      <c r="EW71"/>
      <c r="EX71"/>
      <c r="EY71"/>
      <c r="EZ71"/>
      <c r="FA71"/>
    </row>
    <row r="72" spans="13:162" x14ac:dyDescent="0.25"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O72"/>
      <c r="EP72"/>
      <c r="EQ72"/>
      <c r="ER72"/>
      <c r="ES72"/>
      <c r="ET72"/>
      <c r="EU72"/>
      <c r="EV72"/>
      <c r="EW72"/>
      <c r="EX72"/>
      <c r="EY72"/>
      <c r="EZ72"/>
      <c r="FA72"/>
    </row>
    <row r="73" spans="13:162" x14ac:dyDescent="0.25"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</row>
    <row r="74" spans="13:162" x14ac:dyDescent="0.25"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FB74"/>
    </row>
    <row r="75" spans="13:162" x14ac:dyDescent="0.25"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FB75"/>
    </row>
    <row r="76" spans="13:162" x14ac:dyDescent="0.25"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FB76"/>
    </row>
    <row r="77" spans="13:162" x14ac:dyDescent="0.25"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O77"/>
      <c r="EQ77"/>
      <c r="ER77"/>
      <c r="ES77"/>
      <c r="ET77"/>
      <c r="EU77"/>
      <c r="EV77"/>
      <c r="EW77"/>
      <c r="EX77"/>
      <c r="EY77"/>
      <c r="EZ77"/>
      <c r="FA77"/>
      <c r="FB77"/>
    </row>
    <row r="78" spans="13:162" x14ac:dyDescent="0.25"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O78"/>
    </row>
    <row r="79" spans="13:162" x14ac:dyDescent="0.25"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O79"/>
    </row>
    <row r="80" spans="13:162" x14ac:dyDescent="0.25"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O80"/>
    </row>
    <row r="81" spans="13:145" x14ac:dyDescent="0.25"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O81"/>
    </row>
    <row r="82" spans="13:145" x14ac:dyDescent="0.25"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O82"/>
    </row>
    <row r="83" spans="13:145" x14ac:dyDescent="0.25"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O83"/>
    </row>
    <row r="84" spans="13:145" x14ac:dyDescent="0.25"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O84"/>
    </row>
    <row r="85" spans="13:145" x14ac:dyDescent="0.25"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O85"/>
    </row>
    <row r="86" spans="13:145" x14ac:dyDescent="0.25"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O86"/>
    </row>
    <row r="87" spans="13:145" x14ac:dyDescent="0.25"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O87"/>
    </row>
    <row r="88" spans="13:145" x14ac:dyDescent="0.25"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O88"/>
    </row>
    <row r="89" spans="13:145" x14ac:dyDescent="0.25"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O89"/>
    </row>
    <row r="90" spans="13:145" x14ac:dyDescent="0.25"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O90"/>
    </row>
    <row r="91" spans="13:145" x14ac:dyDescent="0.25"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O91"/>
    </row>
    <row r="92" spans="13:145" x14ac:dyDescent="0.25"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O92"/>
    </row>
    <row r="93" spans="13:145" x14ac:dyDescent="0.25"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O93"/>
    </row>
    <row r="94" spans="13:145" x14ac:dyDescent="0.25"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O94"/>
    </row>
    <row r="95" spans="13:145" x14ac:dyDescent="0.25"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O95"/>
    </row>
    <row r="96" spans="13:145" x14ac:dyDescent="0.25"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O96"/>
    </row>
    <row r="97" spans="13:145" x14ac:dyDescent="0.25"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O97"/>
    </row>
    <row r="98" spans="13:145" x14ac:dyDescent="0.25"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O98"/>
    </row>
    <row r="99" spans="13:145" x14ac:dyDescent="0.25"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O99"/>
    </row>
    <row r="100" spans="13:145" x14ac:dyDescent="0.25"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O100"/>
    </row>
    <row r="101" spans="13:145" x14ac:dyDescent="0.25"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O101"/>
    </row>
    <row r="102" spans="13:145" x14ac:dyDescent="0.25"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O102"/>
    </row>
    <row r="103" spans="13:145" x14ac:dyDescent="0.25"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O103"/>
    </row>
    <row r="104" spans="13:145" x14ac:dyDescent="0.25"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O104"/>
    </row>
    <row r="105" spans="13:145" x14ac:dyDescent="0.25"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O105"/>
    </row>
    <row r="106" spans="13:145" x14ac:dyDescent="0.25"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O106"/>
    </row>
    <row r="107" spans="13:145" x14ac:dyDescent="0.25"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O107"/>
    </row>
    <row r="108" spans="13:145" x14ac:dyDescent="0.25"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O108"/>
    </row>
    <row r="109" spans="13:145" x14ac:dyDescent="0.25"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O109"/>
    </row>
    <row r="110" spans="13:145" x14ac:dyDescent="0.25"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O110"/>
    </row>
    <row r="111" spans="13:145" x14ac:dyDescent="0.25"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O111"/>
    </row>
    <row r="112" spans="13:145" x14ac:dyDescent="0.25"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O112"/>
    </row>
    <row r="113" spans="13:145" x14ac:dyDescent="0.25"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O113"/>
    </row>
    <row r="114" spans="13:145" x14ac:dyDescent="0.25"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O114"/>
    </row>
    <row r="115" spans="13:145" x14ac:dyDescent="0.25"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O115"/>
    </row>
    <row r="116" spans="13:145" x14ac:dyDescent="0.25"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O116"/>
    </row>
    <row r="117" spans="13:145" x14ac:dyDescent="0.25"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</row>
    <row r="118" spans="13:145" x14ac:dyDescent="0.25"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</row>
    <row r="119" spans="13:145" x14ac:dyDescent="0.25"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</row>
    <row r="120" spans="13:145" x14ac:dyDescent="0.25"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</row>
    <row r="121" spans="13:145" x14ac:dyDescent="0.25"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</row>
    <row r="122" spans="13:145" x14ac:dyDescent="0.25"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</row>
    <row r="123" spans="13:145" x14ac:dyDescent="0.25"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</row>
    <row r="124" spans="13:145" x14ac:dyDescent="0.25"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</row>
    <row r="125" spans="13:145" x14ac:dyDescent="0.25"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</row>
    <row r="126" spans="13:145" x14ac:dyDescent="0.25"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</row>
    <row r="127" spans="13:145" x14ac:dyDescent="0.25"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</row>
    <row r="128" spans="13:145" x14ac:dyDescent="0.25"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</row>
    <row r="129" spans="13:139" x14ac:dyDescent="0.25"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</row>
    <row r="130" spans="13:139" x14ac:dyDescent="0.25"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</row>
    <row r="131" spans="13:139" x14ac:dyDescent="0.25"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</row>
    <row r="132" spans="13:139" x14ac:dyDescent="0.25"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</row>
    <row r="133" spans="13:139" x14ac:dyDescent="0.25"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</row>
    <row r="134" spans="13:139" x14ac:dyDescent="0.25"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</row>
    <row r="135" spans="13:139" x14ac:dyDescent="0.25"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</row>
    <row r="136" spans="13:139" x14ac:dyDescent="0.25"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</row>
    <row r="137" spans="13:139" x14ac:dyDescent="0.25"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</row>
    <row r="138" spans="13:139" x14ac:dyDescent="0.25"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</row>
    <row r="139" spans="13:139" x14ac:dyDescent="0.25"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</row>
    <row r="140" spans="13:139" x14ac:dyDescent="0.25"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</row>
    <row r="141" spans="13:139" x14ac:dyDescent="0.25"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</row>
    <row r="142" spans="13:139" x14ac:dyDescent="0.25"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</row>
    <row r="143" spans="13:139" x14ac:dyDescent="0.25"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</row>
    <row r="144" spans="13:139" x14ac:dyDescent="0.25"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</row>
    <row r="145" spans="13:139" x14ac:dyDescent="0.25"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</row>
    <row r="146" spans="13:139" x14ac:dyDescent="0.25"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</row>
    <row r="147" spans="13:139" x14ac:dyDescent="0.25"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</row>
    <row r="148" spans="13:139" x14ac:dyDescent="0.25"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</row>
    <row r="149" spans="13:139" x14ac:dyDescent="0.25"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</row>
    <row r="150" spans="13:139" x14ac:dyDescent="0.25"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</row>
    <row r="151" spans="13:139" x14ac:dyDescent="0.25"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</row>
    <row r="152" spans="13:139" x14ac:dyDescent="0.25"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</row>
    <row r="153" spans="13:139" x14ac:dyDescent="0.25"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</row>
    <row r="154" spans="13:139" x14ac:dyDescent="0.25"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</row>
    <row r="155" spans="13:139" x14ac:dyDescent="0.25"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</row>
    <row r="156" spans="13:139" x14ac:dyDescent="0.25"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</row>
    <row r="157" spans="13:139" x14ac:dyDescent="0.25"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</row>
    <row r="158" spans="13:139" x14ac:dyDescent="0.25"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</row>
    <row r="159" spans="13:139" x14ac:dyDescent="0.25"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</row>
    <row r="160" spans="13:139" x14ac:dyDescent="0.25"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</row>
    <row r="161" spans="13:139" x14ac:dyDescent="0.25"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</row>
    <row r="162" spans="13:139" x14ac:dyDescent="0.25"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</row>
    <row r="163" spans="13:139" x14ac:dyDescent="0.25"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</row>
    <row r="164" spans="13:139" x14ac:dyDescent="0.25"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</row>
    <row r="165" spans="13:139" x14ac:dyDescent="0.25"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</row>
    <row r="166" spans="13:139" x14ac:dyDescent="0.25"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</row>
    <row r="167" spans="13:139" x14ac:dyDescent="0.25"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</row>
    <row r="168" spans="13:139" x14ac:dyDescent="0.25"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</row>
    <row r="169" spans="13:139" x14ac:dyDescent="0.25"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</row>
    <row r="170" spans="13:139" x14ac:dyDescent="0.25"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</row>
    <row r="171" spans="13:139" x14ac:dyDescent="0.25"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</row>
    <row r="172" spans="13:139" x14ac:dyDescent="0.25"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</row>
    <row r="173" spans="13:139" x14ac:dyDescent="0.25"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</row>
    <row r="174" spans="13:139" x14ac:dyDescent="0.25"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</row>
    <row r="175" spans="13:139" x14ac:dyDescent="0.25"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</row>
    <row r="176" spans="13:139" x14ac:dyDescent="0.25"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</row>
    <row r="177" spans="13:139" x14ac:dyDescent="0.25"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</row>
    <row r="178" spans="13:139" x14ac:dyDescent="0.25"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</row>
    <row r="179" spans="13:139" x14ac:dyDescent="0.25"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</row>
    <row r="180" spans="13:139" x14ac:dyDescent="0.25"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</row>
    <row r="181" spans="13:139" x14ac:dyDescent="0.25"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</row>
    <row r="182" spans="13:139" x14ac:dyDescent="0.25"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</row>
    <row r="183" spans="13:139" x14ac:dyDescent="0.25"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</row>
    <row r="184" spans="13:139" x14ac:dyDescent="0.25"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</row>
    <row r="185" spans="13:139" x14ac:dyDescent="0.25"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</row>
    <row r="186" spans="13:139" x14ac:dyDescent="0.25"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</row>
    <row r="187" spans="13:139" x14ac:dyDescent="0.25"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</row>
    <row r="188" spans="13:139" x14ac:dyDescent="0.25"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</row>
    <row r="189" spans="13:139" x14ac:dyDescent="0.25"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</row>
    <row r="190" spans="13:139" x14ac:dyDescent="0.25"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</row>
    <row r="191" spans="13:139" x14ac:dyDescent="0.25"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</row>
    <row r="192" spans="13:139" x14ac:dyDescent="0.25"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</row>
    <row r="193" spans="13:139" x14ac:dyDescent="0.25"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</row>
    <row r="194" spans="13:139" x14ac:dyDescent="0.25"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</row>
    <row r="195" spans="13:139" x14ac:dyDescent="0.25"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</row>
    <row r="196" spans="13:139" x14ac:dyDescent="0.25"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</row>
    <row r="197" spans="13:139" x14ac:dyDescent="0.25"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</row>
    <row r="198" spans="13:139" x14ac:dyDescent="0.25"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</row>
    <row r="199" spans="13:139" x14ac:dyDescent="0.25"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</row>
    <row r="200" spans="13:139" x14ac:dyDescent="0.25"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</row>
    <row r="201" spans="13:139" x14ac:dyDescent="0.25"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</row>
    <row r="202" spans="13:139" x14ac:dyDescent="0.25"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</row>
    <row r="203" spans="13:139" x14ac:dyDescent="0.25"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</row>
    <row r="204" spans="13:139" x14ac:dyDescent="0.25"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</row>
    <row r="205" spans="13:139" x14ac:dyDescent="0.25"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</row>
    <row r="206" spans="13:139" x14ac:dyDescent="0.25"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</row>
    <row r="207" spans="13:139" x14ac:dyDescent="0.25"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</row>
    <row r="208" spans="13:139" x14ac:dyDescent="0.25"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</row>
    <row r="209" spans="13:139" x14ac:dyDescent="0.25"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</row>
    <row r="210" spans="13:139" x14ac:dyDescent="0.25"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</row>
    <row r="211" spans="13:139" x14ac:dyDescent="0.25"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</row>
    <row r="212" spans="13:139" x14ac:dyDescent="0.25"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</row>
    <row r="213" spans="13:139" x14ac:dyDescent="0.25"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</row>
    <row r="214" spans="13:139" x14ac:dyDescent="0.25"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</row>
    <row r="215" spans="13:139" x14ac:dyDescent="0.25"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</row>
    <row r="216" spans="13:139" x14ac:dyDescent="0.25"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</row>
    <row r="217" spans="13:139" x14ac:dyDescent="0.25"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</row>
    <row r="218" spans="13:139" x14ac:dyDescent="0.25"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</row>
    <row r="219" spans="13:139" x14ac:dyDescent="0.25"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</row>
    <row r="220" spans="13:139" x14ac:dyDescent="0.25"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</row>
    <row r="221" spans="13:139" x14ac:dyDescent="0.25"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</row>
    <row r="222" spans="13:139" x14ac:dyDescent="0.25"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</row>
    <row r="223" spans="13:139" x14ac:dyDescent="0.25"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</row>
    <row r="224" spans="13:139" x14ac:dyDescent="0.25"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</row>
    <row r="225" spans="13:139" x14ac:dyDescent="0.25"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</row>
    <row r="226" spans="13:139" x14ac:dyDescent="0.25"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</row>
    <row r="227" spans="13:139" x14ac:dyDescent="0.25"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</row>
    <row r="228" spans="13:139" x14ac:dyDescent="0.25"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</row>
    <row r="229" spans="13:139" x14ac:dyDescent="0.25"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</row>
    <row r="230" spans="13:139" x14ac:dyDescent="0.25"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</row>
    <row r="231" spans="13:139" x14ac:dyDescent="0.25"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</row>
    <row r="232" spans="13:139" x14ac:dyDescent="0.25"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</row>
    <row r="233" spans="13:139" x14ac:dyDescent="0.25"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</row>
    <row r="234" spans="13:139" x14ac:dyDescent="0.25"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</row>
    <row r="235" spans="13:139" x14ac:dyDescent="0.25"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</row>
    <row r="236" spans="13:139" x14ac:dyDescent="0.25"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</row>
    <row r="237" spans="13:139" x14ac:dyDescent="0.25"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</row>
    <row r="238" spans="13:139" x14ac:dyDescent="0.25"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</row>
    <row r="239" spans="13:139" x14ac:dyDescent="0.25"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</row>
    <row r="240" spans="13:139" x14ac:dyDescent="0.25"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</row>
    <row r="241" spans="13:139" x14ac:dyDescent="0.25"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</row>
    <row r="242" spans="13:139" x14ac:dyDescent="0.25"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</row>
    <row r="243" spans="13:139" x14ac:dyDescent="0.25"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</row>
    <row r="244" spans="13:139" x14ac:dyDescent="0.25"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</row>
    <row r="245" spans="13:139" x14ac:dyDescent="0.25"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</row>
    <row r="246" spans="13:139" x14ac:dyDescent="0.25"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</row>
    <row r="247" spans="13:139" x14ac:dyDescent="0.25"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</row>
    <row r="248" spans="13:139" x14ac:dyDescent="0.25"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</row>
    <row r="249" spans="13:139" x14ac:dyDescent="0.25"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</row>
    <row r="250" spans="13:139" x14ac:dyDescent="0.25"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</row>
    <row r="251" spans="13:139" x14ac:dyDescent="0.25"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</row>
    <row r="252" spans="13:139" x14ac:dyDescent="0.25"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</row>
    <row r="253" spans="13:139" x14ac:dyDescent="0.25"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</row>
    <row r="254" spans="13:139" x14ac:dyDescent="0.25"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</row>
    <row r="255" spans="13:139" x14ac:dyDescent="0.25"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</row>
    <row r="256" spans="13:139" x14ac:dyDescent="0.25"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</row>
    <row r="257" spans="13:139" x14ac:dyDescent="0.25"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</row>
    <row r="258" spans="13:139" x14ac:dyDescent="0.25"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</row>
    <row r="259" spans="13:139" x14ac:dyDescent="0.25"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</row>
    <row r="260" spans="13:139" x14ac:dyDescent="0.25"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</row>
    <row r="261" spans="13:139" x14ac:dyDescent="0.25"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</row>
    <row r="262" spans="13:139" x14ac:dyDescent="0.25"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</row>
    <row r="263" spans="13:139" x14ac:dyDescent="0.25"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</row>
    <row r="264" spans="13:139" x14ac:dyDescent="0.25"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</row>
    <row r="265" spans="13:139" x14ac:dyDescent="0.25"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</row>
    <row r="266" spans="13:139" x14ac:dyDescent="0.25"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</row>
    <row r="267" spans="13:139" x14ac:dyDescent="0.25"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</row>
    <row r="268" spans="13:139" x14ac:dyDescent="0.25"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</row>
    <row r="269" spans="13:139" x14ac:dyDescent="0.25"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</row>
    <row r="270" spans="13:139" x14ac:dyDescent="0.25"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</row>
    <row r="271" spans="13:139" x14ac:dyDescent="0.25"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</row>
    <row r="272" spans="13:139" x14ac:dyDescent="0.25"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</row>
    <row r="273" spans="13:139" x14ac:dyDescent="0.25"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</row>
    <row r="274" spans="13:139" x14ac:dyDescent="0.25"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</row>
    <row r="275" spans="13:139" x14ac:dyDescent="0.25"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</row>
    <row r="276" spans="13:139" x14ac:dyDescent="0.25"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</row>
    <row r="277" spans="13:139" x14ac:dyDescent="0.25"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</row>
    <row r="278" spans="13:139" x14ac:dyDescent="0.25"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</row>
    <row r="279" spans="13:139" x14ac:dyDescent="0.25"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</row>
    <row r="280" spans="13:139" x14ac:dyDescent="0.25"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</row>
    <row r="281" spans="13:139" x14ac:dyDescent="0.25"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</row>
    <row r="282" spans="13:139" x14ac:dyDescent="0.25"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</row>
    <row r="283" spans="13:139" x14ac:dyDescent="0.25"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</row>
    <row r="284" spans="13:139" x14ac:dyDescent="0.25"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</row>
    <row r="285" spans="13:139" x14ac:dyDescent="0.25"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</row>
    <row r="286" spans="13:139" x14ac:dyDescent="0.25"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</row>
    <row r="287" spans="13:139" x14ac:dyDescent="0.25"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</row>
    <row r="288" spans="13:139" x14ac:dyDescent="0.25"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</row>
    <row r="289" spans="13:139" x14ac:dyDescent="0.25"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</row>
    <row r="290" spans="13:139" x14ac:dyDescent="0.25"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</row>
    <row r="291" spans="13:139" x14ac:dyDescent="0.25"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</row>
    <row r="292" spans="13:139" x14ac:dyDescent="0.25"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</row>
    <row r="293" spans="13:139" x14ac:dyDescent="0.25"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</row>
    <row r="294" spans="13:139" x14ac:dyDescent="0.25"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</row>
    <row r="295" spans="13:139" x14ac:dyDescent="0.25"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</row>
    <row r="296" spans="13:139" x14ac:dyDescent="0.25"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</row>
    <row r="297" spans="13:139" x14ac:dyDescent="0.25"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</row>
    <row r="298" spans="13:139" x14ac:dyDescent="0.25"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</row>
    <row r="299" spans="13:139" x14ac:dyDescent="0.25"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</row>
    <row r="300" spans="13:139" x14ac:dyDescent="0.25"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</row>
    <row r="301" spans="13:139" x14ac:dyDescent="0.25"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</row>
    <row r="302" spans="13:139" x14ac:dyDescent="0.25"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</row>
    <row r="303" spans="13:139" x14ac:dyDescent="0.25"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</row>
    <row r="304" spans="13:139" x14ac:dyDescent="0.25"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</row>
    <row r="305" spans="13:139" x14ac:dyDescent="0.25"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</row>
    <row r="306" spans="13:139" x14ac:dyDescent="0.25">
      <c r="DS306" s="40">
        <v>301</v>
      </c>
      <c r="DT306" s="130" t="str">
        <f>IF(OR(INDEX(Expenses!$B$6:$B$1005,$DS306,1)=0,INDEX(Expenses!$C$6:$C$1005,$DS306,1)=0,INDEX(Expenses!$D$6:$D$1005,$DS306,1)=0),"Passive","Active")</f>
        <v>Passive</v>
      </c>
      <c r="DU306" s="130" t="str">
        <f>IF($DT306="Passive","",INDEX(Expenses!$B$6:$B$1005,Calc!$DS306,1))</f>
        <v/>
      </c>
      <c r="DV306" s="130" t="str">
        <f>IF($DT306="Passive","",INDEX(Expenses!$C$6:$C$1005,Calc!$DS306,1))</f>
        <v/>
      </c>
      <c r="DW306" s="130" t="str">
        <f>IF($DT306="Passive","",INDEX(Expenses!$D$6:$D$1005,Calc!$DS306,1))</f>
        <v/>
      </c>
      <c r="DX306" s="136" t="str">
        <f>IF($DT306="Passive","",INDEX(Expenses!E$6:E$1005,$DS306,1))</f>
        <v/>
      </c>
      <c r="DY306" s="136" t="str">
        <f>IF($DT306="Passive","",INDEX(Expenses!F$6:F$1005,$DS306,1))</f>
        <v/>
      </c>
      <c r="DZ306" s="136" t="str">
        <f>IF($DT306="Passive","",INDEX(Expenses!G$6:G$1005,$DS306,1))</f>
        <v/>
      </c>
      <c r="EA306" s="136" t="str">
        <f>IF($DT306="Passive","",INDEX(Expenses!H$6:H$1005,$DS306,1))</f>
        <v/>
      </c>
      <c r="EB306" s="136" t="str">
        <f>IF($DT306="Passive","",INDEX(Expenses!I$6:I$1005,$DS306,1))</f>
        <v/>
      </c>
      <c r="EC306" s="136" t="str">
        <f>IF($DT306="Passive","",INDEX(Expenses!J$6:J$1005,$DS306,1))</f>
        <v/>
      </c>
      <c r="ED306" s="136" t="str">
        <f>IF($DT306="Passive","",INDEX(Expenses!K$6:K$1005,$DS306,1))</f>
        <v/>
      </c>
      <c r="EE306" s="136" t="str">
        <f>IF($DT306="Passive","",INDEX(Expenses!L$6:L$1005,$DS306,1))</f>
        <v/>
      </c>
      <c r="EF306" s="136" t="str">
        <f>IF($DT306="Passive","",INDEX(Expenses!M$6:M$1005,$DS306,1))</f>
        <v/>
      </c>
      <c r="EG306" s="136" t="str">
        <f>IF($DT306="Passive","",INDEX(Expenses!N$6:N$1005,$DS306,1))</f>
        <v/>
      </c>
      <c r="EH306" s="136" t="str">
        <f>IF($DT306="Passive","",INDEX(Expenses!O$6:O$1005,$DS306,1))</f>
        <v/>
      </c>
      <c r="EI306" s="136" t="str">
        <f>IF($DT306="Passive","",INDEX(Expenses!P$6:P$1005,$DS306,1))</f>
        <v/>
      </c>
    </row>
    <row r="307" spans="13:139" x14ac:dyDescent="0.25">
      <c r="DS307" s="40">
        <v>302</v>
      </c>
      <c r="DT307" s="130" t="str">
        <f>IF(OR(INDEX(Expenses!$B$6:$B$1005,$DS307,1)=0,INDEX(Expenses!$C$6:$C$1005,$DS307,1)=0,INDEX(Expenses!$D$6:$D$1005,$DS307,1)=0),"Passive","Active")</f>
        <v>Passive</v>
      </c>
      <c r="DU307" s="130" t="str">
        <f>IF($DT307="Passive","",INDEX(Expenses!$B$6:$B$1005,Calc!$DS307,1))</f>
        <v/>
      </c>
      <c r="DV307" s="130" t="str">
        <f>IF($DT307="Passive","",INDEX(Expenses!$C$6:$C$1005,Calc!$DS307,1))</f>
        <v/>
      </c>
      <c r="DW307" s="130" t="str">
        <f>IF($DT307="Passive","",INDEX(Expenses!$D$6:$D$1005,Calc!$DS307,1))</f>
        <v/>
      </c>
      <c r="DX307" s="136" t="str">
        <f>IF($DT307="Passive","",INDEX(Expenses!E$6:E$1005,$DS307,1))</f>
        <v/>
      </c>
      <c r="DY307" s="136" t="str">
        <f>IF($DT307="Passive","",INDEX(Expenses!F$6:F$1005,$DS307,1))</f>
        <v/>
      </c>
      <c r="DZ307" s="136" t="str">
        <f>IF($DT307="Passive","",INDEX(Expenses!G$6:G$1005,$DS307,1))</f>
        <v/>
      </c>
      <c r="EA307" s="136" t="str">
        <f>IF($DT307="Passive","",INDEX(Expenses!H$6:H$1005,$DS307,1))</f>
        <v/>
      </c>
      <c r="EB307" s="136" t="str">
        <f>IF($DT307="Passive","",INDEX(Expenses!I$6:I$1005,$DS307,1))</f>
        <v/>
      </c>
      <c r="EC307" s="136" t="str">
        <f>IF($DT307="Passive","",INDEX(Expenses!J$6:J$1005,$DS307,1))</f>
        <v/>
      </c>
      <c r="ED307" s="136" t="str">
        <f>IF($DT307="Passive","",INDEX(Expenses!K$6:K$1005,$DS307,1))</f>
        <v/>
      </c>
      <c r="EE307" s="136" t="str">
        <f>IF($DT307="Passive","",INDEX(Expenses!L$6:L$1005,$DS307,1))</f>
        <v/>
      </c>
      <c r="EF307" s="136" t="str">
        <f>IF($DT307="Passive","",INDEX(Expenses!M$6:M$1005,$DS307,1))</f>
        <v/>
      </c>
      <c r="EG307" s="136" t="str">
        <f>IF($DT307="Passive","",INDEX(Expenses!N$6:N$1005,$DS307,1))</f>
        <v/>
      </c>
      <c r="EH307" s="136" t="str">
        <f>IF($DT307="Passive","",INDEX(Expenses!O$6:O$1005,$DS307,1))</f>
        <v/>
      </c>
      <c r="EI307" s="136" t="str">
        <f>IF($DT307="Passive","",INDEX(Expenses!P$6:P$1005,$DS307,1))</f>
        <v/>
      </c>
    </row>
    <row r="308" spans="13:139" x14ac:dyDescent="0.25">
      <c r="DS308" s="40">
        <v>303</v>
      </c>
      <c r="DT308" s="130" t="str">
        <f>IF(OR(INDEX(Expenses!$B$6:$B$1005,$DS308,1)=0,INDEX(Expenses!$C$6:$C$1005,$DS308,1)=0,INDEX(Expenses!$D$6:$D$1005,$DS308,1)=0),"Passive","Active")</f>
        <v>Passive</v>
      </c>
      <c r="DU308" s="130" t="str">
        <f>IF($DT308="Passive","",INDEX(Expenses!$B$6:$B$1005,Calc!$DS308,1))</f>
        <v/>
      </c>
      <c r="DV308" s="130" t="str">
        <f>IF($DT308="Passive","",INDEX(Expenses!$C$6:$C$1005,Calc!$DS308,1))</f>
        <v/>
      </c>
      <c r="DW308" s="130" t="str">
        <f>IF($DT308="Passive","",INDEX(Expenses!$D$6:$D$1005,Calc!$DS308,1))</f>
        <v/>
      </c>
      <c r="DX308" s="136" t="str">
        <f>IF($DT308="Passive","",INDEX(Expenses!E$6:E$1005,$DS308,1))</f>
        <v/>
      </c>
      <c r="DY308" s="136" t="str">
        <f>IF($DT308="Passive","",INDEX(Expenses!F$6:F$1005,$DS308,1))</f>
        <v/>
      </c>
      <c r="DZ308" s="136" t="str">
        <f>IF($DT308="Passive","",INDEX(Expenses!G$6:G$1005,$DS308,1))</f>
        <v/>
      </c>
      <c r="EA308" s="136" t="str">
        <f>IF($DT308="Passive","",INDEX(Expenses!H$6:H$1005,$DS308,1))</f>
        <v/>
      </c>
      <c r="EB308" s="136" t="str">
        <f>IF($DT308="Passive","",INDEX(Expenses!I$6:I$1005,$DS308,1))</f>
        <v/>
      </c>
      <c r="EC308" s="136" t="str">
        <f>IF($DT308="Passive","",INDEX(Expenses!J$6:J$1005,$DS308,1))</f>
        <v/>
      </c>
      <c r="ED308" s="136" t="str">
        <f>IF($DT308="Passive","",INDEX(Expenses!K$6:K$1005,$DS308,1))</f>
        <v/>
      </c>
      <c r="EE308" s="136" t="str">
        <f>IF($DT308="Passive","",INDEX(Expenses!L$6:L$1005,$DS308,1))</f>
        <v/>
      </c>
      <c r="EF308" s="136" t="str">
        <f>IF($DT308="Passive","",INDEX(Expenses!M$6:M$1005,$DS308,1))</f>
        <v/>
      </c>
      <c r="EG308" s="136" t="str">
        <f>IF($DT308="Passive","",INDEX(Expenses!N$6:N$1005,$DS308,1))</f>
        <v/>
      </c>
      <c r="EH308" s="136" t="str">
        <f>IF($DT308="Passive","",INDEX(Expenses!O$6:O$1005,$DS308,1))</f>
        <v/>
      </c>
      <c r="EI308" s="136" t="str">
        <f>IF($DT308="Passive","",INDEX(Expenses!P$6:P$1005,$DS308,1))</f>
        <v/>
      </c>
    </row>
    <row r="309" spans="13:139" x14ac:dyDescent="0.25">
      <c r="DS309" s="40">
        <v>304</v>
      </c>
      <c r="DT309" s="130" t="str">
        <f>IF(OR(INDEX(Expenses!$B$6:$B$1005,$DS309,1)=0,INDEX(Expenses!$C$6:$C$1005,$DS309,1)=0,INDEX(Expenses!$D$6:$D$1005,$DS309,1)=0),"Passive","Active")</f>
        <v>Passive</v>
      </c>
      <c r="DU309" s="130" t="str">
        <f>IF($DT309="Passive","",INDEX(Expenses!$B$6:$B$1005,Calc!$DS309,1))</f>
        <v/>
      </c>
      <c r="DV309" s="130" t="str">
        <f>IF($DT309="Passive","",INDEX(Expenses!$C$6:$C$1005,Calc!$DS309,1))</f>
        <v/>
      </c>
      <c r="DW309" s="130" t="str">
        <f>IF($DT309="Passive","",INDEX(Expenses!$D$6:$D$1005,Calc!$DS309,1))</f>
        <v/>
      </c>
      <c r="DX309" s="136" t="str">
        <f>IF($DT309="Passive","",INDEX(Expenses!E$6:E$1005,$DS309,1))</f>
        <v/>
      </c>
      <c r="DY309" s="136" t="str">
        <f>IF($DT309="Passive","",INDEX(Expenses!F$6:F$1005,$DS309,1))</f>
        <v/>
      </c>
      <c r="DZ309" s="136" t="str">
        <f>IF($DT309="Passive","",INDEX(Expenses!G$6:G$1005,$DS309,1))</f>
        <v/>
      </c>
      <c r="EA309" s="136" t="str">
        <f>IF($DT309="Passive","",INDEX(Expenses!H$6:H$1005,$DS309,1))</f>
        <v/>
      </c>
      <c r="EB309" s="136" t="str">
        <f>IF($DT309="Passive","",INDEX(Expenses!I$6:I$1005,$DS309,1))</f>
        <v/>
      </c>
      <c r="EC309" s="136" t="str">
        <f>IF($DT309="Passive","",INDEX(Expenses!J$6:J$1005,$DS309,1))</f>
        <v/>
      </c>
      <c r="ED309" s="136" t="str">
        <f>IF($DT309="Passive","",INDEX(Expenses!K$6:K$1005,$DS309,1))</f>
        <v/>
      </c>
      <c r="EE309" s="136" t="str">
        <f>IF($DT309="Passive","",INDEX(Expenses!L$6:L$1005,$DS309,1))</f>
        <v/>
      </c>
      <c r="EF309" s="136" t="str">
        <f>IF($DT309="Passive","",INDEX(Expenses!M$6:M$1005,$DS309,1))</f>
        <v/>
      </c>
      <c r="EG309" s="136" t="str">
        <f>IF($DT309="Passive","",INDEX(Expenses!N$6:N$1005,$DS309,1))</f>
        <v/>
      </c>
      <c r="EH309" s="136" t="str">
        <f>IF($DT309="Passive","",INDEX(Expenses!O$6:O$1005,$DS309,1))</f>
        <v/>
      </c>
      <c r="EI309" s="136" t="str">
        <f>IF($DT309="Passive","",INDEX(Expenses!P$6:P$1005,$DS309,1))</f>
        <v/>
      </c>
    </row>
    <row r="310" spans="13:139" x14ac:dyDescent="0.25">
      <c r="DS310" s="40">
        <v>305</v>
      </c>
      <c r="DT310" s="130" t="str">
        <f>IF(OR(INDEX(Expenses!$B$6:$B$1005,$DS310,1)=0,INDEX(Expenses!$C$6:$C$1005,$DS310,1)=0,INDEX(Expenses!$D$6:$D$1005,$DS310,1)=0),"Passive","Active")</f>
        <v>Passive</v>
      </c>
      <c r="DU310" s="130" t="str">
        <f>IF($DT310="Passive","",INDEX(Expenses!$B$6:$B$1005,Calc!$DS310,1))</f>
        <v/>
      </c>
      <c r="DV310" s="130" t="str">
        <f>IF($DT310="Passive","",INDEX(Expenses!$C$6:$C$1005,Calc!$DS310,1))</f>
        <v/>
      </c>
      <c r="DW310" s="130" t="str">
        <f>IF($DT310="Passive","",INDEX(Expenses!$D$6:$D$1005,Calc!$DS310,1))</f>
        <v/>
      </c>
      <c r="DX310" s="136" t="str">
        <f>IF($DT310="Passive","",INDEX(Expenses!E$6:E$1005,$DS310,1))</f>
        <v/>
      </c>
      <c r="DY310" s="136" t="str">
        <f>IF($DT310="Passive","",INDEX(Expenses!F$6:F$1005,$DS310,1))</f>
        <v/>
      </c>
      <c r="DZ310" s="136" t="str">
        <f>IF($DT310="Passive","",INDEX(Expenses!G$6:G$1005,$DS310,1))</f>
        <v/>
      </c>
      <c r="EA310" s="136" t="str">
        <f>IF($DT310="Passive","",INDEX(Expenses!H$6:H$1005,$DS310,1))</f>
        <v/>
      </c>
      <c r="EB310" s="136" t="str">
        <f>IF($DT310="Passive","",INDEX(Expenses!I$6:I$1005,$DS310,1))</f>
        <v/>
      </c>
      <c r="EC310" s="136" t="str">
        <f>IF($DT310="Passive","",INDEX(Expenses!J$6:J$1005,$DS310,1))</f>
        <v/>
      </c>
      <c r="ED310" s="136" t="str">
        <f>IF($DT310="Passive","",INDEX(Expenses!K$6:K$1005,$DS310,1))</f>
        <v/>
      </c>
      <c r="EE310" s="136" t="str">
        <f>IF($DT310="Passive","",INDEX(Expenses!L$6:L$1005,$DS310,1))</f>
        <v/>
      </c>
      <c r="EF310" s="136" t="str">
        <f>IF($DT310="Passive","",INDEX(Expenses!M$6:M$1005,$DS310,1))</f>
        <v/>
      </c>
      <c r="EG310" s="136" t="str">
        <f>IF($DT310="Passive","",INDEX(Expenses!N$6:N$1005,$DS310,1))</f>
        <v/>
      </c>
      <c r="EH310" s="136" t="str">
        <f>IF($DT310="Passive","",INDEX(Expenses!O$6:O$1005,$DS310,1))</f>
        <v/>
      </c>
      <c r="EI310" s="136" t="str">
        <f>IF($DT310="Passive","",INDEX(Expenses!P$6:P$1005,$DS310,1))</f>
        <v/>
      </c>
    </row>
    <row r="311" spans="13:139" x14ac:dyDescent="0.25">
      <c r="DS311" s="40">
        <v>306</v>
      </c>
      <c r="DT311" s="130" t="str">
        <f>IF(OR(INDEX(Expenses!$B$6:$B$1005,$DS311,1)=0,INDEX(Expenses!$C$6:$C$1005,$DS311,1)=0,INDEX(Expenses!$D$6:$D$1005,$DS311,1)=0),"Passive","Active")</f>
        <v>Passive</v>
      </c>
      <c r="DU311" s="130" t="str">
        <f>IF($DT311="Passive","",INDEX(Expenses!$B$6:$B$1005,Calc!$DS311,1))</f>
        <v/>
      </c>
      <c r="DV311" s="130" t="str">
        <f>IF($DT311="Passive","",INDEX(Expenses!$C$6:$C$1005,Calc!$DS311,1))</f>
        <v/>
      </c>
      <c r="DW311" s="130" t="str">
        <f>IF($DT311="Passive","",INDEX(Expenses!$D$6:$D$1005,Calc!$DS311,1))</f>
        <v/>
      </c>
      <c r="DX311" s="136" t="str">
        <f>IF($DT311="Passive","",INDEX(Expenses!E$6:E$1005,$DS311,1))</f>
        <v/>
      </c>
      <c r="DY311" s="136" t="str">
        <f>IF($DT311="Passive","",INDEX(Expenses!F$6:F$1005,$DS311,1))</f>
        <v/>
      </c>
      <c r="DZ311" s="136" t="str">
        <f>IF($DT311="Passive","",INDEX(Expenses!G$6:G$1005,$DS311,1))</f>
        <v/>
      </c>
      <c r="EA311" s="136" t="str">
        <f>IF($DT311="Passive","",INDEX(Expenses!H$6:H$1005,$DS311,1))</f>
        <v/>
      </c>
      <c r="EB311" s="136" t="str">
        <f>IF($DT311="Passive","",INDEX(Expenses!I$6:I$1005,$DS311,1))</f>
        <v/>
      </c>
      <c r="EC311" s="136" t="str">
        <f>IF($DT311="Passive","",INDEX(Expenses!J$6:J$1005,$DS311,1))</f>
        <v/>
      </c>
      <c r="ED311" s="136" t="str">
        <f>IF($DT311="Passive","",INDEX(Expenses!K$6:K$1005,$DS311,1))</f>
        <v/>
      </c>
      <c r="EE311" s="136" t="str">
        <f>IF($DT311="Passive","",INDEX(Expenses!L$6:L$1005,$DS311,1))</f>
        <v/>
      </c>
      <c r="EF311" s="136" t="str">
        <f>IF($DT311="Passive","",INDEX(Expenses!M$6:M$1005,$DS311,1))</f>
        <v/>
      </c>
      <c r="EG311" s="136" t="str">
        <f>IF($DT311="Passive","",INDEX(Expenses!N$6:N$1005,$DS311,1))</f>
        <v/>
      </c>
      <c r="EH311" s="136" t="str">
        <f>IF($DT311="Passive","",INDEX(Expenses!O$6:O$1005,$DS311,1))</f>
        <v/>
      </c>
      <c r="EI311" s="136" t="str">
        <f>IF($DT311="Passive","",INDEX(Expenses!P$6:P$1005,$DS311,1))</f>
        <v/>
      </c>
    </row>
    <row r="312" spans="13:139" x14ac:dyDescent="0.25">
      <c r="DS312" s="40">
        <v>307</v>
      </c>
      <c r="DT312" s="130" t="str">
        <f>IF(OR(INDEX(Expenses!$B$6:$B$1005,$DS312,1)=0,INDEX(Expenses!$C$6:$C$1005,$DS312,1)=0,INDEX(Expenses!$D$6:$D$1005,$DS312,1)=0),"Passive","Active")</f>
        <v>Passive</v>
      </c>
      <c r="DU312" s="130" t="str">
        <f>IF($DT312="Passive","",INDEX(Expenses!$B$6:$B$1005,Calc!$DS312,1))</f>
        <v/>
      </c>
      <c r="DV312" s="130" t="str">
        <f>IF($DT312="Passive","",INDEX(Expenses!$C$6:$C$1005,Calc!$DS312,1))</f>
        <v/>
      </c>
      <c r="DW312" s="130" t="str">
        <f>IF($DT312="Passive","",INDEX(Expenses!$D$6:$D$1005,Calc!$DS312,1))</f>
        <v/>
      </c>
      <c r="DX312" s="136" t="str">
        <f>IF($DT312="Passive","",INDEX(Expenses!E$6:E$1005,$DS312,1))</f>
        <v/>
      </c>
      <c r="DY312" s="136" t="str">
        <f>IF($DT312="Passive","",INDEX(Expenses!F$6:F$1005,$DS312,1))</f>
        <v/>
      </c>
      <c r="DZ312" s="136" t="str">
        <f>IF($DT312="Passive","",INDEX(Expenses!G$6:G$1005,$DS312,1))</f>
        <v/>
      </c>
      <c r="EA312" s="136" t="str">
        <f>IF($DT312="Passive","",INDEX(Expenses!H$6:H$1005,$DS312,1))</f>
        <v/>
      </c>
      <c r="EB312" s="136" t="str">
        <f>IF($DT312="Passive","",INDEX(Expenses!I$6:I$1005,$DS312,1))</f>
        <v/>
      </c>
      <c r="EC312" s="136" t="str">
        <f>IF($DT312="Passive","",INDEX(Expenses!J$6:J$1005,$DS312,1))</f>
        <v/>
      </c>
      <c r="ED312" s="136" t="str">
        <f>IF($DT312="Passive","",INDEX(Expenses!K$6:K$1005,$DS312,1))</f>
        <v/>
      </c>
      <c r="EE312" s="136" t="str">
        <f>IF($DT312="Passive","",INDEX(Expenses!L$6:L$1005,$DS312,1))</f>
        <v/>
      </c>
      <c r="EF312" s="136" t="str">
        <f>IF($DT312="Passive","",INDEX(Expenses!M$6:M$1005,$DS312,1))</f>
        <v/>
      </c>
      <c r="EG312" s="136" t="str">
        <f>IF($DT312="Passive","",INDEX(Expenses!N$6:N$1005,$DS312,1))</f>
        <v/>
      </c>
      <c r="EH312" s="136" t="str">
        <f>IF($DT312="Passive","",INDEX(Expenses!O$6:O$1005,$DS312,1))</f>
        <v/>
      </c>
      <c r="EI312" s="136" t="str">
        <f>IF($DT312="Passive","",INDEX(Expenses!P$6:P$1005,$DS312,1))</f>
        <v/>
      </c>
    </row>
    <row r="313" spans="13:139" x14ac:dyDescent="0.25">
      <c r="DS313" s="40">
        <v>308</v>
      </c>
      <c r="DT313" s="130" t="str">
        <f>IF(OR(INDEX(Expenses!$B$6:$B$1005,$DS313,1)=0,INDEX(Expenses!$C$6:$C$1005,$DS313,1)=0,INDEX(Expenses!$D$6:$D$1005,$DS313,1)=0),"Passive","Active")</f>
        <v>Passive</v>
      </c>
      <c r="DU313" s="130" t="str">
        <f>IF($DT313="Passive","",INDEX(Expenses!$B$6:$B$1005,Calc!$DS313,1))</f>
        <v/>
      </c>
      <c r="DV313" s="130" t="str">
        <f>IF($DT313="Passive","",INDEX(Expenses!$C$6:$C$1005,Calc!$DS313,1))</f>
        <v/>
      </c>
      <c r="DW313" s="130" t="str">
        <f>IF($DT313="Passive","",INDEX(Expenses!$D$6:$D$1005,Calc!$DS313,1))</f>
        <v/>
      </c>
      <c r="DX313" s="136" t="str">
        <f>IF($DT313="Passive","",INDEX(Expenses!E$6:E$1005,$DS313,1))</f>
        <v/>
      </c>
      <c r="DY313" s="136" t="str">
        <f>IF($DT313="Passive","",INDEX(Expenses!F$6:F$1005,$DS313,1))</f>
        <v/>
      </c>
      <c r="DZ313" s="136" t="str">
        <f>IF($DT313="Passive","",INDEX(Expenses!G$6:G$1005,$DS313,1))</f>
        <v/>
      </c>
      <c r="EA313" s="136" t="str">
        <f>IF($DT313="Passive","",INDEX(Expenses!H$6:H$1005,$DS313,1))</f>
        <v/>
      </c>
      <c r="EB313" s="136" t="str">
        <f>IF($DT313="Passive","",INDEX(Expenses!I$6:I$1005,$DS313,1))</f>
        <v/>
      </c>
      <c r="EC313" s="136" t="str">
        <f>IF($DT313="Passive","",INDEX(Expenses!J$6:J$1005,$DS313,1))</f>
        <v/>
      </c>
      <c r="ED313" s="136" t="str">
        <f>IF($DT313="Passive","",INDEX(Expenses!K$6:K$1005,$DS313,1))</f>
        <v/>
      </c>
      <c r="EE313" s="136" t="str">
        <f>IF($DT313="Passive","",INDEX(Expenses!L$6:L$1005,$DS313,1))</f>
        <v/>
      </c>
      <c r="EF313" s="136" t="str">
        <f>IF($DT313="Passive","",INDEX(Expenses!M$6:M$1005,$DS313,1))</f>
        <v/>
      </c>
      <c r="EG313" s="136" t="str">
        <f>IF($DT313="Passive","",INDEX(Expenses!N$6:N$1005,$DS313,1))</f>
        <v/>
      </c>
      <c r="EH313" s="136" t="str">
        <f>IF($DT313="Passive","",INDEX(Expenses!O$6:O$1005,$DS313,1))</f>
        <v/>
      </c>
      <c r="EI313" s="136" t="str">
        <f>IF($DT313="Passive","",INDEX(Expenses!P$6:P$1005,$DS313,1))</f>
        <v/>
      </c>
    </row>
    <row r="314" spans="13:139" x14ac:dyDescent="0.25">
      <c r="DS314" s="40">
        <v>309</v>
      </c>
      <c r="DT314" s="130" t="str">
        <f>IF(OR(INDEX(Expenses!$B$6:$B$1005,$DS314,1)=0,INDEX(Expenses!$C$6:$C$1005,$DS314,1)=0,INDEX(Expenses!$D$6:$D$1005,$DS314,1)=0),"Passive","Active")</f>
        <v>Passive</v>
      </c>
      <c r="DU314" s="130" t="str">
        <f>IF($DT314="Passive","",INDEX(Expenses!$B$6:$B$1005,Calc!$DS314,1))</f>
        <v/>
      </c>
      <c r="DV314" s="130" t="str">
        <f>IF($DT314="Passive","",INDEX(Expenses!$C$6:$C$1005,Calc!$DS314,1))</f>
        <v/>
      </c>
      <c r="DW314" s="130" t="str">
        <f>IF($DT314="Passive","",INDEX(Expenses!$D$6:$D$1005,Calc!$DS314,1))</f>
        <v/>
      </c>
      <c r="DX314" s="136" t="str">
        <f>IF($DT314="Passive","",INDEX(Expenses!E$6:E$1005,$DS314,1))</f>
        <v/>
      </c>
      <c r="DY314" s="136" t="str">
        <f>IF($DT314="Passive","",INDEX(Expenses!F$6:F$1005,$DS314,1))</f>
        <v/>
      </c>
      <c r="DZ314" s="136" t="str">
        <f>IF($DT314="Passive","",INDEX(Expenses!G$6:G$1005,$DS314,1))</f>
        <v/>
      </c>
      <c r="EA314" s="136" t="str">
        <f>IF($DT314="Passive","",INDEX(Expenses!H$6:H$1005,$DS314,1))</f>
        <v/>
      </c>
      <c r="EB314" s="136" t="str">
        <f>IF($DT314="Passive","",INDEX(Expenses!I$6:I$1005,$DS314,1))</f>
        <v/>
      </c>
      <c r="EC314" s="136" t="str">
        <f>IF($DT314="Passive","",INDEX(Expenses!J$6:J$1005,$DS314,1))</f>
        <v/>
      </c>
      <c r="ED314" s="136" t="str">
        <f>IF($DT314="Passive","",INDEX(Expenses!K$6:K$1005,$DS314,1))</f>
        <v/>
      </c>
      <c r="EE314" s="136" t="str">
        <f>IF($DT314="Passive","",INDEX(Expenses!L$6:L$1005,$DS314,1))</f>
        <v/>
      </c>
      <c r="EF314" s="136" t="str">
        <f>IF($DT314="Passive","",INDEX(Expenses!M$6:M$1005,$DS314,1))</f>
        <v/>
      </c>
      <c r="EG314" s="136" t="str">
        <f>IF($DT314="Passive","",INDEX(Expenses!N$6:N$1005,$DS314,1))</f>
        <v/>
      </c>
      <c r="EH314" s="136" t="str">
        <f>IF($DT314="Passive","",INDEX(Expenses!O$6:O$1005,$DS314,1))</f>
        <v/>
      </c>
      <c r="EI314" s="136" t="str">
        <f>IF($DT314="Passive","",INDEX(Expenses!P$6:P$1005,$DS314,1))</f>
        <v/>
      </c>
    </row>
    <row r="315" spans="13:139" x14ac:dyDescent="0.25">
      <c r="DS315" s="40">
        <v>310</v>
      </c>
      <c r="DT315" s="130" t="str">
        <f>IF(OR(INDEX(Expenses!$B$6:$B$1005,$DS315,1)=0,INDEX(Expenses!$C$6:$C$1005,$DS315,1)=0,INDEX(Expenses!$D$6:$D$1005,$DS315,1)=0),"Passive","Active")</f>
        <v>Passive</v>
      </c>
      <c r="DU315" s="130" t="str">
        <f>IF($DT315="Passive","",INDEX(Expenses!$B$6:$B$1005,Calc!$DS315,1))</f>
        <v/>
      </c>
      <c r="DV315" s="130" t="str">
        <f>IF($DT315="Passive","",INDEX(Expenses!$C$6:$C$1005,Calc!$DS315,1))</f>
        <v/>
      </c>
      <c r="DW315" s="130" t="str">
        <f>IF($DT315="Passive","",INDEX(Expenses!$D$6:$D$1005,Calc!$DS315,1))</f>
        <v/>
      </c>
      <c r="DX315" s="136" t="str">
        <f>IF($DT315="Passive","",INDEX(Expenses!E$6:E$1005,$DS315,1))</f>
        <v/>
      </c>
      <c r="DY315" s="136" t="str">
        <f>IF($DT315="Passive","",INDEX(Expenses!F$6:F$1005,$DS315,1))</f>
        <v/>
      </c>
      <c r="DZ315" s="136" t="str">
        <f>IF($DT315="Passive","",INDEX(Expenses!G$6:G$1005,$DS315,1))</f>
        <v/>
      </c>
      <c r="EA315" s="136" t="str">
        <f>IF($DT315="Passive","",INDEX(Expenses!H$6:H$1005,$DS315,1))</f>
        <v/>
      </c>
      <c r="EB315" s="136" t="str">
        <f>IF($DT315="Passive","",INDEX(Expenses!I$6:I$1005,$DS315,1))</f>
        <v/>
      </c>
      <c r="EC315" s="136" t="str">
        <f>IF($DT315="Passive","",INDEX(Expenses!J$6:J$1005,$DS315,1))</f>
        <v/>
      </c>
      <c r="ED315" s="136" t="str">
        <f>IF($DT315="Passive","",INDEX(Expenses!K$6:K$1005,$DS315,1))</f>
        <v/>
      </c>
      <c r="EE315" s="136" t="str">
        <f>IF($DT315="Passive","",INDEX(Expenses!L$6:L$1005,$DS315,1))</f>
        <v/>
      </c>
      <c r="EF315" s="136" t="str">
        <f>IF($DT315="Passive","",INDEX(Expenses!M$6:M$1005,$DS315,1))</f>
        <v/>
      </c>
      <c r="EG315" s="136" t="str">
        <f>IF($DT315="Passive","",INDEX(Expenses!N$6:N$1005,$DS315,1))</f>
        <v/>
      </c>
      <c r="EH315" s="136" t="str">
        <f>IF($DT315="Passive","",INDEX(Expenses!O$6:O$1005,$DS315,1))</f>
        <v/>
      </c>
      <c r="EI315" s="136" t="str">
        <f>IF($DT315="Passive","",INDEX(Expenses!P$6:P$1005,$DS315,1))</f>
        <v/>
      </c>
    </row>
    <row r="316" spans="13:139" x14ac:dyDescent="0.25">
      <c r="DS316" s="40">
        <v>311</v>
      </c>
      <c r="DT316" s="130" t="str">
        <f>IF(OR(INDEX(Expenses!$B$6:$B$1005,$DS316,1)=0,INDEX(Expenses!$C$6:$C$1005,$DS316,1)=0,INDEX(Expenses!$D$6:$D$1005,$DS316,1)=0),"Passive","Active")</f>
        <v>Passive</v>
      </c>
      <c r="DU316" s="130" t="str">
        <f>IF($DT316="Passive","",INDEX(Expenses!$B$6:$B$1005,Calc!$DS316,1))</f>
        <v/>
      </c>
      <c r="DV316" s="130" t="str">
        <f>IF($DT316="Passive","",INDEX(Expenses!$C$6:$C$1005,Calc!$DS316,1))</f>
        <v/>
      </c>
      <c r="DW316" s="130" t="str">
        <f>IF($DT316="Passive","",INDEX(Expenses!$D$6:$D$1005,Calc!$DS316,1))</f>
        <v/>
      </c>
      <c r="DX316" s="136" t="str">
        <f>IF($DT316="Passive","",INDEX(Expenses!E$6:E$1005,$DS316,1))</f>
        <v/>
      </c>
      <c r="DY316" s="136" t="str">
        <f>IF($DT316="Passive","",INDEX(Expenses!F$6:F$1005,$DS316,1))</f>
        <v/>
      </c>
      <c r="DZ316" s="136" t="str">
        <f>IF($DT316="Passive","",INDEX(Expenses!G$6:G$1005,$DS316,1))</f>
        <v/>
      </c>
      <c r="EA316" s="136" t="str">
        <f>IF($DT316="Passive","",INDEX(Expenses!H$6:H$1005,$DS316,1))</f>
        <v/>
      </c>
      <c r="EB316" s="136" t="str">
        <f>IF($DT316="Passive","",INDEX(Expenses!I$6:I$1005,$DS316,1))</f>
        <v/>
      </c>
      <c r="EC316" s="136" t="str">
        <f>IF($DT316="Passive","",INDEX(Expenses!J$6:J$1005,$DS316,1))</f>
        <v/>
      </c>
      <c r="ED316" s="136" t="str">
        <f>IF($DT316="Passive","",INDEX(Expenses!K$6:K$1005,$DS316,1))</f>
        <v/>
      </c>
      <c r="EE316" s="136" t="str">
        <f>IF($DT316="Passive","",INDEX(Expenses!L$6:L$1005,$DS316,1))</f>
        <v/>
      </c>
      <c r="EF316" s="136" t="str">
        <f>IF($DT316="Passive","",INDEX(Expenses!M$6:M$1005,$DS316,1))</f>
        <v/>
      </c>
      <c r="EG316" s="136" t="str">
        <f>IF($DT316="Passive","",INDEX(Expenses!N$6:N$1005,$DS316,1))</f>
        <v/>
      </c>
      <c r="EH316" s="136" t="str">
        <f>IF($DT316="Passive","",INDEX(Expenses!O$6:O$1005,$DS316,1))</f>
        <v/>
      </c>
      <c r="EI316" s="136" t="str">
        <f>IF($DT316="Passive","",INDEX(Expenses!P$6:P$1005,$DS316,1))</f>
        <v/>
      </c>
    </row>
    <row r="317" spans="13:139" x14ac:dyDescent="0.25">
      <c r="DS317" s="40">
        <v>312</v>
      </c>
      <c r="DT317" s="130" t="str">
        <f>IF(OR(INDEX(Expenses!$B$6:$B$1005,$DS317,1)=0,INDEX(Expenses!$C$6:$C$1005,$DS317,1)=0,INDEX(Expenses!$D$6:$D$1005,$DS317,1)=0),"Passive","Active")</f>
        <v>Passive</v>
      </c>
      <c r="DU317" s="130" t="str">
        <f>IF($DT317="Passive","",INDEX(Expenses!$B$6:$B$1005,Calc!$DS317,1))</f>
        <v/>
      </c>
      <c r="DV317" s="130" t="str">
        <f>IF($DT317="Passive","",INDEX(Expenses!$C$6:$C$1005,Calc!$DS317,1))</f>
        <v/>
      </c>
      <c r="DW317" s="130" t="str">
        <f>IF($DT317="Passive","",INDEX(Expenses!$D$6:$D$1005,Calc!$DS317,1))</f>
        <v/>
      </c>
      <c r="DX317" s="136" t="str">
        <f>IF($DT317="Passive","",INDEX(Expenses!E$6:E$1005,$DS317,1))</f>
        <v/>
      </c>
      <c r="DY317" s="136" t="str">
        <f>IF($DT317="Passive","",INDEX(Expenses!F$6:F$1005,$DS317,1))</f>
        <v/>
      </c>
      <c r="DZ317" s="136" t="str">
        <f>IF($DT317="Passive","",INDEX(Expenses!G$6:G$1005,$DS317,1))</f>
        <v/>
      </c>
      <c r="EA317" s="136" t="str">
        <f>IF($DT317="Passive","",INDEX(Expenses!H$6:H$1005,$DS317,1))</f>
        <v/>
      </c>
      <c r="EB317" s="136" t="str">
        <f>IF($DT317="Passive","",INDEX(Expenses!I$6:I$1005,$DS317,1))</f>
        <v/>
      </c>
      <c r="EC317" s="136" t="str">
        <f>IF($DT317="Passive","",INDEX(Expenses!J$6:J$1005,$DS317,1))</f>
        <v/>
      </c>
      <c r="ED317" s="136" t="str">
        <f>IF($DT317="Passive","",INDEX(Expenses!K$6:K$1005,$DS317,1))</f>
        <v/>
      </c>
      <c r="EE317" s="136" t="str">
        <f>IF($DT317="Passive","",INDEX(Expenses!L$6:L$1005,$DS317,1))</f>
        <v/>
      </c>
      <c r="EF317" s="136" t="str">
        <f>IF($DT317="Passive","",INDEX(Expenses!M$6:M$1005,$DS317,1))</f>
        <v/>
      </c>
      <c r="EG317" s="136" t="str">
        <f>IF($DT317="Passive","",INDEX(Expenses!N$6:N$1005,$DS317,1))</f>
        <v/>
      </c>
      <c r="EH317" s="136" t="str">
        <f>IF($DT317="Passive","",INDEX(Expenses!O$6:O$1005,$DS317,1))</f>
        <v/>
      </c>
      <c r="EI317" s="136" t="str">
        <f>IF($DT317="Passive","",INDEX(Expenses!P$6:P$1005,$DS317,1))</f>
        <v/>
      </c>
    </row>
    <row r="318" spans="13:139" x14ac:dyDescent="0.25">
      <c r="DS318" s="40">
        <v>313</v>
      </c>
      <c r="DT318" s="130" t="str">
        <f>IF(OR(INDEX(Expenses!$B$6:$B$1005,$DS318,1)=0,INDEX(Expenses!$C$6:$C$1005,$DS318,1)=0,INDEX(Expenses!$D$6:$D$1005,$DS318,1)=0),"Passive","Active")</f>
        <v>Passive</v>
      </c>
      <c r="DU318" s="130" t="str">
        <f>IF($DT318="Passive","",INDEX(Expenses!$B$6:$B$1005,Calc!$DS318,1))</f>
        <v/>
      </c>
      <c r="DV318" s="130" t="str">
        <f>IF($DT318="Passive","",INDEX(Expenses!$C$6:$C$1005,Calc!$DS318,1))</f>
        <v/>
      </c>
      <c r="DW318" s="130" t="str">
        <f>IF($DT318="Passive","",INDEX(Expenses!$D$6:$D$1005,Calc!$DS318,1))</f>
        <v/>
      </c>
      <c r="DX318" s="136" t="str">
        <f>IF($DT318="Passive","",INDEX(Expenses!E$6:E$1005,$DS318,1))</f>
        <v/>
      </c>
      <c r="DY318" s="136" t="str">
        <f>IF($DT318="Passive","",INDEX(Expenses!F$6:F$1005,$DS318,1))</f>
        <v/>
      </c>
      <c r="DZ318" s="136" t="str">
        <f>IF($DT318="Passive","",INDEX(Expenses!G$6:G$1005,$DS318,1))</f>
        <v/>
      </c>
      <c r="EA318" s="136" t="str">
        <f>IF($DT318="Passive","",INDEX(Expenses!H$6:H$1005,$DS318,1))</f>
        <v/>
      </c>
      <c r="EB318" s="136" t="str">
        <f>IF($DT318="Passive","",INDEX(Expenses!I$6:I$1005,$DS318,1))</f>
        <v/>
      </c>
      <c r="EC318" s="136" t="str">
        <f>IF($DT318="Passive","",INDEX(Expenses!J$6:J$1005,$DS318,1))</f>
        <v/>
      </c>
      <c r="ED318" s="136" t="str">
        <f>IF($DT318="Passive","",INDEX(Expenses!K$6:K$1005,$DS318,1))</f>
        <v/>
      </c>
      <c r="EE318" s="136" t="str">
        <f>IF($DT318="Passive","",INDEX(Expenses!L$6:L$1005,$DS318,1))</f>
        <v/>
      </c>
      <c r="EF318" s="136" t="str">
        <f>IF($DT318="Passive","",INDEX(Expenses!M$6:M$1005,$DS318,1))</f>
        <v/>
      </c>
      <c r="EG318" s="136" t="str">
        <f>IF($DT318="Passive","",INDEX(Expenses!N$6:N$1005,$DS318,1))</f>
        <v/>
      </c>
      <c r="EH318" s="136" t="str">
        <f>IF($DT318="Passive","",INDEX(Expenses!O$6:O$1005,$DS318,1))</f>
        <v/>
      </c>
      <c r="EI318" s="136" t="str">
        <f>IF($DT318="Passive","",INDEX(Expenses!P$6:P$1005,$DS318,1))</f>
        <v/>
      </c>
    </row>
    <row r="319" spans="13:139" x14ac:dyDescent="0.25">
      <c r="DS319" s="40">
        <v>314</v>
      </c>
      <c r="DT319" s="130" t="str">
        <f>IF(OR(INDEX(Expenses!$B$6:$B$1005,$DS319,1)=0,INDEX(Expenses!$C$6:$C$1005,$DS319,1)=0,INDEX(Expenses!$D$6:$D$1005,$DS319,1)=0),"Passive","Active")</f>
        <v>Passive</v>
      </c>
      <c r="DU319" s="130" t="str">
        <f>IF($DT319="Passive","",INDEX(Expenses!$B$6:$B$1005,Calc!$DS319,1))</f>
        <v/>
      </c>
      <c r="DV319" s="130" t="str">
        <f>IF($DT319="Passive","",INDEX(Expenses!$C$6:$C$1005,Calc!$DS319,1))</f>
        <v/>
      </c>
      <c r="DW319" s="130" t="str">
        <f>IF($DT319="Passive","",INDEX(Expenses!$D$6:$D$1005,Calc!$DS319,1))</f>
        <v/>
      </c>
      <c r="DX319" s="136" t="str">
        <f>IF($DT319="Passive","",INDEX(Expenses!E$6:E$1005,$DS319,1))</f>
        <v/>
      </c>
      <c r="DY319" s="136" t="str">
        <f>IF($DT319="Passive","",INDEX(Expenses!F$6:F$1005,$DS319,1))</f>
        <v/>
      </c>
      <c r="DZ319" s="136" t="str">
        <f>IF($DT319="Passive","",INDEX(Expenses!G$6:G$1005,$DS319,1))</f>
        <v/>
      </c>
      <c r="EA319" s="136" t="str">
        <f>IF($DT319="Passive","",INDEX(Expenses!H$6:H$1005,$DS319,1))</f>
        <v/>
      </c>
      <c r="EB319" s="136" t="str">
        <f>IF($DT319="Passive","",INDEX(Expenses!I$6:I$1005,$DS319,1))</f>
        <v/>
      </c>
      <c r="EC319" s="136" t="str">
        <f>IF($DT319="Passive","",INDEX(Expenses!J$6:J$1005,$DS319,1))</f>
        <v/>
      </c>
      <c r="ED319" s="136" t="str">
        <f>IF($DT319="Passive","",INDEX(Expenses!K$6:K$1005,$DS319,1))</f>
        <v/>
      </c>
      <c r="EE319" s="136" t="str">
        <f>IF($DT319="Passive","",INDEX(Expenses!L$6:L$1005,$DS319,1))</f>
        <v/>
      </c>
      <c r="EF319" s="136" t="str">
        <f>IF($DT319="Passive","",INDEX(Expenses!M$6:M$1005,$DS319,1))</f>
        <v/>
      </c>
      <c r="EG319" s="136" t="str">
        <f>IF($DT319="Passive","",INDEX(Expenses!N$6:N$1005,$DS319,1))</f>
        <v/>
      </c>
      <c r="EH319" s="136" t="str">
        <f>IF($DT319="Passive","",INDEX(Expenses!O$6:O$1005,$DS319,1))</f>
        <v/>
      </c>
      <c r="EI319" s="136" t="str">
        <f>IF($DT319="Passive","",INDEX(Expenses!P$6:P$1005,$DS319,1))</f>
        <v/>
      </c>
    </row>
    <row r="320" spans="13:139" x14ac:dyDescent="0.25">
      <c r="DS320" s="40">
        <v>315</v>
      </c>
      <c r="DT320" s="130" t="str">
        <f>IF(OR(INDEX(Expenses!$B$6:$B$1005,$DS320,1)=0,INDEX(Expenses!$C$6:$C$1005,$DS320,1)=0,INDEX(Expenses!$D$6:$D$1005,$DS320,1)=0),"Passive","Active")</f>
        <v>Passive</v>
      </c>
      <c r="DU320" s="130" t="str">
        <f>IF($DT320="Passive","",INDEX(Expenses!$B$6:$B$1005,Calc!$DS320,1))</f>
        <v/>
      </c>
      <c r="DV320" s="130" t="str">
        <f>IF($DT320="Passive","",INDEX(Expenses!$C$6:$C$1005,Calc!$DS320,1))</f>
        <v/>
      </c>
      <c r="DW320" s="130" t="str">
        <f>IF($DT320="Passive","",INDEX(Expenses!$D$6:$D$1005,Calc!$DS320,1))</f>
        <v/>
      </c>
      <c r="DX320" s="136" t="str">
        <f>IF($DT320="Passive","",INDEX(Expenses!E$6:E$1005,$DS320,1))</f>
        <v/>
      </c>
      <c r="DY320" s="136" t="str">
        <f>IF($DT320="Passive","",INDEX(Expenses!F$6:F$1005,$DS320,1))</f>
        <v/>
      </c>
      <c r="DZ320" s="136" t="str">
        <f>IF($DT320="Passive","",INDEX(Expenses!G$6:G$1005,$DS320,1))</f>
        <v/>
      </c>
      <c r="EA320" s="136" t="str">
        <f>IF($DT320="Passive","",INDEX(Expenses!H$6:H$1005,$DS320,1))</f>
        <v/>
      </c>
      <c r="EB320" s="136" t="str">
        <f>IF($DT320="Passive","",INDEX(Expenses!I$6:I$1005,$DS320,1))</f>
        <v/>
      </c>
      <c r="EC320" s="136" t="str">
        <f>IF($DT320="Passive","",INDEX(Expenses!J$6:J$1005,$DS320,1))</f>
        <v/>
      </c>
      <c r="ED320" s="136" t="str">
        <f>IF($DT320="Passive","",INDEX(Expenses!K$6:K$1005,$DS320,1))</f>
        <v/>
      </c>
      <c r="EE320" s="136" t="str">
        <f>IF($DT320="Passive","",INDEX(Expenses!L$6:L$1005,$DS320,1))</f>
        <v/>
      </c>
      <c r="EF320" s="136" t="str">
        <f>IF($DT320="Passive","",INDEX(Expenses!M$6:M$1005,$DS320,1))</f>
        <v/>
      </c>
      <c r="EG320" s="136" t="str">
        <f>IF($DT320="Passive","",INDEX(Expenses!N$6:N$1005,$DS320,1))</f>
        <v/>
      </c>
      <c r="EH320" s="136" t="str">
        <f>IF($DT320="Passive","",INDEX(Expenses!O$6:O$1005,$DS320,1))</f>
        <v/>
      </c>
      <c r="EI320" s="136" t="str">
        <f>IF($DT320="Passive","",INDEX(Expenses!P$6:P$1005,$DS320,1))</f>
        <v/>
      </c>
    </row>
    <row r="321" spans="123:139" x14ac:dyDescent="0.25">
      <c r="DS321" s="40">
        <v>316</v>
      </c>
      <c r="DT321" s="130" t="str">
        <f>IF(OR(INDEX(Expenses!$B$6:$B$1005,$DS321,1)=0,INDEX(Expenses!$C$6:$C$1005,$DS321,1)=0,INDEX(Expenses!$D$6:$D$1005,$DS321,1)=0),"Passive","Active")</f>
        <v>Passive</v>
      </c>
      <c r="DU321" s="130" t="str">
        <f>IF($DT321="Passive","",INDEX(Expenses!$B$6:$B$1005,Calc!$DS321,1))</f>
        <v/>
      </c>
      <c r="DV321" s="130" t="str">
        <f>IF($DT321="Passive","",INDEX(Expenses!$C$6:$C$1005,Calc!$DS321,1))</f>
        <v/>
      </c>
      <c r="DW321" s="130" t="str">
        <f>IF($DT321="Passive","",INDEX(Expenses!$D$6:$D$1005,Calc!$DS321,1))</f>
        <v/>
      </c>
      <c r="DX321" s="136" t="str">
        <f>IF($DT321="Passive","",INDEX(Expenses!E$6:E$1005,$DS321,1))</f>
        <v/>
      </c>
      <c r="DY321" s="136" t="str">
        <f>IF($DT321="Passive","",INDEX(Expenses!F$6:F$1005,$DS321,1))</f>
        <v/>
      </c>
      <c r="DZ321" s="136" t="str">
        <f>IF($DT321="Passive","",INDEX(Expenses!G$6:G$1005,$DS321,1))</f>
        <v/>
      </c>
      <c r="EA321" s="136" t="str">
        <f>IF($DT321="Passive","",INDEX(Expenses!H$6:H$1005,$DS321,1))</f>
        <v/>
      </c>
      <c r="EB321" s="136" t="str">
        <f>IF($DT321="Passive","",INDEX(Expenses!I$6:I$1005,$DS321,1))</f>
        <v/>
      </c>
      <c r="EC321" s="136" t="str">
        <f>IF($DT321="Passive","",INDEX(Expenses!J$6:J$1005,$DS321,1))</f>
        <v/>
      </c>
      <c r="ED321" s="136" t="str">
        <f>IF($DT321="Passive","",INDEX(Expenses!K$6:K$1005,$DS321,1))</f>
        <v/>
      </c>
      <c r="EE321" s="136" t="str">
        <f>IF($DT321="Passive","",INDEX(Expenses!L$6:L$1005,$DS321,1))</f>
        <v/>
      </c>
      <c r="EF321" s="136" t="str">
        <f>IF($DT321="Passive","",INDEX(Expenses!M$6:M$1005,$DS321,1))</f>
        <v/>
      </c>
      <c r="EG321" s="136" t="str">
        <f>IF($DT321="Passive","",INDEX(Expenses!N$6:N$1005,$DS321,1))</f>
        <v/>
      </c>
      <c r="EH321" s="136" t="str">
        <f>IF($DT321="Passive","",INDEX(Expenses!O$6:O$1005,$DS321,1))</f>
        <v/>
      </c>
      <c r="EI321" s="136" t="str">
        <f>IF($DT321="Passive","",INDEX(Expenses!P$6:P$1005,$DS321,1))</f>
        <v/>
      </c>
    </row>
    <row r="322" spans="123:139" x14ac:dyDescent="0.25">
      <c r="DS322" s="40">
        <v>317</v>
      </c>
      <c r="DT322" s="130" t="str">
        <f>IF(OR(INDEX(Expenses!$B$6:$B$1005,$DS322,1)=0,INDEX(Expenses!$C$6:$C$1005,$DS322,1)=0,INDEX(Expenses!$D$6:$D$1005,$DS322,1)=0),"Passive","Active")</f>
        <v>Passive</v>
      </c>
      <c r="DU322" s="130" t="str">
        <f>IF($DT322="Passive","",INDEX(Expenses!$B$6:$B$1005,Calc!$DS322,1))</f>
        <v/>
      </c>
      <c r="DV322" s="130" t="str">
        <f>IF($DT322="Passive","",INDEX(Expenses!$C$6:$C$1005,Calc!$DS322,1))</f>
        <v/>
      </c>
      <c r="DW322" s="130" t="str">
        <f>IF($DT322="Passive","",INDEX(Expenses!$D$6:$D$1005,Calc!$DS322,1))</f>
        <v/>
      </c>
      <c r="DX322" s="136" t="str">
        <f>IF($DT322="Passive","",INDEX(Expenses!E$6:E$1005,$DS322,1))</f>
        <v/>
      </c>
      <c r="DY322" s="136" t="str">
        <f>IF($DT322="Passive","",INDEX(Expenses!F$6:F$1005,$DS322,1))</f>
        <v/>
      </c>
      <c r="DZ322" s="136" t="str">
        <f>IF($DT322="Passive","",INDEX(Expenses!G$6:G$1005,$DS322,1))</f>
        <v/>
      </c>
      <c r="EA322" s="136" t="str">
        <f>IF($DT322="Passive","",INDEX(Expenses!H$6:H$1005,$DS322,1))</f>
        <v/>
      </c>
      <c r="EB322" s="136" t="str">
        <f>IF($DT322="Passive","",INDEX(Expenses!I$6:I$1005,$DS322,1))</f>
        <v/>
      </c>
      <c r="EC322" s="136" t="str">
        <f>IF($DT322="Passive","",INDEX(Expenses!J$6:J$1005,$DS322,1))</f>
        <v/>
      </c>
      <c r="ED322" s="136" t="str">
        <f>IF($DT322="Passive","",INDEX(Expenses!K$6:K$1005,$DS322,1))</f>
        <v/>
      </c>
      <c r="EE322" s="136" t="str">
        <f>IF($DT322="Passive","",INDEX(Expenses!L$6:L$1005,$DS322,1))</f>
        <v/>
      </c>
      <c r="EF322" s="136" t="str">
        <f>IF($DT322="Passive","",INDEX(Expenses!M$6:M$1005,$DS322,1))</f>
        <v/>
      </c>
      <c r="EG322" s="136" t="str">
        <f>IF($DT322="Passive","",INDEX(Expenses!N$6:N$1005,$DS322,1))</f>
        <v/>
      </c>
      <c r="EH322" s="136" t="str">
        <f>IF($DT322="Passive","",INDEX(Expenses!O$6:O$1005,$DS322,1))</f>
        <v/>
      </c>
      <c r="EI322" s="136" t="str">
        <f>IF($DT322="Passive","",INDEX(Expenses!P$6:P$1005,$DS322,1))</f>
        <v/>
      </c>
    </row>
    <row r="323" spans="123:139" x14ac:dyDescent="0.25">
      <c r="DS323" s="40">
        <v>318</v>
      </c>
      <c r="DT323" s="130" t="str">
        <f>IF(OR(INDEX(Expenses!$B$6:$B$1005,$DS323,1)=0,INDEX(Expenses!$C$6:$C$1005,$DS323,1)=0,INDEX(Expenses!$D$6:$D$1005,$DS323,1)=0),"Passive","Active")</f>
        <v>Passive</v>
      </c>
      <c r="DU323" s="130" t="str">
        <f>IF($DT323="Passive","",INDEX(Expenses!$B$6:$B$1005,Calc!$DS323,1))</f>
        <v/>
      </c>
      <c r="DV323" s="130" t="str">
        <f>IF($DT323="Passive","",INDEX(Expenses!$C$6:$C$1005,Calc!$DS323,1))</f>
        <v/>
      </c>
      <c r="DW323" s="130" t="str">
        <f>IF($DT323="Passive","",INDEX(Expenses!$D$6:$D$1005,Calc!$DS323,1))</f>
        <v/>
      </c>
      <c r="DX323" s="136" t="str">
        <f>IF($DT323="Passive","",INDEX(Expenses!E$6:E$1005,$DS323,1))</f>
        <v/>
      </c>
      <c r="DY323" s="136" t="str">
        <f>IF($DT323="Passive","",INDEX(Expenses!F$6:F$1005,$DS323,1))</f>
        <v/>
      </c>
      <c r="DZ323" s="136" t="str">
        <f>IF($DT323="Passive","",INDEX(Expenses!G$6:G$1005,$DS323,1))</f>
        <v/>
      </c>
      <c r="EA323" s="136" t="str">
        <f>IF($DT323="Passive","",INDEX(Expenses!H$6:H$1005,$DS323,1))</f>
        <v/>
      </c>
      <c r="EB323" s="136" t="str">
        <f>IF($DT323="Passive","",INDEX(Expenses!I$6:I$1005,$DS323,1))</f>
        <v/>
      </c>
      <c r="EC323" s="136" t="str">
        <f>IF($DT323="Passive","",INDEX(Expenses!J$6:J$1005,$DS323,1))</f>
        <v/>
      </c>
      <c r="ED323" s="136" t="str">
        <f>IF($DT323="Passive","",INDEX(Expenses!K$6:K$1005,$DS323,1))</f>
        <v/>
      </c>
      <c r="EE323" s="136" t="str">
        <f>IF($DT323="Passive","",INDEX(Expenses!L$6:L$1005,$DS323,1))</f>
        <v/>
      </c>
      <c r="EF323" s="136" t="str">
        <f>IF($DT323="Passive","",INDEX(Expenses!M$6:M$1005,$DS323,1))</f>
        <v/>
      </c>
      <c r="EG323" s="136" t="str">
        <f>IF($DT323="Passive","",INDEX(Expenses!N$6:N$1005,$DS323,1))</f>
        <v/>
      </c>
      <c r="EH323" s="136" t="str">
        <f>IF($DT323="Passive","",INDEX(Expenses!O$6:O$1005,$DS323,1))</f>
        <v/>
      </c>
      <c r="EI323" s="136" t="str">
        <f>IF($DT323="Passive","",INDEX(Expenses!P$6:P$1005,$DS323,1))</f>
        <v/>
      </c>
    </row>
    <row r="324" spans="123:139" x14ac:dyDescent="0.25">
      <c r="DS324" s="40">
        <v>319</v>
      </c>
      <c r="DT324" s="130" t="str">
        <f>IF(OR(INDEX(Expenses!$B$6:$B$1005,$DS324,1)=0,INDEX(Expenses!$C$6:$C$1005,$DS324,1)=0,INDEX(Expenses!$D$6:$D$1005,$DS324,1)=0),"Passive","Active")</f>
        <v>Passive</v>
      </c>
      <c r="DU324" s="130" t="str">
        <f>IF($DT324="Passive","",INDEX(Expenses!$B$6:$B$1005,Calc!$DS324,1))</f>
        <v/>
      </c>
      <c r="DV324" s="130" t="str">
        <f>IF($DT324="Passive","",INDEX(Expenses!$C$6:$C$1005,Calc!$DS324,1))</f>
        <v/>
      </c>
      <c r="DW324" s="130" t="str">
        <f>IF($DT324="Passive","",INDEX(Expenses!$D$6:$D$1005,Calc!$DS324,1))</f>
        <v/>
      </c>
      <c r="DX324" s="136" t="str">
        <f>IF($DT324="Passive","",INDEX(Expenses!E$6:E$1005,$DS324,1))</f>
        <v/>
      </c>
      <c r="DY324" s="136" t="str">
        <f>IF($DT324="Passive","",INDEX(Expenses!F$6:F$1005,$DS324,1))</f>
        <v/>
      </c>
      <c r="DZ324" s="136" t="str">
        <f>IF($DT324="Passive","",INDEX(Expenses!G$6:G$1005,$DS324,1))</f>
        <v/>
      </c>
      <c r="EA324" s="136" t="str">
        <f>IF($DT324="Passive","",INDEX(Expenses!H$6:H$1005,$DS324,1))</f>
        <v/>
      </c>
      <c r="EB324" s="136" t="str">
        <f>IF($DT324="Passive","",INDEX(Expenses!I$6:I$1005,$DS324,1))</f>
        <v/>
      </c>
      <c r="EC324" s="136" t="str">
        <f>IF($DT324="Passive","",INDEX(Expenses!J$6:J$1005,$DS324,1))</f>
        <v/>
      </c>
      <c r="ED324" s="136" t="str">
        <f>IF($DT324="Passive","",INDEX(Expenses!K$6:K$1005,$DS324,1))</f>
        <v/>
      </c>
      <c r="EE324" s="136" t="str">
        <f>IF($DT324="Passive","",INDEX(Expenses!L$6:L$1005,$DS324,1))</f>
        <v/>
      </c>
      <c r="EF324" s="136" t="str">
        <f>IF($DT324="Passive","",INDEX(Expenses!M$6:M$1005,$DS324,1))</f>
        <v/>
      </c>
      <c r="EG324" s="136" t="str">
        <f>IF($DT324="Passive","",INDEX(Expenses!N$6:N$1005,$DS324,1))</f>
        <v/>
      </c>
      <c r="EH324" s="136" t="str">
        <f>IF($DT324="Passive","",INDEX(Expenses!O$6:O$1005,$DS324,1))</f>
        <v/>
      </c>
      <c r="EI324" s="136" t="str">
        <f>IF($DT324="Passive","",INDEX(Expenses!P$6:P$1005,$DS324,1))</f>
        <v/>
      </c>
    </row>
    <row r="325" spans="123:139" x14ac:dyDescent="0.25">
      <c r="DS325" s="40">
        <v>320</v>
      </c>
      <c r="DT325" s="130" t="str">
        <f>IF(OR(INDEX(Expenses!$B$6:$B$1005,$DS325,1)=0,INDEX(Expenses!$C$6:$C$1005,$DS325,1)=0,INDEX(Expenses!$D$6:$D$1005,$DS325,1)=0),"Passive","Active")</f>
        <v>Passive</v>
      </c>
      <c r="DU325" s="130" t="str">
        <f>IF($DT325="Passive","",INDEX(Expenses!$B$6:$B$1005,Calc!$DS325,1))</f>
        <v/>
      </c>
      <c r="DV325" s="130" t="str">
        <f>IF($DT325="Passive","",INDEX(Expenses!$C$6:$C$1005,Calc!$DS325,1))</f>
        <v/>
      </c>
      <c r="DW325" s="130" t="str">
        <f>IF($DT325="Passive","",INDEX(Expenses!$D$6:$D$1005,Calc!$DS325,1))</f>
        <v/>
      </c>
      <c r="DX325" s="136" t="str">
        <f>IF($DT325="Passive","",INDEX(Expenses!E$6:E$1005,$DS325,1))</f>
        <v/>
      </c>
      <c r="DY325" s="136" t="str">
        <f>IF($DT325="Passive","",INDEX(Expenses!F$6:F$1005,$DS325,1))</f>
        <v/>
      </c>
      <c r="DZ325" s="136" t="str">
        <f>IF($DT325="Passive","",INDEX(Expenses!G$6:G$1005,$DS325,1))</f>
        <v/>
      </c>
      <c r="EA325" s="136" t="str">
        <f>IF($DT325="Passive","",INDEX(Expenses!H$6:H$1005,$DS325,1))</f>
        <v/>
      </c>
      <c r="EB325" s="136" t="str">
        <f>IF($DT325="Passive","",INDEX(Expenses!I$6:I$1005,$DS325,1))</f>
        <v/>
      </c>
      <c r="EC325" s="136" t="str">
        <f>IF($DT325="Passive","",INDEX(Expenses!J$6:J$1005,$DS325,1))</f>
        <v/>
      </c>
      <c r="ED325" s="136" t="str">
        <f>IF($DT325="Passive","",INDEX(Expenses!K$6:K$1005,$DS325,1))</f>
        <v/>
      </c>
      <c r="EE325" s="136" t="str">
        <f>IF($DT325="Passive","",INDEX(Expenses!L$6:L$1005,$DS325,1))</f>
        <v/>
      </c>
      <c r="EF325" s="136" t="str">
        <f>IF($DT325="Passive","",INDEX(Expenses!M$6:M$1005,$DS325,1))</f>
        <v/>
      </c>
      <c r="EG325" s="136" t="str">
        <f>IF($DT325="Passive","",INDEX(Expenses!N$6:N$1005,$DS325,1))</f>
        <v/>
      </c>
      <c r="EH325" s="136" t="str">
        <f>IF($DT325="Passive","",INDEX(Expenses!O$6:O$1005,$DS325,1))</f>
        <v/>
      </c>
      <c r="EI325" s="136" t="str">
        <f>IF($DT325="Passive","",INDEX(Expenses!P$6:P$1005,$DS325,1))</f>
        <v/>
      </c>
    </row>
    <row r="326" spans="123:139" x14ac:dyDescent="0.25">
      <c r="DS326" s="40">
        <v>321</v>
      </c>
      <c r="DT326" s="130" t="str">
        <f>IF(OR(INDEX(Expenses!$B$6:$B$1005,$DS326,1)=0,INDEX(Expenses!$C$6:$C$1005,$DS326,1)=0,INDEX(Expenses!$D$6:$D$1005,$DS326,1)=0),"Passive","Active")</f>
        <v>Passive</v>
      </c>
      <c r="DU326" s="130" t="str">
        <f>IF($DT326="Passive","",INDEX(Expenses!$B$6:$B$1005,Calc!$DS326,1))</f>
        <v/>
      </c>
      <c r="DV326" s="130" t="str">
        <f>IF($DT326="Passive","",INDEX(Expenses!$C$6:$C$1005,Calc!$DS326,1))</f>
        <v/>
      </c>
      <c r="DW326" s="130" t="str">
        <f>IF($DT326="Passive","",INDEX(Expenses!$D$6:$D$1005,Calc!$DS326,1))</f>
        <v/>
      </c>
      <c r="DX326" s="136" t="str">
        <f>IF($DT326="Passive","",INDEX(Expenses!E$6:E$1005,$DS326,1))</f>
        <v/>
      </c>
      <c r="DY326" s="136" t="str">
        <f>IF($DT326="Passive","",INDEX(Expenses!F$6:F$1005,$DS326,1))</f>
        <v/>
      </c>
      <c r="DZ326" s="136" t="str">
        <f>IF($DT326="Passive","",INDEX(Expenses!G$6:G$1005,$DS326,1))</f>
        <v/>
      </c>
      <c r="EA326" s="136" t="str">
        <f>IF($DT326="Passive","",INDEX(Expenses!H$6:H$1005,$DS326,1))</f>
        <v/>
      </c>
      <c r="EB326" s="136" t="str">
        <f>IF($DT326="Passive","",INDEX(Expenses!I$6:I$1005,$DS326,1))</f>
        <v/>
      </c>
      <c r="EC326" s="136" t="str">
        <f>IF($DT326="Passive","",INDEX(Expenses!J$6:J$1005,$DS326,1))</f>
        <v/>
      </c>
      <c r="ED326" s="136" t="str">
        <f>IF($DT326="Passive","",INDEX(Expenses!K$6:K$1005,$DS326,1))</f>
        <v/>
      </c>
      <c r="EE326" s="136" t="str">
        <f>IF($DT326="Passive","",INDEX(Expenses!L$6:L$1005,$DS326,1))</f>
        <v/>
      </c>
      <c r="EF326" s="136" t="str">
        <f>IF($DT326="Passive","",INDEX(Expenses!M$6:M$1005,$DS326,1))</f>
        <v/>
      </c>
      <c r="EG326" s="136" t="str">
        <f>IF($DT326="Passive","",INDEX(Expenses!N$6:N$1005,$DS326,1))</f>
        <v/>
      </c>
      <c r="EH326" s="136" t="str">
        <f>IF($DT326="Passive","",INDEX(Expenses!O$6:O$1005,$DS326,1))</f>
        <v/>
      </c>
      <c r="EI326" s="136" t="str">
        <f>IF($DT326="Passive","",INDEX(Expenses!P$6:P$1005,$DS326,1))</f>
        <v/>
      </c>
    </row>
    <row r="327" spans="123:139" x14ac:dyDescent="0.25">
      <c r="DS327" s="40">
        <v>322</v>
      </c>
      <c r="DT327" s="130" t="str">
        <f>IF(OR(INDEX(Expenses!$B$6:$B$1005,$DS327,1)=0,INDEX(Expenses!$C$6:$C$1005,$DS327,1)=0,INDEX(Expenses!$D$6:$D$1005,$DS327,1)=0),"Passive","Active")</f>
        <v>Passive</v>
      </c>
      <c r="DU327" s="130" t="str">
        <f>IF($DT327="Passive","",INDEX(Expenses!$B$6:$B$1005,Calc!$DS327,1))</f>
        <v/>
      </c>
      <c r="DV327" s="130" t="str">
        <f>IF($DT327="Passive","",INDEX(Expenses!$C$6:$C$1005,Calc!$DS327,1))</f>
        <v/>
      </c>
      <c r="DW327" s="130" t="str">
        <f>IF($DT327="Passive","",INDEX(Expenses!$D$6:$D$1005,Calc!$DS327,1))</f>
        <v/>
      </c>
      <c r="DX327" s="136" t="str">
        <f>IF($DT327="Passive","",INDEX(Expenses!E$6:E$1005,$DS327,1))</f>
        <v/>
      </c>
      <c r="DY327" s="136" t="str">
        <f>IF($DT327="Passive","",INDEX(Expenses!F$6:F$1005,$DS327,1))</f>
        <v/>
      </c>
      <c r="DZ327" s="136" t="str">
        <f>IF($DT327="Passive","",INDEX(Expenses!G$6:G$1005,$DS327,1))</f>
        <v/>
      </c>
      <c r="EA327" s="136" t="str">
        <f>IF($DT327="Passive","",INDEX(Expenses!H$6:H$1005,$DS327,1))</f>
        <v/>
      </c>
      <c r="EB327" s="136" t="str">
        <f>IF($DT327="Passive","",INDEX(Expenses!I$6:I$1005,$DS327,1))</f>
        <v/>
      </c>
      <c r="EC327" s="136" t="str">
        <f>IF($DT327="Passive","",INDEX(Expenses!J$6:J$1005,$DS327,1))</f>
        <v/>
      </c>
      <c r="ED327" s="136" t="str">
        <f>IF($DT327="Passive","",INDEX(Expenses!K$6:K$1005,$DS327,1))</f>
        <v/>
      </c>
      <c r="EE327" s="136" t="str">
        <f>IF($DT327="Passive","",INDEX(Expenses!L$6:L$1005,$DS327,1))</f>
        <v/>
      </c>
      <c r="EF327" s="136" t="str">
        <f>IF($DT327="Passive","",INDEX(Expenses!M$6:M$1005,$DS327,1))</f>
        <v/>
      </c>
      <c r="EG327" s="136" t="str">
        <f>IF($DT327="Passive","",INDEX(Expenses!N$6:N$1005,$DS327,1))</f>
        <v/>
      </c>
      <c r="EH327" s="136" t="str">
        <f>IF($DT327="Passive","",INDEX(Expenses!O$6:O$1005,$DS327,1))</f>
        <v/>
      </c>
      <c r="EI327" s="136" t="str">
        <f>IF($DT327="Passive","",INDEX(Expenses!P$6:P$1005,$DS327,1))</f>
        <v/>
      </c>
    </row>
    <row r="328" spans="123:139" x14ac:dyDescent="0.25">
      <c r="DS328" s="40">
        <v>323</v>
      </c>
      <c r="DT328" s="130" t="str">
        <f>IF(OR(INDEX(Expenses!$B$6:$B$1005,$DS328,1)=0,INDEX(Expenses!$C$6:$C$1005,$DS328,1)=0,INDEX(Expenses!$D$6:$D$1005,$DS328,1)=0),"Passive","Active")</f>
        <v>Passive</v>
      </c>
      <c r="DU328" s="130" t="str">
        <f>IF($DT328="Passive","",INDEX(Expenses!$B$6:$B$1005,Calc!$DS328,1))</f>
        <v/>
      </c>
      <c r="DV328" s="130" t="str">
        <f>IF($DT328="Passive","",INDEX(Expenses!$C$6:$C$1005,Calc!$DS328,1))</f>
        <v/>
      </c>
      <c r="DW328" s="130" t="str">
        <f>IF($DT328="Passive","",INDEX(Expenses!$D$6:$D$1005,Calc!$DS328,1))</f>
        <v/>
      </c>
      <c r="DX328" s="136" t="str">
        <f>IF($DT328="Passive","",INDEX(Expenses!E$6:E$1005,$DS328,1))</f>
        <v/>
      </c>
      <c r="DY328" s="136" t="str">
        <f>IF($DT328="Passive","",INDEX(Expenses!F$6:F$1005,$DS328,1))</f>
        <v/>
      </c>
      <c r="DZ328" s="136" t="str">
        <f>IF($DT328="Passive","",INDEX(Expenses!G$6:G$1005,$DS328,1))</f>
        <v/>
      </c>
      <c r="EA328" s="136" t="str">
        <f>IF($DT328="Passive","",INDEX(Expenses!H$6:H$1005,$DS328,1))</f>
        <v/>
      </c>
      <c r="EB328" s="136" t="str">
        <f>IF($DT328="Passive","",INDEX(Expenses!I$6:I$1005,$DS328,1))</f>
        <v/>
      </c>
      <c r="EC328" s="136" t="str">
        <f>IF($DT328="Passive","",INDEX(Expenses!J$6:J$1005,$DS328,1))</f>
        <v/>
      </c>
      <c r="ED328" s="136" t="str">
        <f>IF($DT328="Passive","",INDEX(Expenses!K$6:K$1005,$DS328,1))</f>
        <v/>
      </c>
      <c r="EE328" s="136" t="str">
        <f>IF($DT328="Passive","",INDEX(Expenses!L$6:L$1005,$DS328,1))</f>
        <v/>
      </c>
      <c r="EF328" s="136" t="str">
        <f>IF($DT328="Passive","",INDEX(Expenses!M$6:M$1005,$DS328,1))</f>
        <v/>
      </c>
      <c r="EG328" s="136" t="str">
        <f>IF($DT328="Passive","",INDEX(Expenses!N$6:N$1005,$DS328,1))</f>
        <v/>
      </c>
      <c r="EH328" s="136" t="str">
        <f>IF($DT328="Passive","",INDEX(Expenses!O$6:O$1005,$DS328,1))</f>
        <v/>
      </c>
      <c r="EI328" s="136" t="str">
        <f>IF($DT328="Passive","",INDEX(Expenses!P$6:P$1005,$DS328,1))</f>
        <v/>
      </c>
    </row>
    <row r="329" spans="123:139" x14ac:dyDescent="0.25">
      <c r="DS329" s="40">
        <v>324</v>
      </c>
      <c r="DT329" s="130" t="str">
        <f>IF(OR(INDEX(Expenses!$B$6:$B$1005,$DS329,1)=0,INDEX(Expenses!$C$6:$C$1005,$DS329,1)=0,INDEX(Expenses!$D$6:$D$1005,$DS329,1)=0),"Passive","Active")</f>
        <v>Passive</v>
      </c>
      <c r="DU329" s="130" t="str">
        <f>IF($DT329="Passive","",INDEX(Expenses!$B$6:$B$1005,Calc!$DS329,1))</f>
        <v/>
      </c>
      <c r="DV329" s="130" t="str">
        <f>IF($DT329="Passive","",INDEX(Expenses!$C$6:$C$1005,Calc!$DS329,1))</f>
        <v/>
      </c>
      <c r="DW329" s="130" t="str">
        <f>IF($DT329="Passive","",INDEX(Expenses!$D$6:$D$1005,Calc!$DS329,1))</f>
        <v/>
      </c>
      <c r="DX329" s="136" t="str">
        <f>IF($DT329="Passive","",INDEX(Expenses!E$6:E$1005,$DS329,1))</f>
        <v/>
      </c>
      <c r="DY329" s="136" t="str">
        <f>IF($DT329="Passive","",INDEX(Expenses!F$6:F$1005,$DS329,1))</f>
        <v/>
      </c>
      <c r="DZ329" s="136" t="str">
        <f>IF($DT329="Passive","",INDEX(Expenses!G$6:G$1005,$DS329,1))</f>
        <v/>
      </c>
      <c r="EA329" s="136" t="str">
        <f>IF($DT329="Passive","",INDEX(Expenses!H$6:H$1005,$DS329,1))</f>
        <v/>
      </c>
      <c r="EB329" s="136" t="str">
        <f>IF($DT329="Passive","",INDEX(Expenses!I$6:I$1005,$DS329,1))</f>
        <v/>
      </c>
      <c r="EC329" s="136" t="str">
        <f>IF($DT329="Passive","",INDEX(Expenses!J$6:J$1005,$DS329,1))</f>
        <v/>
      </c>
      <c r="ED329" s="136" t="str">
        <f>IF($DT329="Passive","",INDEX(Expenses!K$6:K$1005,$DS329,1))</f>
        <v/>
      </c>
      <c r="EE329" s="136" t="str">
        <f>IF($DT329="Passive","",INDEX(Expenses!L$6:L$1005,$DS329,1))</f>
        <v/>
      </c>
      <c r="EF329" s="136" t="str">
        <f>IF($DT329="Passive","",INDEX(Expenses!M$6:M$1005,$DS329,1))</f>
        <v/>
      </c>
      <c r="EG329" s="136" t="str">
        <f>IF($DT329="Passive","",INDEX(Expenses!N$6:N$1005,$DS329,1))</f>
        <v/>
      </c>
      <c r="EH329" s="136" t="str">
        <f>IF($DT329="Passive","",INDEX(Expenses!O$6:O$1005,$DS329,1))</f>
        <v/>
      </c>
      <c r="EI329" s="136" t="str">
        <f>IF($DT329="Passive","",INDEX(Expenses!P$6:P$1005,$DS329,1))</f>
        <v/>
      </c>
    </row>
    <row r="330" spans="123:139" x14ac:dyDescent="0.25">
      <c r="DS330" s="40">
        <v>325</v>
      </c>
      <c r="DT330" s="130" t="str">
        <f>IF(OR(INDEX(Expenses!$B$6:$B$1005,$DS330,1)=0,INDEX(Expenses!$C$6:$C$1005,$DS330,1)=0,INDEX(Expenses!$D$6:$D$1005,$DS330,1)=0),"Passive","Active")</f>
        <v>Passive</v>
      </c>
      <c r="DU330" s="130" t="str">
        <f>IF($DT330="Passive","",INDEX(Expenses!$B$6:$B$1005,Calc!$DS330,1))</f>
        <v/>
      </c>
      <c r="DV330" s="130" t="str">
        <f>IF($DT330="Passive","",INDEX(Expenses!$C$6:$C$1005,Calc!$DS330,1))</f>
        <v/>
      </c>
      <c r="DW330" s="130" t="str">
        <f>IF($DT330="Passive","",INDEX(Expenses!$D$6:$D$1005,Calc!$DS330,1))</f>
        <v/>
      </c>
      <c r="DX330" s="136" t="str">
        <f>IF($DT330="Passive","",INDEX(Expenses!E$6:E$1005,$DS330,1))</f>
        <v/>
      </c>
      <c r="DY330" s="136" t="str">
        <f>IF($DT330="Passive","",INDEX(Expenses!F$6:F$1005,$DS330,1))</f>
        <v/>
      </c>
      <c r="DZ330" s="136" t="str">
        <f>IF($DT330="Passive","",INDEX(Expenses!G$6:G$1005,$DS330,1))</f>
        <v/>
      </c>
      <c r="EA330" s="136" t="str">
        <f>IF($DT330="Passive","",INDEX(Expenses!H$6:H$1005,$DS330,1))</f>
        <v/>
      </c>
      <c r="EB330" s="136" t="str">
        <f>IF($DT330="Passive","",INDEX(Expenses!I$6:I$1005,$DS330,1))</f>
        <v/>
      </c>
      <c r="EC330" s="136" t="str">
        <f>IF($DT330="Passive","",INDEX(Expenses!J$6:J$1005,$DS330,1))</f>
        <v/>
      </c>
      <c r="ED330" s="136" t="str">
        <f>IF($DT330="Passive","",INDEX(Expenses!K$6:K$1005,$DS330,1))</f>
        <v/>
      </c>
      <c r="EE330" s="136" t="str">
        <f>IF($DT330="Passive","",INDEX(Expenses!L$6:L$1005,$DS330,1))</f>
        <v/>
      </c>
      <c r="EF330" s="136" t="str">
        <f>IF($DT330="Passive","",INDEX(Expenses!M$6:M$1005,$DS330,1))</f>
        <v/>
      </c>
      <c r="EG330" s="136" t="str">
        <f>IF($DT330="Passive","",INDEX(Expenses!N$6:N$1005,$DS330,1))</f>
        <v/>
      </c>
      <c r="EH330" s="136" t="str">
        <f>IF($DT330="Passive","",INDEX(Expenses!O$6:O$1005,$DS330,1))</f>
        <v/>
      </c>
      <c r="EI330" s="136" t="str">
        <f>IF($DT330="Passive","",INDEX(Expenses!P$6:P$1005,$DS330,1))</f>
        <v/>
      </c>
    </row>
    <row r="331" spans="123:139" x14ac:dyDescent="0.25">
      <c r="DS331" s="40">
        <v>326</v>
      </c>
      <c r="DT331" s="130" t="str">
        <f>IF(OR(INDEX(Expenses!$B$6:$B$1005,$DS331,1)=0,INDEX(Expenses!$C$6:$C$1005,$DS331,1)=0,INDEX(Expenses!$D$6:$D$1005,$DS331,1)=0),"Passive","Active")</f>
        <v>Passive</v>
      </c>
      <c r="DU331" s="130" t="str">
        <f>IF($DT331="Passive","",INDEX(Expenses!$B$6:$B$1005,Calc!$DS331,1))</f>
        <v/>
      </c>
      <c r="DV331" s="130" t="str">
        <f>IF($DT331="Passive","",INDEX(Expenses!$C$6:$C$1005,Calc!$DS331,1))</f>
        <v/>
      </c>
      <c r="DW331" s="130" t="str">
        <f>IF($DT331="Passive","",INDEX(Expenses!$D$6:$D$1005,Calc!$DS331,1))</f>
        <v/>
      </c>
      <c r="DX331" s="136" t="str">
        <f>IF($DT331="Passive","",INDEX(Expenses!E$6:E$1005,$DS331,1))</f>
        <v/>
      </c>
      <c r="DY331" s="136" t="str">
        <f>IF($DT331="Passive","",INDEX(Expenses!F$6:F$1005,$DS331,1))</f>
        <v/>
      </c>
      <c r="DZ331" s="136" t="str">
        <f>IF($DT331="Passive","",INDEX(Expenses!G$6:G$1005,$DS331,1))</f>
        <v/>
      </c>
      <c r="EA331" s="136" t="str">
        <f>IF($DT331="Passive","",INDEX(Expenses!H$6:H$1005,$DS331,1))</f>
        <v/>
      </c>
      <c r="EB331" s="136" t="str">
        <f>IF($DT331="Passive","",INDEX(Expenses!I$6:I$1005,$DS331,1))</f>
        <v/>
      </c>
      <c r="EC331" s="136" t="str">
        <f>IF($DT331="Passive","",INDEX(Expenses!J$6:J$1005,$DS331,1))</f>
        <v/>
      </c>
      <c r="ED331" s="136" t="str">
        <f>IF($DT331="Passive","",INDEX(Expenses!K$6:K$1005,$DS331,1))</f>
        <v/>
      </c>
      <c r="EE331" s="136" t="str">
        <f>IF($DT331="Passive","",INDEX(Expenses!L$6:L$1005,$DS331,1))</f>
        <v/>
      </c>
      <c r="EF331" s="136" t="str">
        <f>IF($DT331="Passive","",INDEX(Expenses!M$6:M$1005,$DS331,1))</f>
        <v/>
      </c>
      <c r="EG331" s="136" t="str">
        <f>IF($DT331="Passive","",INDEX(Expenses!N$6:N$1005,$DS331,1))</f>
        <v/>
      </c>
      <c r="EH331" s="136" t="str">
        <f>IF($DT331="Passive","",INDEX(Expenses!O$6:O$1005,$DS331,1))</f>
        <v/>
      </c>
      <c r="EI331" s="136" t="str">
        <f>IF($DT331="Passive","",INDEX(Expenses!P$6:P$1005,$DS331,1))</f>
        <v/>
      </c>
    </row>
    <row r="332" spans="123:139" x14ac:dyDescent="0.25">
      <c r="DS332" s="40">
        <v>327</v>
      </c>
      <c r="DT332" s="130" t="str">
        <f>IF(OR(INDEX(Expenses!$B$6:$B$1005,$DS332,1)=0,INDEX(Expenses!$C$6:$C$1005,$DS332,1)=0,INDEX(Expenses!$D$6:$D$1005,$DS332,1)=0),"Passive","Active")</f>
        <v>Passive</v>
      </c>
      <c r="DU332" s="130" t="str">
        <f>IF($DT332="Passive","",INDEX(Expenses!$B$6:$B$1005,Calc!$DS332,1))</f>
        <v/>
      </c>
      <c r="DV332" s="130" t="str">
        <f>IF($DT332="Passive","",INDEX(Expenses!$C$6:$C$1005,Calc!$DS332,1))</f>
        <v/>
      </c>
      <c r="DW332" s="130" t="str">
        <f>IF($DT332="Passive","",INDEX(Expenses!$D$6:$D$1005,Calc!$DS332,1))</f>
        <v/>
      </c>
      <c r="DX332" s="136" t="str">
        <f>IF($DT332="Passive","",INDEX(Expenses!E$6:E$1005,$DS332,1))</f>
        <v/>
      </c>
      <c r="DY332" s="136" t="str">
        <f>IF($DT332="Passive","",INDEX(Expenses!F$6:F$1005,$DS332,1))</f>
        <v/>
      </c>
      <c r="DZ332" s="136" t="str">
        <f>IF($DT332="Passive","",INDEX(Expenses!G$6:G$1005,$DS332,1))</f>
        <v/>
      </c>
      <c r="EA332" s="136" t="str">
        <f>IF($DT332="Passive","",INDEX(Expenses!H$6:H$1005,$DS332,1))</f>
        <v/>
      </c>
      <c r="EB332" s="136" t="str">
        <f>IF($DT332="Passive","",INDEX(Expenses!I$6:I$1005,$DS332,1))</f>
        <v/>
      </c>
      <c r="EC332" s="136" t="str">
        <f>IF($DT332="Passive","",INDEX(Expenses!J$6:J$1005,$DS332,1))</f>
        <v/>
      </c>
      <c r="ED332" s="136" t="str">
        <f>IF($DT332="Passive","",INDEX(Expenses!K$6:K$1005,$DS332,1))</f>
        <v/>
      </c>
      <c r="EE332" s="136" t="str">
        <f>IF($DT332="Passive","",INDEX(Expenses!L$6:L$1005,$DS332,1))</f>
        <v/>
      </c>
      <c r="EF332" s="136" t="str">
        <f>IF($DT332="Passive","",INDEX(Expenses!M$6:M$1005,$DS332,1))</f>
        <v/>
      </c>
      <c r="EG332" s="136" t="str">
        <f>IF($DT332="Passive","",INDEX(Expenses!N$6:N$1005,$DS332,1))</f>
        <v/>
      </c>
      <c r="EH332" s="136" t="str">
        <f>IF($DT332="Passive","",INDEX(Expenses!O$6:O$1005,$DS332,1))</f>
        <v/>
      </c>
      <c r="EI332" s="136" t="str">
        <f>IF($DT332="Passive","",INDEX(Expenses!P$6:P$1005,$DS332,1))</f>
        <v/>
      </c>
    </row>
    <row r="333" spans="123:139" x14ac:dyDescent="0.25">
      <c r="DS333" s="40">
        <v>328</v>
      </c>
      <c r="DT333" s="130" t="str">
        <f>IF(OR(INDEX(Expenses!$B$6:$B$1005,$DS333,1)=0,INDEX(Expenses!$C$6:$C$1005,$DS333,1)=0,INDEX(Expenses!$D$6:$D$1005,$DS333,1)=0),"Passive","Active")</f>
        <v>Passive</v>
      </c>
      <c r="DU333" s="130" t="str">
        <f>IF($DT333="Passive","",INDEX(Expenses!$B$6:$B$1005,Calc!$DS333,1))</f>
        <v/>
      </c>
      <c r="DV333" s="130" t="str">
        <f>IF($DT333="Passive","",INDEX(Expenses!$C$6:$C$1005,Calc!$DS333,1))</f>
        <v/>
      </c>
      <c r="DW333" s="130" t="str">
        <f>IF($DT333="Passive","",INDEX(Expenses!$D$6:$D$1005,Calc!$DS333,1))</f>
        <v/>
      </c>
      <c r="DX333" s="136" t="str">
        <f>IF($DT333="Passive","",INDEX(Expenses!E$6:E$1005,$DS333,1))</f>
        <v/>
      </c>
      <c r="DY333" s="136" t="str">
        <f>IF($DT333="Passive","",INDEX(Expenses!F$6:F$1005,$DS333,1))</f>
        <v/>
      </c>
      <c r="DZ333" s="136" t="str">
        <f>IF($DT333="Passive","",INDEX(Expenses!G$6:G$1005,$DS333,1))</f>
        <v/>
      </c>
      <c r="EA333" s="136" t="str">
        <f>IF($DT333="Passive","",INDEX(Expenses!H$6:H$1005,$DS333,1))</f>
        <v/>
      </c>
      <c r="EB333" s="136" t="str">
        <f>IF($DT333="Passive","",INDEX(Expenses!I$6:I$1005,$DS333,1))</f>
        <v/>
      </c>
      <c r="EC333" s="136" t="str">
        <f>IF($DT333="Passive","",INDEX(Expenses!J$6:J$1005,$DS333,1))</f>
        <v/>
      </c>
      <c r="ED333" s="136" t="str">
        <f>IF($DT333="Passive","",INDEX(Expenses!K$6:K$1005,$DS333,1))</f>
        <v/>
      </c>
      <c r="EE333" s="136" t="str">
        <f>IF($DT333="Passive","",INDEX(Expenses!L$6:L$1005,$DS333,1))</f>
        <v/>
      </c>
      <c r="EF333" s="136" t="str">
        <f>IF($DT333="Passive","",INDEX(Expenses!M$6:M$1005,$DS333,1))</f>
        <v/>
      </c>
      <c r="EG333" s="136" t="str">
        <f>IF($DT333="Passive","",INDEX(Expenses!N$6:N$1005,$DS333,1))</f>
        <v/>
      </c>
      <c r="EH333" s="136" t="str">
        <f>IF($DT333="Passive","",INDEX(Expenses!O$6:O$1005,$DS333,1))</f>
        <v/>
      </c>
      <c r="EI333" s="136" t="str">
        <f>IF($DT333="Passive","",INDEX(Expenses!P$6:P$1005,$DS333,1))</f>
        <v/>
      </c>
    </row>
    <row r="334" spans="123:139" x14ac:dyDescent="0.25">
      <c r="DS334" s="40">
        <v>329</v>
      </c>
      <c r="DT334" s="130" t="str">
        <f>IF(OR(INDEX(Expenses!$B$6:$B$1005,$DS334,1)=0,INDEX(Expenses!$C$6:$C$1005,$DS334,1)=0,INDEX(Expenses!$D$6:$D$1005,$DS334,1)=0),"Passive","Active")</f>
        <v>Passive</v>
      </c>
      <c r="DU334" s="130" t="str">
        <f>IF($DT334="Passive","",INDEX(Expenses!$B$6:$B$1005,Calc!$DS334,1))</f>
        <v/>
      </c>
      <c r="DV334" s="130" t="str">
        <f>IF($DT334="Passive","",INDEX(Expenses!$C$6:$C$1005,Calc!$DS334,1))</f>
        <v/>
      </c>
      <c r="DW334" s="130" t="str">
        <f>IF($DT334="Passive","",INDEX(Expenses!$D$6:$D$1005,Calc!$DS334,1))</f>
        <v/>
      </c>
      <c r="DX334" s="136" t="str">
        <f>IF($DT334="Passive","",INDEX(Expenses!E$6:E$1005,$DS334,1))</f>
        <v/>
      </c>
      <c r="DY334" s="136" t="str">
        <f>IF($DT334="Passive","",INDEX(Expenses!F$6:F$1005,$DS334,1))</f>
        <v/>
      </c>
      <c r="DZ334" s="136" t="str">
        <f>IF($DT334="Passive","",INDEX(Expenses!G$6:G$1005,$DS334,1))</f>
        <v/>
      </c>
      <c r="EA334" s="136" t="str">
        <f>IF($DT334="Passive","",INDEX(Expenses!H$6:H$1005,$DS334,1))</f>
        <v/>
      </c>
      <c r="EB334" s="136" t="str">
        <f>IF($DT334="Passive","",INDEX(Expenses!I$6:I$1005,$DS334,1))</f>
        <v/>
      </c>
      <c r="EC334" s="136" t="str">
        <f>IF($DT334="Passive","",INDEX(Expenses!J$6:J$1005,$DS334,1))</f>
        <v/>
      </c>
      <c r="ED334" s="136" t="str">
        <f>IF($DT334="Passive","",INDEX(Expenses!K$6:K$1005,$DS334,1))</f>
        <v/>
      </c>
      <c r="EE334" s="136" t="str">
        <f>IF($DT334="Passive","",INDEX(Expenses!L$6:L$1005,$DS334,1))</f>
        <v/>
      </c>
      <c r="EF334" s="136" t="str">
        <f>IF($DT334="Passive","",INDEX(Expenses!M$6:M$1005,$DS334,1))</f>
        <v/>
      </c>
      <c r="EG334" s="136" t="str">
        <f>IF($DT334="Passive","",INDEX(Expenses!N$6:N$1005,$DS334,1))</f>
        <v/>
      </c>
      <c r="EH334" s="136" t="str">
        <f>IF($DT334="Passive","",INDEX(Expenses!O$6:O$1005,$DS334,1))</f>
        <v/>
      </c>
      <c r="EI334" s="136" t="str">
        <f>IF($DT334="Passive","",INDEX(Expenses!P$6:P$1005,$DS334,1))</f>
        <v/>
      </c>
    </row>
    <row r="335" spans="123:139" x14ac:dyDescent="0.25">
      <c r="DS335" s="40">
        <v>330</v>
      </c>
      <c r="DT335" s="130" t="str">
        <f>IF(OR(INDEX(Expenses!$B$6:$B$1005,$DS335,1)=0,INDEX(Expenses!$C$6:$C$1005,$DS335,1)=0,INDEX(Expenses!$D$6:$D$1005,$DS335,1)=0),"Passive","Active")</f>
        <v>Passive</v>
      </c>
      <c r="DU335" s="130" t="str">
        <f>IF($DT335="Passive","",INDEX(Expenses!$B$6:$B$1005,Calc!$DS335,1))</f>
        <v/>
      </c>
      <c r="DV335" s="130" t="str">
        <f>IF($DT335="Passive","",INDEX(Expenses!$C$6:$C$1005,Calc!$DS335,1))</f>
        <v/>
      </c>
      <c r="DW335" s="130" t="str">
        <f>IF($DT335="Passive","",INDEX(Expenses!$D$6:$D$1005,Calc!$DS335,1))</f>
        <v/>
      </c>
      <c r="DX335" s="136" t="str">
        <f>IF($DT335="Passive","",INDEX(Expenses!E$6:E$1005,$DS335,1))</f>
        <v/>
      </c>
      <c r="DY335" s="136" t="str">
        <f>IF($DT335="Passive","",INDEX(Expenses!F$6:F$1005,$DS335,1))</f>
        <v/>
      </c>
      <c r="DZ335" s="136" t="str">
        <f>IF($DT335="Passive","",INDEX(Expenses!G$6:G$1005,$DS335,1))</f>
        <v/>
      </c>
      <c r="EA335" s="136" t="str">
        <f>IF($DT335="Passive","",INDEX(Expenses!H$6:H$1005,$DS335,1))</f>
        <v/>
      </c>
      <c r="EB335" s="136" t="str">
        <f>IF($DT335="Passive","",INDEX(Expenses!I$6:I$1005,$DS335,1))</f>
        <v/>
      </c>
      <c r="EC335" s="136" t="str">
        <f>IF($DT335="Passive","",INDEX(Expenses!J$6:J$1005,$DS335,1))</f>
        <v/>
      </c>
      <c r="ED335" s="136" t="str">
        <f>IF($DT335="Passive","",INDEX(Expenses!K$6:K$1005,$DS335,1))</f>
        <v/>
      </c>
      <c r="EE335" s="136" t="str">
        <f>IF($DT335="Passive","",INDEX(Expenses!L$6:L$1005,$DS335,1))</f>
        <v/>
      </c>
      <c r="EF335" s="136" t="str">
        <f>IF($DT335="Passive","",INDEX(Expenses!M$6:M$1005,$DS335,1))</f>
        <v/>
      </c>
      <c r="EG335" s="136" t="str">
        <f>IF($DT335="Passive","",INDEX(Expenses!N$6:N$1005,$DS335,1))</f>
        <v/>
      </c>
      <c r="EH335" s="136" t="str">
        <f>IF($DT335="Passive","",INDEX(Expenses!O$6:O$1005,$DS335,1))</f>
        <v/>
      </c>
      <c r="EI335" s="136" t="str">
        <f>IF($DT335="Passive","",INDEX(Expenses!P$6:P$1005,$DS335,1))</f>
        <v/>
      </c>
    </row>
    <row r="336" spans="123:139" x14ac:dyDescent="0.25">
      <c r="DS336" s="40">
        <v>331</v>
      </c>
      <c r="DT336" s="130" t="str">
        <f>IF(OR(INDEX(Expenses!$B$6:$B$1005,$DS336,1)=0,INDEX(Expenses!$C$6:$C$1005,$DS336,1)=0,INDEX(Expenses!$D$6:$D$1005,$DS336,1)=0),"Passive","Active")</f>
        <v>Passive</v>
      </c>
      <c r="DU336" s="130" t="str">
        <f>IF($DT336="Passive","",INDEX(Expenses!$B$6:$B$1005,Calc!$DS336,1))</f>
        <v/>
      </c>
      <c r="DV336" s="130" t="str">
        <f>IF($DT336="Passive","",INDEX(Expenses!$C$6:$C$1005,Calc!$DS336,1))</f>
        <v/>
      </c>
      <c r="DW336" s="130" t="str">
        <f>IF($DT336="Passive","",INDEX(Expenses!$D$6:$D$1005,Calc!$DS336,1))</f>
        <v/>
      </c>
      <c r="DX336" s="136" t="str">
        <f>IF($DT336="Passive","",INDEX(Expenses!E$6:E$1005,$DS336,1))</f>
        <v/>
      </c>
      <c r="DY336" s="136" t="str">
        <f>IF($DT336="Passive","",INDEX(Expenses!F$6:F$1005,$DS336,1))</f>
        <v/>
      </c>
      <c r="DZ336" s="136" t="str">
        <f>IF($DT336="Passive","",INDEX(Expenses!G$6:G$1005,$DS336,1))</f>
        <v/>
      </c>
      <c r="EA336" s="136" t="str">
        <f>IF($DT336="Passive","",INDEX(Expenses!H$6:H$1005,$DS336,1))</f>
        <v/>
      </c>
      <c r="EB336" s="136" t="str">
        <f>IF($DT336="Passive","",INDEX(Expenses!I$6:I$1005,$DS336,1))</f>
        <v/>
      </c>
      <c r="EC336" s="136" t="str">
        <f>IF($DT336="Passive","",INDEX(Expenses!J$6:J$1005,$DS336,1))</f>
        <v/>
      </c>
      <c r="ED336" s="136" t="str">
        <f>IF($DT336="Passive","",INDEX(Expenses!K$6:K$1005,$DS336,1))</f>
        <v/>
      </c>
      <c r="EE336" s="136" t="str">
        <f>IF($DT336="Passive","",INDEX(Expenses!L$6:L$1005,$DS336,1))</f>
        <v/>
      </c>
      <c r="EF336" s="136" t="str">
        <f>IF($DT336="Passive","",INDEX(Expenses!M$6:M$1005,$DS336,1))</f>
        <v/>
      </c>
      <c r="EG336" s="136" t="str">
        <f>IF($DT336="Passive","",INDEX(Expenses!N$6:N$1005,$DS336,1))</f>
        <v/>
      </c>
      <c r="EH336" s="136" t="str">
        <f>IF($DT336="Passive","",INDEX(Expenses!O$6:O$1005,$DS336,1))</f>
        <v/>
      </c>
      <c r="EI336" s="136" t="str">
        <f>IF($DT336="Passive","",INDEX(Expenses!P$6:P$1005,$DS336,1))</f>
        <v/>
      </c>
    </row>
    <row r="337" spans="123:139" x14ac:dyDescent="0.25">
      <c r="DS337" s="40">
        <v>332</v>
      </c>
      <c r="DT337" s="130" t="str">
        <f>IF(OR(INDEX(Expenses!$B$6:$B$1005,$DS337,1)=0,INDEX(Expenses!$C$6:$C$1005,$DS337,1)=0,INDEX(Expenses!$D$6:$D$1005,$DS337,1)=0),"Passive","Active")</f>
        <v>Passive</v>
      </c>
      <c r="DU337" s="130" t="str">
        <f>IF($DT337="Passive","",INDEX(Expenses!$B$6:$B$1005,Calc!$DS337,1))</f>
        <v/>
      </c>
      <c r="DV337" s="130" t="str">
        <f>IF($DT337="Passive","",INDEX(Expenses!$C$6:$C$1005,Calc!$DS337,1))</f>
        <v/>
      </c>
      <c r="DW337" s="130" t="str">
        <f>IF($DT337="Passive","",INDEX(Expenses!$D$6:$D$1005,Calc!$DS337,1))</f>
        <v/>
      </c>
      <c r="DX337" s="136" t="str">
        <f>IF($DT337="Passive","",INDEX(Expenses!E$6:E$1005,$DS337,1))</f>
        <v/>
      </c>
      <c r="DY337" s="136" t="str">
        <f>IF($DT337="Passive","",INDEX(Expenses!F$6:F$1005,$DS337,1))</f>
        <v/>
      </c>
      <c r="DZ337" s="136" t="str">
        <f>IF($DT337="Passive","",INDEX(Expenses!G$6:G$1005,$DS337,1))</f>
        <v/>
      </c>
      <c r="EA337" s="136" t="str">
        <f>IF($DT337="Passive","",INDEX(Expenses!H$6:H$1005,$DS337,1))</f>
        <v/>
      </c>
      <c r="EB337" s="136" t="str">
        <f>IF($DT337="Passive","",INDEX(Expenses!I$6:I$1005,$DS337,1))</f>
        <v/>
      </c>
      <c r="EC337" s="136" t="str">
        <f>IF($DT337="Passive","",INDEX(Expenses!J$6:J$1005,$DS337,1))</f>
        <v/>
      </c>
      <c r="ED337" s="136" t="str">
        <f>IF($DT337="Passive","",INDEX(Expenses!K$6:K$1005,$DS337,1))</f>
        <v/>
      </c>
      <c r="EE337" s="136" t="str">
        <f>IF($DT337="Passive","",INDEX(Expenses!L$6:L$1005,$DS337,1))</f>
        <v/>
      </c>
      <c r="EF337" s="136" t="str">
        <f>IF($DT337="Passive","",INDEX(Expenses!M$6:M$1005,$DS337,1))</f>
        <v/>
      </c>
      <c r="EG337" s="136" t="str">
        <f>IF($DT337="Passive","",INDEX(Expenses!N$6:N$1005,$DS337,1))</f>
        <v/>
      </c>
      <c r="EH337" s="136" t="str">
        <f>IF($DT337="Passive","",INDEX(Expenses!O$6:O$1005,$DS337,1))</f>
        <v/>
      </c>
      <c r="EI337" s="136" t="str">
        <f>IF($DT337="Passive","",INDEX(Expenses!P$6:P$1005,$DS337,1))</f>
        <v/>
      </c>
    </row>
    <row r="338" spans="123:139" x14ac:dyDescent="0.25">
      <c r="DS338" s="40">
        <v>333</v>
      </c>
      <c r="DT338" s="130" t="str">
        <f>IF(OR(INDEX(Expenses!$B$6:$B$1005,$DS338,1)=0,INDEX(Expenses!$C$6:$C$1005,$DS338,1)=0,INDEX(Expenses!$D$6:$D$1005,$DS338,1)=0),"Passive","Active")</f>
        <v>Passive</v>
      </c>
      <c r="DU338" s="130" t="str">
        <f>IF($DT338="Passive","",INDEX(Expenses!$B$6:$B$1005,Calc!$DS338,1))</f>
        <v/>
      </c>
      <c r="DV338" s="130" t="str">
        <f>IF($DT338="Passive","",INDEX(Expenses!$C$6:$C$1005,Calc!$DS338,1))</f>
        <v/>
      </c>
      <c r="DW338" s="130" t="str">
        <f>IF($DT338="Passive","",INDEX(Expenses!$D$6:$D$1005,Calc!$DS338,1))</f>
        <v/>
      </c>
      <c r="DX338" s="136" t="str">
        <f>IF($DT338="Passive","",INDEX(Expenses!E$6:E$1005,$DS338,1))</f>
        <v/>
      </c>
      <c r="DY338" s="136" t="str">
        <f>IF($DT338="Passive","",INDEX(Expenses!F$6:F$1005,$DS338,1))</f>
        <v/>
      </c>
      <c r="DZ338" s="136" t="str">
        <f>IF($DT338="Passive","",INDEX(Expenses!G$6:G$1005,$DS338,1))</f>
        <v/>
      </c>
      <c r="EA338" s="136" t="str">
        <f>IF($DT338="Passive","",INDEX(Expenses!H$6:H$1005,$DS338,1))</f>
        <v/>
      </c>
      <c r="EB338" s="136" t="str">
        <f>IF($DT338="Passive","",INDEX(Expenses!I$6:I$1005,$DS338,1))</f>
        <v/>
      </c>
      <c r="EC338" s="136" t="str">
        <f>IF($DT338="Passive","",INDEX(Expenses!J$6:J$1005,$DS338,1))</f>
        <v/>
      </c>
      <c r="ED338" s="136" t="str">
        <f>IF($DT338="Passive","",INDEX(Expenses!K$6:K$1005,$DS338,1))</f>
        <v/>
      </c>
      <c r="EE338" s="136" t="str">
        <f>IF($DT338="Passive","",INDEX(Expenses!L$6:L$1005,$DS338,1))</f>
        <v/>
      </c>
      <c r="EF338" s="136" t="str">
        <f>IF($DT338="Passive","",INDEX(Expenses!M$6:M$1005,$DS338,1))</f>
        <v/>
      </c>
      <c r="EG338" s="136" t="str">
        <f>IF($DT338="Passive","",INDEX(Expenses!N$6:N$1005,$DS338,1))</f>
        <v/>
      </c>
      <c r="EH338" s="136" t="str">
        <f>IF($DT338="Passive","",INDEX(Expenses!O$6:O$1005,$DS338,1))</f>
        <v/>
      </c>
      <c r="EI338" s="136" t="str">
        <f>IF($DT338="Passive","",INDEX(Expenses!P$6:P$1005,$DS338,1))</f>
        <v/>
      </c>
    </row>
    <row r="339" spans="123:139" x14ac:dyDescent="0.25">
      <c r="DS339" s="40">
        <v>334</v>
      </c>
      <c r="DT339" s="130" t="str">
        <f>IF(OR(INDEX(Expenses!$B$6:$B$1005,$DS339,1)=0,INDEX(Expenses!$C$6:$C$1005,$DS339,1)=0,INDEX(Expenses!$D$6:$D$1005,$DS339,1)=0),"Passive","Active")</f>
        <v>Passive</v>
      </c>
      <c r="DU339" s="130" t="str">
        <f>IF($DT339="Passive","",INDEX(Expenses!$B$6:$B$1005,Calc!$DS339,1))</f>
        <v/>
      </c>
      <c r="DV339" s="130" t="str">
        <f>IF($DT339="Passive","",INDEX(Expenses!$C$6:$C$1005,Calc!$DS339,1))</f>
        <v/>
      </c>
      <c r="DW339" s="130" t="str">
        <f>IF($DT339="Passive","",INDEX(Expenses!$D$6:$D$1005,Calc!$DS339,1))</f>
        <v/>
      </c>
      <c r="DX339" s="136" t="str">
        <f>IF($DT339="Passive","",INDEX(Expenses!E$6:E$1005,$DS339,1))</f>
        <v/>
      </c>
      <c r="DY339" s="136" t="str">
        <f>IF($DT339="Passive","",INDEX(Expenses!F$6:F$1005,$DS339,1))</f>
        <v/>
      </c>
      <c r="DZ339" s="136" t="str">
        <f>IF($DT339="Passive","",INDEX(Expenses!G$6:G$1005,$DS339,1))</f>
        <v/>
      </c>
      <c r="EA339" s="136" t="str">
        <f>IF($DT339="Passive","",INDEX(Expenses!H$6:H$1005,$DS339,1))</f>
        <v/>
      </c>
      <c r="EB339" s="136" t="str">
        <f>IF($DT339="Passive","",INDEX(Expenses!I$6:I$1005,$DS339,1))</f>
        <v/>
      </c>
      <c r="EC339" s="136" t="str">
        <f>IF($DT339="Passive","",INDEX(Expenses!J$6:J$1005,$DS339,1))</f>
        <v/>
      </c>
      <c r="ED339" s="136" t="str">
        <f>IF($DT339="Passive","",INDEX(Expenses!K$6:K$1005,$DS339,1))</f>
        <v/>
      </c>
      <c r="EE339" s="136" t="str">
        <f>IF($DT339="Passive","",INDEX(Expenses!L$6:L$1005,$DS339,1))</f>
        <v/>
      </c>
      <c r="EF339" s="136" t="str">
        <f>IF($DT339="Passive","",INDEX(Expenses!M$6:M$1005,$DS339,1))</f>
        <v/>
      </c>
      <c r="EG339" s="136" t="str">
        <f>IF($DT339="Passive","",INDEX(Expenses!N$6:N$1005,$DS339,1))</f>
        <v/>
      </c>
      <c r="EH339" s="136" t="str">
        <f>IF($DT339="Passive","",INDEX(Expenses!O$6:O$1005,$DS339,1))</f>
        <v/>
      </c>
      <c r="EI339" s="136" t="str">
        <f>IF($DT339="Passive","",INDEX(Expenses!P$6:P$1005,$DS339,1))</f>
        <v/>
      </c>
    </row>
    <row r="340" spans="123:139" x14ac:dyDescent="0.25">
      <c r="DS340" s="40">
        <v>335</v>
      </c>
      <c r="DT340" s="130" t="str">
        <f>IF(OR(INDEX(Expenses!$B$6:$B$1005,$DS340,1)=0,INDEX(Expenses!$C$6:$C$1005,$DS340,1)=0,INDEX(Expenses!$D$6:$D$1005,$DS340,1)=0),"Passive","Active")</f>
        <v>Passive</v>
      </c>
      <c r="DU340" s="130" t="str">
        <f>IF($DT340="Passive","",INDEX(Expenses!$B$6:$B$1005,Calc!$DS340,1))</f>
        <v/>
      </c>
      <c r="DV340" s="130" t="str">
        <f>IF($DT340="Passive","",INDEX(Expenses!$C$6:$C$1005,Calc!$DS340,1))</f>
        <v/>
      </c>
      <c r="DW340" s="130" t="str">
        <f>IF($DT340="Passive","",INDEX(Expenses!$D$6:$D$1005,Calc!$DS340,1))</f>
        <v/>
      </c>
      <c r="DX340" s="136" t="str">
        <f>IF($DT340="Passive","",INDEX(Expenses!E$6:E$1005,$DS340,1))</f>
        <v/>
      </c>
      <c r="DY340" s="136" t="str">
        <f>IF($DT340="Passive","",INDEX(Expenses!F$6:F$1005,$DS340,1))</f>
        <v/>
      </c>
      <c r="DZ340" s="136" t="str">
        <f>IF($DT340="Passive","",INDEX(Expenses!G$6:G$1005,$DS340,1))</f>
        <v/>
      </c>
      <c r="EA340" s="136" t="str">
        <f>IF($DT340="Passive","",INDEX(Expenses!H$6:H$1005,$DS340,1))</f>
        <v/>
      </c>
      <c r="EB340" s="136" t="str">
        <f>IF($DT340="Passive","",INDEX(Expenses!I$6:I$1005,$DS340,1))</f>
        <v/>
      </c>
      <c r="EC340" s="136" t="str">
        <f>IF($DT340="Passive","",INDEX(Expenses!J$6:J$1005,$DS340,1))</f>
        <v/>
      </c>
      <c r="ED340" s="136" t="str">
        <f>IF($DT340="Passive","",INDEX(Expenses!K$6:K$1005,$DS340,1))</f>
        <v/>
      </c>
      <c r="EE340" s="136" t="str">
        <f>IF($DT340="Passive","",INDEX(Expenses!L$6:L$1005,$DS340,1))</f>
        <v/>
      </c>
      <c r="EF340" s="136" t="str">
        <f>IF($DT340="Passive","",INDEX(Expenses!M$6:M$1005,$DS340,1))</f>
        <v/>
      </c>
      <c r="EG340" s="136" t="str">
        <f>IF($DT340="Passive","",INDEX(Expenses!N$6:N$1005,$DS340,1))</f>
        <v/>
      </c>
      <c r="EH340" s="136" t="str">
        <f>IF($DT340="Passive","",INDEX(Expenses!O$6:O$1005,$DS340,1))</f>
        <v/>
      </c>
      <c r="EI340" s="136" t="str">
        <f>IF($DT340="Passive","",INDEX(Expenses!P$6:P$1005,$DS340,1))</f>
        <v/>
      </c>
    </row>
    <row r="341" spans="123:139" x14ac:dyDescent="0.25">
      <c r="DS341" s="40">
        <v>336</v>
      </c>
      <c r="DT341" s="130" t="str">
        <f>IF(OR(INDEX(Expenses!$B$6:$B$1005,$DS341,1)=0,INDEX(Expenses!$C$6:$C$1005,$DS341,1)=0,INDEX(Expenses!$D$6:$D$1005,$DS341,1)=0),"Passive","Active")</f>
        <v>Passive</v>
      </c>
      <c r="DU341" s="130" t="str">
        <f>IF($DT341="Passive","",INDEX(Expenses!$B$6:$B$1005,Calc!$DS341,1))</f>
        <v/>
      </c>
      <c r="DV341" s="130" t="str">
        <f>IF($DT341="Passive","",INDEX(Expenses!$C$6:$C$1005,Calc!$DS341,1))</f>
        <v/>
      </c>
      <c r="DW341" s="130" t="str">
        <f>IF($DT341="Passive","",INDEX(Expenses!$D$6:$D$1005,Calc!$DS341,1))</f>
        <v/>
      </c>
      <c r="DX341" s="136" t="str">
        <f>IF($DT341="Passive","",INDEX(Expenses!E$6:E$1005,$DS341,1))</f>
        <v/>
      </c>
      <c r="DY341" s="136" t="str">
        <f>IF($DT341="Passive","",INDEX(Expenses!F$6:F$1005,$DS341,1))</f>
        <v/>
      </c>
      <c r="DZ341" s="136" t="str">
        <f>IF($DT341="Passive","",INDEX(Expenses!G$6:G$1005,$DS341,1))</f>
        <v/>
      </c>
      <c r="EA341" s="136" t="str">
        <f>IF($DT341="Passive","",INDEX(Expenses!H$6:H$1005,$DS341,1))</f>
        <v/>
      </c>
      <c r="EB341" s="136" t="str">
        <f>IF($DT341="Passive","",INDEX(Expenses!I$6:I$1005,$DS341,1))</f>
        <v/>
      </c>
      <c r="EC341" s="136" t="str">
        <f>IF($DT341="Passive","",INDEX(Expenses!J$6:J$1005,$DS341,1))</f>
        <v/>
      </c>
      <c r="ED341" s="136" t="str">
        <f>IF($DT341="Passive","",INDEX(Expenses!K$6:K$1005,$DS341,1))</f>
        <v/>
      </c>
      <c r="EE341" s="136" t="str">
        <f>IF($DT341="Passive","",INDEX(Expenses!L$6:L$1005,$DS341,1))</f>
        <v/>
      </c>
      <c r="EF341" s="136" t="str">
        <f>IF($DT341="Passive","",INDEX(Expenses!M$6:M$1005,$DS341,1))</f>
        <v/>
      </c>
      <c r="EG341" s="136" t="str">
        <f>IF($DT341="Passive","",INDEX(Expenses!N$6:N$1005,$DS341,1))</f>
        <v/>
      </c>
      <c r="EH341" s="136" t="str">
        <f>IF($DT341="Passive","",INDEX(Expenses!O$6:O$1005,$DS341,1))</f>
        <v/>
      </c>
      <c r="EI341" s="136" t="str">
        <f>IF($DT341="Passive","",INDEX(Expenses!P$6:P$1005,$DS341,1))</f>
        <v/>
      </c>
    </row>
    <row r="342" spans="123:139" x14ac:dyDescent="0.25">
      <c r="DS342" s="40">
        <v>337</v>
      </c>
      <c r="DT342" s="130" t="str">
        <f>IF(OR(INDEX(Expenses!$B$6:$B$1005,$DS342,1)=0,INDEX(Expenses!$C$6:$C$1005,$DS342,1)=0,INDEX(Expenses!$D$6:$D$1005,$DS342,1)=0),"Passive","Active")</f>
        <v>Passive</v>
      </c>
      <c r="DU342" s="130" t="str">
        <f>IF($DT342="Passive","",INDEX(Expenses!$B$6:$B$1005,Calc!$DS342,1))</f>
        <v/>
      </c>
      <c r="DV342" s="130" t="str">
        <f>IF($DT342="Passive","",INDEX(Expenses!$C$6:$C$1005,Calc!$DS342,1))</f>
        <v/>
      </c>
      <c r="DW342" s="130" t="str">
        <f>IF($DT342="Passive","",INDEX(Expenses!$D$6:$D$1005,Calc!$DS342,1))</f>
        <v/>
      </c>
      <c r="DX342" s="136" t="str">
        <f>IF($DT342="Passive","",INDEX(Expenses!E$6:E$1005,$DS342,1))</f>
        <v/>
      </c>
      <c r="DY342" s="136" t="str">
        <f>IF($DT342="Passive","",INDEX(Expenses!F$6:F$1005,$DS342,1))</f>
        <v/>
      </c>
      <c r="DZ342" s="136" t="str">
        <f>IF($DT342="Passive","",INDEX(Expenses!G$6:G$1005,$DS342,1))</f>
        <v/>
      </c>
      <c r="EA342" s="136" t="str">
        <f>IF($DT342="Passive","",INDEX(Expenses!H$6:H$1005,$DS342,1))</f>
        <v/>
      </c>
      <c r="EB342" s="136" t="str">
        <f>IF($DT342="Passive","",INDEX(Expenses!I$6:I$1005,$DS342,1))</f>
        <v/>
      </c>
      <c r="EC342" s="136" t="str">
        <f>IF($DT342="Passive","",INDEX(Expenses!J$6:J$1005,$DS342,1))</f>
        <v/>
      </c>
      <c r="ED342" s="136" t="str">
        <f>IF($DT342="Passive","",INDEX(Expenses!K$6:K$1005,$DS342,1))</f>
        <v/>
      </c>
      <c r="EE342" s="136" t="str">
        <f>IF($DT342="Passive","",INDEX(Expenses!L$6:L$1005,$DS342,1))</f>
        <v/>
      </c>
      <c r="EF342" s="136" t="str">
        <f>IF($DT342="Passive","",INDEX(Expenses!M$6:M$1005,$DS342,1))</f>
        <v/>
      </c>
      <c r="EG342" s="136" t="str">
        <f>IF($DT342="Passive","",INDEX(Expenses!N$6:N$1005,$DS342,1))</f>
        <v/>
      </c>
      <c r="EH342" s="136" t="str">
        <f>IF($DT342="Passive","",INDEX(Expenses!O$6:O$1005,$DS342,1))</f>
        <v/>
      </c>
      <c r="EI342" s="136" t="str">
        <f>IF($DT342="Passive","",INDEX(Expenses!P$6:P$1005,$DS342,1))</f>
        <v/>
      </c>
    </row>
    <row r="343" spans="123:139" x14ac:dyDescent="0.25">
      <c r="DS343" s="40">
        <v>338</v>
      </c>
      <c r="DT343" s="130" t="str">
        <f>IF(OR(INDEX(Expenses!$B$6:$B$1005,$DS343,1)=0,INDEX(Expenses!$C$6:$C$1005,$DS343,1)=0,INDEX(Expenses!$D$6:$D$1005,$DS343,1)=0),"Passive","Active")</f>
        <v>Passive</v>
      </c>
      <c r="DU343" s="130" t="str">
        <f>IF($DT343="Passive","",INDEX(Expenses!$B$6:$B$1005,Calc!$DS343,1))</f>
        <v/>
      </c>
      <c r="DV343" s="130" t="str">
        <f>IF($DT343="Passive","",INDEX(Expenses!$C$6:$C$1005,Calc!$DS343,1))</f>
        <v/>
      </c>
      <c r="DW343" s="130" t="str">
        <f>IF($DT343="Passive","",INDEX(Expenses!$D$6:$D$1005,Calc!$DS343,1))</f>
        <v/>
      </c>
      <c r="DX343" s="136" t="str">
        <f>IF($DT343="Passive","",INDEX(Expenses!E$6:E$1005,$DS343,1))</f>
        <v/>
      </c>
      <c r="DY343" s="136" t="str">
        <f>IF($DT343="Passive","",INDEX(Expenses!F$6:F$1005,$DS343,1))</f>
        <v/>
      </c>
      <c r="DZ343" s="136" t="str">
        <f>IF($DT343="Passive","",INDEX(Expenses!G$6:G$1005,$DS343,1))</f>
        <v/>
      </c>
      <c r="EA343" s="136" t="str">
        <f>IF($DT343="Passive","",INDEX(Expenses!H$6:H$1005,$DS343,1))</f>
        <v/>
      </c>
      <c r="EB343" s="136" t="str">
        <f>IF($DT343="Passive","",INDEX(Expenses!I$6:I$1005,$DS343,1))</f>
        <v/>
      </c>
      <c r="EC343" s="136" t="str">
        <f>IF($DT343="Passive","",INDEX(Expenses!J$6:J$1005,$DS343,1))</f>
        <v/>
      </c>
      <c r="ED343" s="136" t="str">
        <f>IF($DT343="Passive","",INDEX(Expenses!K$6:K$1005,$DS343,1))</f>
        <v/>
      </c>
      <c r="EE343" s="136" t="str">
        <f>IF($DT343="Passive","",INDEX(Expenses!L$6:L$1005,$DS343,1))</f>
        <v/>
      </c>
      <c r="EF343" s="136" t="str">
        <f>IF($DT343="Passive","",INDEX(Expenses!M$6:M$1005,$DS343,1))</f>
        <v/>
      </c>
      <c r="EG343" s="136" t="str">
        <f>IF($DT343="Passive","",INDEX(Expenses!N$6:N$1005,$DS343,1))</f>
        <v/>
      </c>
      <c r="EH343" s="136" t="str">
        <f>IF($DT343="Passive","",INDEX(Expenses!O$6:O$1005,$DS343,1))</f>
        <v/>
      </c>
      <c r="EI343" s="136" t="str">
        <f>IF($DT343="Passive","",INDEX(Expenses!P$6:P$1005,$DS343,1))</f>
        <v/>
      </c>
    </row>
    <row r="344" spans="123:139" x14ac:dyDescent="0.25">
      <c r="DS344" s="40">
        <v>339</v>
      </c>
      <c r="DT344" s="130" t="str">
        <f>IF(OR(INDEX(Expenses!$B$6:$B$1005,$DS344,1)=0,INDEX(Expenses!$C$6:$C$1005,$DS344,1)=0,INDEX(Expenses!$D$6:$D$1005,$DS344,1)=0),"Passive","Active")</f>
        <v>Passive</v>
      </c>
      <c r="DU344" s="130" t="str">
        <f>IF($DT344="Passive","",INDEX(Expenses!$B$6:$B$1005,Calc!$DS344,1))</f>
        <v/>
      </c>
      <c r="DV344" s="130" t="str">
        <f>IF($DT344="Passive","",INDEX(Expenses!$C$6:$C$1005,Calc!$DS344,1))</f>
        <v/>
      </c>
      <c r="DW344" s="130" t="str">
        <f>IF($DT344="Passive","",INDEX(Expenses!$D$6:$D$1005,Calc!$DS344,1))</f>
        <v/>
      </c>
      <c r="DX344" s="136" t="str">
        <f>IF($DT344="Passive","",INDEX(Expenses!E$6:E$1005,$DS344,1))</f>
        <v/>
      </c>
      <c r="DY344" s="136" t="str">
        <f>IF($DT344="Passive","",INDEX(Expenses!F$6:F$1005,$DS344,1))</f>
        <v/>
      </c>
      <c r="DZ344" s="136" t="str">
        <f>IF($DT344="Passive","",INDEX(Expenses!G$6:G$1005,$DS344,1))</f>
        <v/>
      </c>
      <c r="EA344" s="136" t="str">
        <f>IF($DT344="Passive","",INDEX(Expenses!H$6:H$1005,$DS344,1))</f>
        <v/>
      </c>
      <c r="EB344" s="136" t="str">
        <f>IF($DT344="Passive","",INDEX(Expenses!I$6:I$1005,$DS344,1))</f>
        <v/>
      </c>
      <c r="EC344" s="136" t="str">
        <f>IF($DT344="Passive","",INDEX(Expenses!J$6:J$1005,$DS344,1))</f>
        <v/>
      </c>
      <c r="ED344" s="136" t="str">
        <f>IF($DT344="Passive","",INDEX(Expenses!K$6:K$1005,$DS344,1))</f>
        <v/>
      </c>
      <c r="EE344" s="136" t="str">
        <f>IF($DT344="Passive","",INDEX(Expenses!L$6:L$1005,$DS344,1))</f>
        <v/>
      </c>
      <c r="EF344" s="136" t="str">
        <f>IF($DT344="Passive","",INDEX(Expenses!M$6:M$1005,$DS344,1))</f>
        <v/>
      </c>
      <c r="EG344" s="136" t="str">
        <f>IF($DT344="Passive","",INDEX(Expenses!N$6:N$1005,$DS344,1))</f>
        <v/>
      </c>
      <c r="EH344" s="136" t="str">
        <f>IF($DT344="Passive","",INDEX(Expenses!O$6:O$1005,$DS344,1))</f>
        <v/>
      </c>
      <c r="EI344" s="136" t="str">
        <f>IF($DT344="Passive","",INDEX(Expenses!P$6:P$1005,$DS344,1))</f>
        <v/>
      </c>
    </row>
    <row r="345" spans="123:139" x14ac:dyDescent="0.25">
      <c r="DS345" s="40">
        <v>340</v>
      </c>
      <c r="DT345" s="130" t="str">
        <f>IF(OR(INDEX(Expenses!$B$6:$B$1005,$DS345,1)=0,INDEX(Expenses!$C$6:$C$1005,$DS345,1)=0,INDEX(Expenses!$D$6:$D$1005,$DS345,1)=0),"Passive","Active")</f>
        <v>Passive</v>
      </c>
      <c r="DU345" s="130" t="str">
        <f>IF($DT345="Passive","",INDEX(Expenses!$B$6:$B$1005,Calc!$DS345,1))</f>
        <v/>
      </c>
      <c r="DV345" s="130" t="str">
        <f>IF($DT345="Passive","",INDEX(Expenses!$C$6:$C$1005,Calc!$DS345,1))</f>
        <v/>
      </c>
      <c r="DW345" s="130" t="str">
        <f>IF($DT345="Passive","",INDEX(Expenses!$D$6:$D$1005,Calc!$DS345,1))</f>
        <v/>
      </c>
      <c r="DX345" s="136" t="str">
        <f>IF($DT345="Passive","",INDEX(Expenses!E$6:E$1005,$DS345,1))</f>
        <v/>
      </c>
      <c r="DY345" s="136" t="str">
        <f>IF($DT345="Passive","",INDEX(Expenses!F$6:F$1005,$DS345,1))</f>
        <v/>
      </c>
      <c r="DZ345" s="136" t="str">
        <f>IF($DT345="Passive","",INDEX(Expenses!G$6:G$1005,$DS345,1))</f>
        <v/>
      </c>
      <c r="EA345" s="136" t="str">
        <f>IF($DT345="Passive","",INDEX(Expenses!H$6:H$1005,$DS345,1))</f>
        <v/>
      </c>
      <c r="EB345" s="136" t="str">
        <f>IF($DT345="Passive","",INDEX(Expenses!I$6:I$1005,$DS345,1))</f>
        <v/>
      </c>
      <c r="EC345" s="136" t="str">
        <f>IF($DT345="Passive","",INDEX(Expenses!J$6:J$1005,$DS345,1))</f>
        <v/>
      </c>
      <c r="ED345" s="136" t="str">
        <f>IF($DT345="Passive","",INDEX(Expenses!K$6:K$1005,$DS345,1))</f>
        <v/>
      </c>
      <c r="EE345" s="136" t="str">
        <f>IF($DT345="Passive","",INDEX(Expenses!L$6:L$1005,$DS345,1))</f>
        <v/>
      </c>
      <c r="EF345" s="136" t="str">
        <f>IF($DT345="Passive","",INDEX(Expenses!M$6:M$1005,$DS345,1))</f>
        <v/>
      </c>
      <c r="EG345" s="136" t="str">
        <f>IF($DT345="Passive","",INDEX(Expenses!N$6:N$1005,$DS345,1))</f>
        <v/>
      </c>
      <c r="EH345" s="136" t="str">
        <f>IF($DT345="Passive","",INDEX(Expenses!O$6:O$1005,$DS345,1))</f>
        <v/>
      </c>
      <c r="EI345" s="136" t="str">
        <f>IF($DT345="Passive","",INDEX(Expenses!P$6:P$1005,$DS345,1))</f>
        <v/>
      </c>
    </row>
    <row r="346" spans="123:139" x14ac:dyDescent="0.25">
      <c r="DS346" s="40">
        <v>341</v>
      </c>
      <c r="DT346" s="130" t="str">
        <f>IF(OR(INDEX(Expenses!$B$6:$B$1005,$DS346,1)=0,INDEX(Expenses!$C$6:$C$1005,$DS346,1)=0,INDEX(Expenses!$D$6:$D$1005,$DS346,1)=0),"Passive","Active")</f>
        <v>Passive</v>
      </c>
      <c r="DU346" s="130" t="str">
        <f>IF($DT346="Passive","",INDEX(Expenses!$B$6:$B$1005,Calc!$DS346,1))</f>
        <v/>
      </c>
      <c r="DV346" s="130" t="str">
        <f>IF($DT346="Passive","",INDEX(Expenses!$C$6:$C$1005,Calc!$DS346,1))</f>
        <v/>
      </c>
      <c r="DW346" s="130" t="str">
        <f>IF($DT346="Passive","",INDEX(Expenses!$D$6:$D$1005,Calc!$DS346,1))</f>
        <v/>
      </c>
      <c r="DX346" s="136" t="str">
        <f>IF($DT346="Passive","",INDEX(Expenses!E$6:E$1005,$DS346,1))</f>
        <v/>
      </c>
      <c r="DY346" s="136" t="str">
        <f>IF($DT346="Passive","",INDEX(Expenses!F$6:F$1005,$DS346,1))</f>
        <v/>
      </c>
      <c r="DZ346" s="136" t="str">
        <f>IF($DT346="Passive","",INDEX(Expenses!G$6:G$1005,$DS346,1))</f>
        <v/>
      </c>
      <c r="EA346" s="136" t="str">
        <f>IF($DT346="Passive","",INDEX(Expenses!H$6:H$1005,$DS346,1))</f>
        <v/>
      </c>
      <c r="EB346" s="136" t="str">
        <f>IF($DT346="Passive","",INDEX(Expenses!I$6:I$1005,$DS346,1))</f>
        <v/>
      </c>
      <c r="EC346" s="136" t="str">
        <f>IF($DT346="Passive","",INDEX(Expenses!J$6:J$1005,$DS346,1))</f>
        <v/>
      </c>
      <c r="ED346" s="136" t="str">
        <f>IF($DT346="Passive","",INDEX(Expenses!K$6:K$1005,$DS346,1))</f>
        <v/>
      </c>
      <c r="EE346" s="136" t="str">
        <f>IF($DT346="Passive","",INDEX(Expenses!L$6:L$1005,$DS346,1))</f>
        <v/>
      </c>
      <c r="EF346" s="136" t="str">
        <f>IF($DT346="Passive","",INDEX(Expenses!M$6:M$1005,$DS346,1))</f>
        <v/>
      </c>
      <c r="EG346" s="136" t="str">
        <f>IF($DT346="Passive","",INDEX(Expenses!N$6:N$1005,$DS346,1))</f>
        <v/>
      </c>
      <c r="EH346" s="136" t="str">
        <f>IF($DT346="Passive","",INDEX(Expenses!O$6:O$1005,$DS346,1))</f>
        <v/>
      </c>
      <c r="EI346" s="136" t="str">
        <f>IF($DT346="Passive","",INDEX(Expenses!P$6:P$1005,$DS346,1))</f>
        <v/>
      </c>
    </row>
    <row r="347" spans="123:139" x14ac:dyDescent="0.25">
      <c r="DS347" s="40">
        <v>342</v>
      </c>
      <c r="DT347" s="130" t="str">
        <f>IF(OR(INDEX(Expenses!$B$6:$B$1005,$DS347,1)=0,INDEX(Expenses!$C$6:$C$1005,$DS347,1)=0,INDEX(Expenses!$D$6:$D$1005,$DS347,1)=0),"Passive","Active")</f>
        <v>Passive</v>
      </c>
      <c r="DU347" s="130" t="str">
        <f>IF($DT347="Passive","",INDEX(Expenses!$B$6:$B$1005,Calc!$DS347,1))</f>
        <v/>
      </c>
      <c r="DV347" s="130" t="str">
        <f>IF($DT347="Passive","",INDEX(Expenses!$C$6:$C$1005,Calc!$DS347,1))</f>
        <v/>
      </c>
      <c r="DW347" s="130" t="str">
        <f>IF($DT347="Passive","",INDEX(Expenses!$D$6:$D$1005,Calc!$DS347,1))</f>
        <v/>
      </c>
      <c r="DX347" s="136" t="str">
        <f>IF($DT347="Passive","",INDEX(Expenses!E$6:E$1005,$DS347,1))</f>
        <v/>
      </c>
      <c r="DY347" s="136" t="str">
        <f>IF($DT347="Passive","",INDEX(Expenses!F$6:F$1005,$DS347,1))</f>
        <v/>
      </c>
      <c r="DZ347" s="136" t="str">
        <f>IF($DT347="Passive","",INDEX(Expenses!G$6:G$1005,$DS347,1))</f>
        <v/>
      </c>
      <c r="EA347" s="136" t="str">
        <f>IF($DT347="Passive","",INDEX(Expenses!H$6:H$1005,$DS347,1))</f>
        <v/>
      </c>
      <c r="EB347" s="136" t="str">
        <f>IF($DT347="Passive","",INDEX(Expenses!I$6:I$1005,$DS347,1))</f>
        <v/>
      </c>
      <c r="EC347" s="136" t="str">
        <f>IF($DT347="Passive","",INDEX(Expenses!J$6:J$1005,$DS347,1))</f>
        <v/>
      </c>
      <c r="ED347" s="136" t="str">
        <f>IF($DT347="Passive","",INDEX(Expenses!K$6:K$1005,$DS347,1))</f>
        <v/>
      </c>
      <c r="EE347" s="136" t="str">
        <f>IF($DT347="Passive","",INDEX(Expenses!L$6:L$1005,$DS347,1))</f>
        <v/>
      </c>
      <c r="EF347" s="136" t="str">
        <f>IF($DT347="Passive","",INDEX(Expenses!M$6:M$1005,$DS347,1))</f>
        <v/>
      </c>
      <c r="EG347" s="136" t="str">
        <f>IF($DT347="Passive","",INDEX(Expenses!N$6:N$1005,$DS347,1))</f>
        <v/>
      </c>
      <c r="EH347" s="136" t="str">
        <f>IF($DT347="Passive","",INDEX(Expenses!O$6:O$1005,$DS347,1))</f>
        <v/>
      </c>
      <c r="EI347" s="136" t="str">
        <f>IF($DT347="Passive","",INDEX(Expenses!P$6:P$1005,$DS347,1))</f>
        <v/>
      </c>
    </row>
    <row r="348" spans="123:139" x14ac:dyDescent="0.25">
      <c r="DS348" s="40">
        <v>343</v>
      </c>
      <c r="DT348" s="130" t="str">
        <f>IF(OR(INDEX(Expenses!$B$6:$B$1005,$DS348,1)=0,INDEX(Expenses!$C$6:$C$1005,$DS348,1)=0,INDEX(Expenses!$D$6:$D$1005,$DS348,1)=0),"Passive","Active")</f>
        <v>Passive</v>
      </c>
      <c r="DU348" s="130" t="str">
        <f>IF($DT348="Passive","",INDEX(Expenses!$B$6:$B$1005,Calc!$DS348,1))</f>
        <v/>
      </c>
      <c r="DV348" s="130" t="str">
        <f>IF($DT348="Passive","",INDEX(Expenses!$C$6:$C$1005,Calc!$DS348,1))</f>
        <v/>
      </c>
      <c r="DW348" s="130" t="str">
        <f>IF($DT348="Passive","",INDEX(Expenses!$D$6:$D$1005,Calc!$DS348,1))</f>
        <v/>
      </c>
      <c r="DX348" s="136" t="str">
        <f>IF($DT348="Passive","",INDEX(Expenses!E$6:E$1005,$DS348,1))</f>
        <v/>
      </c>
      <c r="DY348" s="136" t="str">
        <f>IF($DT348="Passive","",INDEX(Expenses!F$6:F$1005,$DS348,1))</f>
        <v/>
      </c>
      <c r="DZ348" s="136" t="str">
        <f>IF($DT348="Passive","",INDEX(Expenses!G$6:G$1005,$DS348,1))</f>
        <v/>
      </c>
      <c r="EA348" s="136" t="str">
        <f>IF($DT348="Passive","",INDEX(Expenses!H$6:H$1005,$DS348,1))</f>
        <v/>
      </c>
      <c r="EB348" s="136" t="str">
        <f>IF($DT348="Passive","",INDEX(Expenses!I$6:I$1005,$DS348,1))</f>
        <v/>
      </c>
      <c r="EC348" s="136" t="str">
        <f>IF($DT348="Passive","",INDEX(Expenses!J$6:J$1005,$DS348,1))</f>
        <v/>
      </c>
      <c r="ED348" s="136" t="str">
        <f>IF($DT348="Passive","",INDEX(Expenses!K$6:K$1005,$DS348,1))</f>
        <v/>
      </c>
      <c r="EE348" s="136" t="str">
        <f>IF($DT348="Passive","",INDEX(Expenses!L$6:L$1005,$DS348,1))</f>
        <v/>
      </c>
      <c r="EF348" s="136" t="str">
        <f>IF($DT348="Passive","",INDEX(Expenses!M$6:M$1005,$DS348,1))</f>
        <v/>
      </c>
      <c r="EG348" s="136" t="str">
        <f>IF($DT348="Passive","",INDEX(Expenses!N$6:N$1005,$DS348,1))</f>
        <v/>
      </c>
      <c r="EH348" s="136" t="str">
        <f>IF($DT348="Passive","",INDEX(Expenses!O$6:O$1005,$DS348,1))</f>
        <v/>
      </c>
      <c r="EI348" s="136" t="str">
        <f>IF($DT348="Passive","",INDEX(Expenses!P$6:P$1005,$DS348,1))</f>
        <v/>
      </c>
    </row>
    <row r="349" spans="123:139" x14ac:dyDescent="0.25">
      <c r="DS349" s="40">
        <v>344</v>
      </c>
      <c r="DT349" s="130" t="str">
        <f>IF(OR(INDEX(Expenses!$B$6:$B$1005,$DS349,1)=0,INDEX(Expenses!$C$6:$C$1005,$DS349,1)=0,INDEX(Expenses!$D$6:$D$1005,$DS349,1)=0),"Passive","Active")</f>
        <v>Passive</v>
      </c>
      <c r="DU349" s="130" t="str">
        <f>IF($DT349="Passive","",INDEX(Expenses!$B$6:$B$1005,Calc!$DS349,1))</f>
        <v/>
      </c>
      <c r="DV349" s="130" t="str">
        <f>IF($DT349="Passive","",INDEX(Expenses!$C$6:$C$1005,Calc!$DS349,1))</f>
        <v/>
      </c>
      <c r="DW349" s="130" t="str">
        <f>IF($DT349="Passive","",INDEX(Expenses!$D$6:$D$1005,Calc!$DS349,1))</f>
        <v/>
      </c>
      <c r="DX349" s="136" t="str">
        <f>IF($DT349="Passive","",INDEX(Expenses!E$6:E$1005,$DS349,1))</f>
        <v/>
      </c>
      <c r="DY349" s="136" t="str">
        <f>IF($DT349="Passive","",INDEX(Expenses!F$6:F$1005,$DS349,1))</f>
        <v/>
      </c>
      <c r="DZ349" s="136" t="str">
        <f>IF($DT349="Passive","",INDEX(Expenses!G$6:G$1005,$DS349,1))</f>
        <v/>
      </c>
      <c r="EA349" s="136" t="str">
        <f>IF($DT349="Passive","",INDEX(Expenses!H$6:H$1005,$DS349,1))</f>
        <v/>
      </c>
      <c r="EB349" s="136" t="str">
        <f>IF($DT349="Passive","",INDEX(Expenses!I$6:I$1005,$DS349,1))</f>
        <v/>
      </c>
      <c r="EC349" s="136" t="str">
        <f>IF($DT349="Passive","",INDEX(Expenses!J$6:J$1005,$DS349,1))</f>
        <v/>
      </c>
      <c r="ED349" s="136" t="str">
        <f>IF($DT349="Passive","",INDEX(Expenses!K$6:K$1005,$DS349,1))</f>
        <v/>
      </c>
      <c r="EE349" s="136" t="str">
        <f>IF($DT349="Passive","",INDEX(Expenses!L$6:L$1005,$DS349,1))</f>
        <v/>
      </c>
      <c r="EF349" s="136" t="str">
        <f>IF($DT349="Passive","",INDEX(Expenses!M$6:M$1005,$DS349,1))</f>
        <v/>
      </c>
      <c r="EG349" s="136" t="str">
        <f>IF($DT349="Passive","",INDEX(Expenses!N$6:N$1005,$DS349,1))</f>
        <v/>
      </c>
      <c r="EH349" s="136" t="str">
        <f>IF($DT349="Passive","",INDEX(Expenses!O$6:O$1005,$DS349,1))</f>
        <v/>
      </c>
      <c r="EI349" s="136" t="str">
        <f>IF($DT349="Passive","",INDEX(Expenses!P$6:P$1005,$DS349,1))</f>
        <v/>
      </c>
    </row>
    <row r="350" spans="123:139" x14ac:dyDescent="0.25">
      <c r="DS350" s="40">
        <v>345</v>
      </c>
      <c r="DT350" s="130" t="str">
        <f>IF(OR(INDEX(Expenses!$B$6:$B$1005,$DS350,1)=0,INDEX(Expenses!$C$6:$C$1005,$DS350,1)=0,INDEX(Expenses!$D$6:$D$1005,$DS350,1)=0),"Passive","Active")</f>
        <v>Passive</v>
      </c>
      <c r="DU350" s="130" t="str">
        <f>IF($DT350="Passive","",INDEX(Expenses!$B$6:$B$1005,Calc!$DS350,1))</f>
        <v/>
      </c>
      <c r="DV350" s="130" t="str">
        <f>IF($DT350="Passive","",INDEX(Expenses!$C$6:$C$1005,Calc!$DS350,1))</f>
        <v/>
      </c>
      <c r="DW350" s="130" t="str">
        <f>IF($DT350="Passive","",INDEX(Expenses!$D$6:$D$1005,Calc!$DS350,1))</f>
        <v/>
      </c>
      <c r="DX350" s="136" t="str">
        <f>IF($DT350="Passive","",INDEX(Expenses!E$6:E$1005,$DS350,1))</f>
        <v/>
      </c>
      <c r="DY350" s="136" t="str">
        <f>IF($DT350="Passive","",INDEX(Expenses!F$6:F$1005,$DS350,1))</f>
        <v/>
      </c>
      <c r="DZ350" s="136" t="str">
        <f>IF($DT350="Passive","",INDEX(Expenses!G$6:G$1005,$DS350,1))</f>
        <v/>
      </c>
      <c r="EA350" s="136" t="str">
        <f>IF($DT350="Passive","",INDEX(Expenses!H$6:H$1005,$DS350,1))</f>
        <v/>
      </c>
      <c r="EB350" s="136" t="str">
        <f>IF($DT350="Passive","",INDEX(Expenses!I$6:I$1005,$DS350,1))</f>
        <v/>
      </c>
      <c r="EC350" s="136" t="str">
        <f>IF($DT350="Passive","",INDEX(Expenses!J$6:J$1005,$DS350,1))</f>
        <v/>
      </c>
      <c r="ED350" s="136" t="str">
        <f>IF($DT350="Passive","",INDEX(Expenses!K$6:K$1005,$DS350,1))</f>
        <v/>
      </c>
      <c r="EE350" s="136" t="str">
        <f>IF($DT350="Passive","",INDEX(Expenses!L$6:L$1005,$DS350,1))</f>
        <v/>
      </c>
      <c r="EF350" s="136" t="str">
        <f>IF($DT350="Passive","",INDEX(Expenses!M$6:M$1005,$DS350,1))</f>
        <v/>
      </c>
      <c r="EG350" s="136" t="str">
        <f>IF($DT350="Passive","",INDEX(Expenses!N$6:N$1005,$DS350,1))</f>
        <v/>
      </c>
      <c r="EH350" s="136" t="str">
        <f>IF($DT350="Passive","",INDEX(Expenses!O$6:O$1005,$DS350,1))</f>
        <v/>
      </c>
      <c r="EI350" s="136" t="str">
        <f>IF($DT350="Passive","",INDEX(Expenses!P$6:P$1005,$DS350,1))</f>
        <v/>
      </c>
    </row>
    <row r="351" spans="123:139" x14ac:dyDescent="0.25">
      <c r="DS351" s="40">
        <v>346</v>
      </c>
      <c r="DT351" s="130" t="str">
        <f>IF(OR(INDEX(Expenses!$B$6:$B$1005,$DS351,1)=0,INDEX(Expenses!$C$6:$C$1005,$DS351,1)=0,INDEX(Expenses!$D$6:$D$1005,$DS351,1)=0),"Passive","Active")</f>
        <v>Passive</v>
      </c>
      <c r="DU351" s="130" t="str">
        <f>IF($DT351="Passive","",INDEX(Expenses!$B$6:$B$1005,Calc!$DS351,1))</f>
        <v/>
      </c>
      <c r="DV351" s="130" t="str">
        <f>IF($DT351="Passive","",INDEX(Expenses!$C$6:$C$1005,Calc!$DS351,1))</f>
        <v/>
      </c>
      <c r="DW351" s="130" t="str">
        <f>IF($DT351="Passive","",INDEX(Expenses!$D$6:$D$1005,Calc!$DS351,1))</f>
        <v/>
      </c>
      <c r="DX351" s="136" t="str">
        <f>IF($DT351="Passive","",INDEX(Expenses!E$6:E$1005,$DS351,1))</f>
        <v/>
      </c>
      <c r="DY351" s="136" t="str">
        <f>IF($DT351="Passive","",INDEX(Expenses!F$6:F$1005,$DS351,1))</f>
        <v/>
      </c>
      <c r="DZ351" s="136" t="str">
        <f>IF($DT351="Passive","",INDEX(Expenses!G$6:G$1005,$DS351,1))</f>
        <v/>
      </c>
      <c r="EA351" s="136" t="str">
        <f>IF($DT351="Passive","",INDEX(Expenses!H$6:H$1005,$DS351,1))</f>
        <v/>
      </c>
      <c r="EB351" s="136" t="str">
        <f>IF($DT351="Passive","",INDEX(Expenses!I$6:I$1005,$DS351,1))</f>
        <v/>
      </c>
      <c r="EC351" s="136" t="str">
        <f>IF($DT351="Passive","",INDEX(Expenses!J$6:J$1005,$DS351,1))</f>
        <v/>
      </c>
      <c r="ED351" s="136" t="str">
        <f>IF($DT351="Passive","",INDEX(Expenses!K$6:K$1005,$DS351,1))</f>
        <v/>
      </c>
      <c r="EE351" s="136" t="str">
        <f>IF($DT351="Passive","",INDEX(Expenses!L$6:L$1005,$DS351,1))</f>
        <v/>
      </c>
      <c r="EF351" s="136" t="str">
        <f>IF($DT351="Passive","",INDEX(Expenses!M$6:M$1005,$DS351,1))</f>
        <v/>
      </c>
      <c r="EG351" s="136" t="str">
        <f>IF($DT351="Passive","",INDEX(Expenses!N$6:N$1005,$DS351,1))</f>
        <v/>
      </c>
      <c r="EH351" s="136" t="str">
        <f>IF($DT351="Passive","",INDEX(Expenses!O$6:O$1005,$DS351,1))</f>
        <v/>
      </c>
      <c r="EI351" s="136" t="str">
        <f>IF($DT351="Passive","",INDEX(Expenses!P$6:P$1005,$DS351,1))</f>
        <v/>
      </c>
    </row>
    <row r="352" spans="123:139" x14ac:dyDescent="0.25">
      <c r="DS352" s="40">
        <v>347</v>
      </c>
      <c r="DT352" s="130" t="str">
        <f>IF(OR(INDEX(Expenses!$B$6:$B$1005,$DS352,1)=0,INDEX(Expenses!$C$6:$C$1005,$DS352,1)=0,INDEX(Expenses!$D$6:$D$1005,$DS352,1)=0),"Passive","Active")</f>
        <v>Passive</v>
      </c>
      <c r="DU352" s="130" t="str">
        <f>IF($DT352="Passive","",INDEX(Expenses!$B$6:$B$1005,Calc!$DS352,1))</f>
        <v/>
      </c>
      <c r="DV352" s="130" t="str">
        <f>IF($DT352="Passive","",INDEX(Expenses!$C$6:$C$1005,Calc!$DS352,1))</f>
        <v/>
      </c>
      <c r="DW352" s="130" t="str">
        <f>IF($DT352="Passive","",INDEX(Expenses!$D$6:$D$1005,Calc!$DS352,1))</f>
        <v/>
      </c>
      <c r="DX352" s="136" t="str">
        <f>IF($DT352="Passive","",INDEX(Expenses!E$6:E$1005,$DS352,1))</f>
        <v/>
      </c>
      <c r="DY352" s="136" t="str">
        <f>IF($DT352="Passive","",INDEX(Expenses!F$6:F$1005,$DS352,1))</f>
        <v/>
      </c>
      <c r="DZ352" s="136" t="str">
        <f>IF($DT352="Passive","",INDEX(Expenses!G$6:G$1005,$DS352,1))</f>
        <v/>
      </c>
      <c r="EA352" s="136" t="str">
        <f>IF($DT352="Passive","",INDEX(Expenses!H$6:H$1005,$DS352,1))</f>
        <v/>
      </c>
      <c r="EB352" s="136" t="str">
        <f>IF($DT352="Passive","",INDEX(Expenses!I$6:I$1005,$DS352,1))</f>
        <v/>
      </c>
      <c r="EC352" s="136" t="str">
        <f>IF($DT352="Passive","",INDEX(Expenses!J$6:J$1005,$DS352,1))</f>
        <v/>
      </c>
      <c r="ED352" s="136" t="str">
        <f>IF($DT352="Passive","",INDEX(Expenses!K$6:K$1005,$DS352,1))</f>
        <v/>
      </c>
      <c r="EE352" s="136" t="str">
        <f>IF($DT352="Passive","",INDEX(Expenses!L$6:L$1005,$DS352,1))</f>
        <v/>
      </c>
      <c r="EF352" s="136" t="str">
        <f>IF($DT352="Passive","",INDEX(Expenses!M$6:M$1005,$DS352,1))</f>
        <v/>
      </c>
      <c r="EG352" s="136" t="str">
        <f>IF($DT352="Passive","",INDEX(Expenses!N$6:N$1005,$DS352,1))</f>
        <v/>
      </c>
      <c r="EH352" s="136" t="str">
        <f>IF($DT352="Passive","",INDEX(Expenses!O$6:O$1005,$DS352,1))</f>
        <v/>
      </c>
      <c r="EI352" s="136" t="str">
        <f>IF($DT352="Passive","",INDEX(Expenses!P$6:P$1005,$DS352,1))</f>
        <v/>
      </c>
    </row>
    <row r="353" spans="123:139" x14ac:dyDescent="0.25">
      <c r="DS353" s="40">
        <v>348</v>
      </c>
      <c r="DT353" s="130" t="str">
        <f>IF(OR(INDEX(Expenses!$B$6:$B$1005,$DS353,1)=0,INDEX(Expenses!$C$6:$C$1005,$DS353,1)=0,INDEX(Expenses!$D$6:$D$1005,$DS353,1)=0),"Passive","Active")</f>
        <v>Passive</v>
      </c>
      <c r="DU353" s="130" t="str">
        <f>IF($DT353="Passive","",INDEX(Expenses!$B$6:$B$1005,Calc!$DS353,1))</f>
        <v/>
      </c>
      <c r="DV353" s="130" t="str">
        <f>IF($DT353="Passive","",INDEX(Expenses!$C$6:$C$1005,Calc!$DS353,1))</f>
        <v/>
      </c>
      <c r="DW353" s="130" t="str">
        <f>IF($DT353="Passive","",INDEX(Expenses!$D$6:$D$1005,Calc!$DS353,1))</f>
        <v/>
      </c>
      <c r="DX353" s="136" t="str">
        <f>IF($DT353="Passive","",INDEX(Expenses!E$6:E$1005,$DS353,1))</f>
        <v/>
      </c>
      <c r="DY353" s="136" t="str">
        <f>IF($DT353="Passive","",INDEX(Expenses!F$6:F$1005,$DS353,1))</f>
        <v/>
      </c>
      <c r="DZ353" s="136" t="str">
        <f>IF($DT353="Passive","",INDEX(Expenses!G$6:G$1005,$DS353,1))</f>
        <v/>
      </c>
      <c r="EA353" s="136" t="str">
        <f>IF($DT353="Passive","",INDEX(Expenses!H$6:H$1005,$DS353,1))</f>
        <v/>
      </c>
      <c r="EB353" s="136" t="str">
        <f>IF($DT353="Passive","",INDEX(Expenses!I$6:I$1005,$DS353,1))</f>
        <v/>
      </c>
      <c r="EC353" s="136" t="str">
        <f>IF($DT353="Passive","",INDEX(Expenses!J$6:J$1005,$DS353,1))</f>
        <v/>
      </c>
      <c r="ED353" s="136" t="str">
        <f>IF($DT353="Passive","",INDEX(Expenses!K$6:K$1005,$DS353,1))</f>
        <v/>
      </c>
      <c r="EE353" s="136" t="str">
        <f>IF($DT353="Passive","",INDEX(Expenses!L$6:L$1005,$DS353,1))</f>
        <v/>
      </c>
      <c r="EF353" s="136" t="str">
        <f>IF($DT353="Passive","",INDEX(Expenses!M$6:M$1005,$DS353,1))</f>
        <v/>
      </c>
      <c r="EG353" s="136" t="str">
        <f>IF($DT353="Passive","",INDEX(Expenses!N$6:N$1005,$DS353,1))</f>
        <v/>
      </c>
      <c r="EH353" s="136" t="str">
        <f>IF($DT353="Passive","",INDEX(Expenses!O$6:O$1005,$DS353,1))</f>
        <v/>
      </c>
      <c r="EI353" s="136" t="str">
        <f>IF($DT353="Passive","",INDEX(Expenses!P$6:P$1005,$DS353,1))</f>
        <v/>
      </c>
    </row>
    <row r="354" spans="123:139" x14ac:dyDescent="0.25">
      <c r="DS354" s="40">
        <v>349</v>
      </c>
      <c r="DT354" s="130" t="str">
        <f>IF(OR(INDEX(Expenses!$B$6:$B$1005,$DS354,1)=0,INDEX(Expenses!$C$6:$C$1005,$DS354,1)=0,INDEX(Expenses!$D$6:$D$1005,$DS354,1)=0),"Passive","Active")</f>
        <v>Passive</v>
      </c>
      <c r="DU354" s="130" t="str">
        <f>IF($DT354="Passive","",INDEX(Expenses!$B$6:$B$1005,Calc!$DS354,1))</f>
        <v/>
      </c>
      <c r="DV354" s="130" t="str">
        <f>IF($DT354="Passive","",INDEX(Expenses!$C$6:$C$1005,Calc!$DS354,1))</f>
        <v/>
      </c>
      <c r="DW354" s="130" t="str">
        <f>IF($DT354="Passive","",INDEX(Expenses!$D$6:$D$1005,Calc!$DS354,1))</f>
        <v/>
      </c>
      <c r="DX354" s="136" t="str">
        <f>IF($DT354="Passive","",INDEX(Expenses!E$6:E$1005,$DS354,1))</f>
        <v/>
      </c>
      <c r="DY354" s="136" t="str">
        <f>IF($DT354="Passive","",INDEX(Expenses!F$6:F$1005,$DS354,1))</f>
        <v/>
      </c>
      <c r="DZ354" s="136" t="str">
        <f>IF($DT354="Passive","",INDEX(Expenses!G$6:G$1005,$DS354,1))</f>
        <v/>
      </c>
      <c r="EA354" s="136" t="str">
        <f>IF($DT354="Passive","",INDEX(Expenses!H$6:H$1005,$DS354,1))</f>
        <v/>
      </c>
      <c r="EB354" s="136" t="str">
        <f>IF($DT354="Passive","",INDEX(Expenses!I$6:I$1005,$DS354,1))</f>
        <v/>
      </c>
      <c r="EC354" s="136" t="str">
        <f>IF($DT354="Passive","",INDEX(Expenses!J$6:J$1005,$DS354,1))</f>
        <v/>
      </c>
      <c r="ED354" s="136" t="str">
        <f>IF($DT354="Passive","",INDEX(Expenses!K$6:K$1005,$DS354,1))</f>
        <v/>
      </c>
      <c r="EE354" s="136" t="str">
        <f>IF($DT354="Passive","",INDEX(Expenses!L$6:L$1005,$DS354,1))</f>
        <v/>
      </c>
      <c r="EF354" s="136" t="str">
        <f>IF($DT354="Passive","",INDEX(Expenses!M$6:M$1005,$DS354,1))</f>
        <v/>
      </c>
      <c r="EG354" s="136" t="str">
        <f>IF($DT354="Passive","",INDEX(Expenses!N$6:N$1005,$DS354,1))</f>
        <v/>
      </c>
      <c r="EH354" s="136" t="str">
        <f>IF($DT354="Passive","",INDEX(Expenses!O$6:O$1005,$DS354,1))</f>
        <v/>
      </c>
      <c r="EI354" s="136" t="str">
        <f>IF($DT354="Passive","",INDEX(Expenses!P$6:P$1005,$DS354,1))</f>
        <v/>
      </c>
    </row>
    <row r="355" spans="123:139" x14ac:dyDescent="0.25">
      <c r="DS355" s="40">
        <v>350</v>
      </c>
      <c r="DT355" s="130" t="str">
        <f>IF(OR(INDEX(Expenses!$B$6:$B$1005,$DS355,1)=0,INDEX(Expenses!$C$6:$C$1005,$DS355,1)=0,INDEX(Expenses!$D$6:$D$1005,$DS355,1)=0),"Passive","Active")</f>
        <v>Passive</v>
      </c>
      <c r="DU355" s="130" t="str">
        <f>IF($DT355="Passive","",INDEX(Expenses!$B$6:$B$1005,Calc!$DS355,1))</f>
        <v/>
      </c>
      <c r="DV355" s="130" t="str">
        <f>IF($DT355="Passive","",INDEX(Expenses!$C$6:$C$1005,Calc!$DS355,1))</f>
        <v/>
      </c>
      <c r="DW355" s="130" t="str">
        <f>IF($DT355="Passive","",INDEX(Expenses!$D$6:$D$1005,Calc!$DS355,1))</f>
        <v/>
      </c>
      <c r="DX355" s="136" t="str">
        <f>IF($DT355="Passive","",INDEX(Expenses!E$6:E$1005,$DS355,1))</f>
        <v/>
      </c>
      <c r="DY355" s="136" t="str">
        <f>IF($DT355="Passive","",INDEX(Expenses!F$6:F$1005,$DS355,1))</f>
        <v/>
      </c>
      <c r="DZ355" s="136" t="str">
        <f>IF($DT355="Passive","",INDEX(Expenses!G$6:G$1005,$DS355,1))</f>
        <v/>
      </c>
      <c r="EA355" s="136" t="str">
        <f>IF($DT355="Passive","",INDEX(Expenses!H$6:H$1005,$DS355,1))</f>
        <v/>
      </c>
      <c r="EB355" s="136" t="str">
        <f>IF($DT355="Passive","",INDEX(Expenses!I$6:I$1005,$DS355,1))</f>
        <v/>
      </c>
      <c r="EC355" s="136" t="str">
        <f>IF($DT355="Passive","",INDEX(Expenses!J$6:J$1005,$DS355,1))</f>
        <v/>
      </c>
      <c r="ED355" s="136" t="str">
        <f>IF($DT355="Passive","",INDEX(Expenses!K$6:K$1005,$DS355,1))</f>
        <v/>
      </c>
      <c r="EE355" s="136" t="str">
        <f>IF($DT355="Passive","",INDEX(Expenses!L$6:L$1005,$DS355,1))</f>
        <v/>
      </c>
      <c r="EF355" s="136" t="str">
        <f>IF($DT355="Passive","",INDEX(Expenses!M$6:M$1005,$DS355,1))</f>
        <v/>
      </c>
      <c r="EG355" s="136" t="str">
        <f>IF($DT355="Passive","",INDEX(Expenses!N$6:N$1005,$DS355,1))</f>
        <v/>
      </c>
      <c r="EH355" s="136" t="str">
        <f>IF($DT355="Passive","",INDEX(Expenses!O$6:O$1005,$DS355,1))</f>
        <v/>
      </c>
      <c r="EI355" s="136" t="str">
        <f>IF($DT355="Passive","",INDEX(Expenses!P$6:P$1005,$DS355,1))</f>
        <v/>
      </c>
    </row>
    <row r="356" spans="123:139" x14ac:dyDescent="0.25">
      <c r="DS356" s="40">
        <v>351</v>
      </c>
      <c r="DT356" s="130" t="str">
        <f>IF(OR(INDEX(Expenses!$B$6:$B$1005,$DS356,1)=0,INDEX(Expenses!$C$6:$C$1005,$DS356,1)=0,INDEX(Expenses!$D$6:$D$1005,$DS356,1)=0),"Passive","Active")</f>
        <v>Passive</v>
      </c>
      <c r="DU356" s="130" t="str">
        <f>IF($DT356="Passive","",INDEX(Expenses!$B$6:$B$1005,Calc!$DS356,1))</f>
        <v/>
      </c>
      <c r="DV356" s="130" t="str">
        <f>IF($DT356="Passive","",INDEX(Expenses!$C$6:$C$1005,Calc!$DS356,1))</f>
        <v/>
      </c>
      <c r="DW356" s="130" t="str">
        <f>IF($DT356="Passive","",INDEX(Expenses!$D$6:$D$1005,Calc!$DS356,1))</f>
        <v/>
      </c>
      <c r="DX356" s="136" t="str">
        <f>IF($DT356="Passive","",INDEX(Expenses!E$6:E$1005,$DS356,1))</f>
        <v/>
      </c>
      <c r="DY356" s="136" t="str">
        <f>IF($DT356="Passive","",INDEX(Expenses!F$6:F$1005,$DS356,1))</f>
        <v/>
      </c>
      <c r="DZ356" s="136" t="str">
        <f>IF($DT356="Passive","",INDEX(Expenses!G$6:G$1005,$DS356,1))</f>
        <v/>
      </c>
      <c r="EA356" s="136" t="str">
        <f>IF($DT356="Passive","",INDEX(Expenses!H$6:H$1005,$DS356,1))</f>
        <v/>
      </c>
      <c r="EB356" s="136" t="str">
        <f>IF($DT356="Passive","",INDEX(Expenses!I$6:I$1005,$DS356,1))</f>
        <v/>
      </c>
      <c r="EC356" s="136" t="str">
        <f>IF($DT356="Passive","",INDEX(Expenses!J$6:J$1005,$DS356,1))</f>
        <v/>
      </c>
      <c r="ED356" s="136" t="str">
        <f>IF($DT356="Passive","",INDEX(Expenses!K$6:K$1005,$DS356,1))</f>
        <v/>
      </c>
      <c r="EE356" s="136" t="str">
        <f>IF($DT356="Passive","",INDEX(Expenses!L$6:L$1005,$DS356,1))</f>
        <v/>
      </c>
      <c r="EF356" s="136" t="str">
        <f>IF($DT356="Passive","",INDEX(Expenses!M$6:M$1005,$DS356,1))</f>
        <v/>
      </c>
      <c r="EG356" s="136" t="str">
        <f>IF($DT356="Passive","",INDEX(Expenses!N$6:N$1005,$DS356,1))</f>
        <v/>
      </c>
      <c r="EH356" s="136" t="str">
        <f>IF($DT356="Passive","",INDEX(Expenses!O$6:O$1005,$DS356,1))</f>
        <v/>
      </c>
      <c r="EI356" s="136" t="str">
        <f>IF($DT356="Passive","",INDEX(Expenses!P$6:P$1005,$DS356,1))</f>
        <v/>
      </c>
    </row>
    <row r="357" spans="123:139" x14ac:dyDescent="0.25">
      <c r="DS357" s="40">
        <v>352</v>
      </c>
      <c r="DT357" s="130" t="str">
        <f>IF(OR(INDEX(Expenses!$B$6:$B$1005,$DS357,1)=0,INDEX(Expenses!$C$6:$C$1005,$DS357,1)=0,INDEX(Expenses!$D$6:$D$1005,$DS357,1)=0),"Passive","Active")</f>
        <v>Passive</v>
      </c>
      <c r="DU357" s="130" t="str">
        <f>IF($DT357="Passive","",INDEX(Expenses!$B$6:$B$1005,Calc!$DS357,1))</f>
        <v/>
      </c>
      <c r="DV357" s="130" t="str">
        <f>IF($DT357="Passive","",INDEX(Expenses!$C$6:$C$1005,Calc!$DS357,1))</f>
        <v/>
      </c>
      <c r="DW357" s="130" t="str">
        <f>IF($DT357="Passive","",INDEX(Expenses!$D$6:$D$1005,Calc!$DS357,1))</f>
        <v/>
      </c>
      <c r="DX357" s="136" t="str">
        <f>IF($DT357="Passive","",INDEX(Expenses!E$6:E$1005,$DS357,1))</f>
        <v/>
      </c>
      <c r="DY357" s="136" t="str">
        <f>IF($DT357="Passive","",INDEX(Expenses!F$6:F$1005,$DS357,1))</f>
        <v/>
      </c>
      <c r="DZ357" s="136" t="str">
        <f>IF($DT357="Passive","",INDEX(Expenses!G$6:G$1005,$DS357,1))</f>
        <v/>
      </c>
      <c r="EA357" s="136" t="str">
        <f>IF($DT357="Passive","",INDEX(Expenses!H$6:H$1005,$DS357,1))</f>
        <v/>
      </c>
      <c r="EB357" s="136" t="str">
        <f>IF($DT357="Passive","",INDEX(Expenses!I$6:I$1005,$DS357,1))</f>
        <v/>
      </c>
      <c r="EC357" s="136" t="str">
        <f>IF($DT357="Passive","",INDEX(Expenses!J$6:J$1005,$DS357,1))</f>
        <v/>
      </c>
      <c r="ED357" s="136" t="str">
        <f>IF($DT357="Passive","",INDEX(Expenses!K$6:K$1005,$DS357,1))</f>
        <v/>
      </c>
      <c r="EE357" s="136" t="str">
        <f>IF($DT357="Passive","",INDEX(Expenses!L$6:L$1005,$DS357,1))</f>
        <v/>
      </c>
      <c r="EF357" s="136" t="str">
        <f>IF($DT357="Passive","",INDEX(Expenses!M$6:M$1005,$DS357,1))</f>
        <v/>
      </c>
      <c r="EG357" s="136" t="str">
        <f>IF($DT357="Passive","",INDEX(Expenses!N$6:N$1005,$DS357,1))</f>
        <v/>
      </c>
      <c r="EH357" s="136" t="str">
        <f>IF($DT357="Passive","",INDEX(Expenses!O$6:O$1005,$DS357,1))</f>
        <v/>
      </c>
      <c r="EI357" s="136" t="str">
        <f>IF($DT357="Passive","",INDEX(Expenses!P$6:P$1005,$DS357,1))</f>
        <v/>
      </c>
    </row>
    <row r="358" spans="123:139" x14ac:dyDescent="0.25">
      <c r="DS358" s="40">
        <v>353</v>
      </c>
      <c r="DT358" s="130" t="str">
        <f>IF(OR(INDEX(Expenses!$B$6:$B$1005,$DS358,1)=0,INDEX(Expenses!$C$6:$C$1005,$DS358,1)=0,INDEX(Expenses!$D$6:$D$1005,$DS358,1)=0),"Passive","Active")</f>
        <v>Passive</v>
      </c>
      <c r="DU358" s="130" t="str">
        <f>IF($DT358="Passive","",INDEX(Expenses!$B$6:$B$1005,Calc!$DS358,1))</f>
        <v/>
      </c>
      <c r="DV358" s="130" t="str">
        <f>IF($DT358="Passive","",INDEX(Expenses!$C$6:$C$1005,Calc!$DS358,1))</f>
        <v/>
      </c>
      <c r="DW358" s="130" t="str">
        <f>IF($DT358="Passive","",INDEX(Expenses!$D$6:$D$1005,Calc!$DS358,1))</f>
        <v/>
      </c>
      <c r="DX358" s="136" t="str">
        <f>IF($DT358="Passive","",INDEX(Expenses!E$6:E$1005,$DS358,1))</f>
        <v/>
      </c>
      <c r="DY358" s="136" t="str">
        <f>IF($DT358="Passive","",INDEX(Expenses!F$6:F$1005,$DS358,1))</f>
        <v/>
      </c>
      <c r="DZ358" s="136" t="str">
        <f>IF($DT358="Passive","",INDEX(Expenses!G$6:G$1005,$DS358,1))</f>
        <v/>
      </c>
      <c r="EA358" s="136" t="str">
        <f>IF($DT358="Passive","",INDEX(Expenses!H$6:H$1005,$DS358,1))</f>
        <v/>
      </c>
      <c r="EB358" s="136" t="str">
        <f>IF($DT358="Passive","",INDEX(Expenses!I$6:I$1005,$DS358,1))</f>
        <v/>
      </c>
      <c r="EC358" s="136" t="str">
        <f>IF($DT358="Passive","",INDEX(Expenses!J$6:J$1005,$DS358,1))</f>
        <v/>
      </c>
      <c r="ED358" s="136" t="str">
        <f>IF($DT358="Passive","",INDEX(Expenses!K$6:K$1005,$DS358,1))</f>
        <v/>
      </c>
      <c r="EE358" s="136" t="str">
        <f>IF($DT358="Passive","",INDEX(Expenses!L$6:L$1005,$DS358,1))</f>
        <v/>
      </c>
      <c r="EF358" s="136" t="str">
        <f>IF($DT358="Passive","",INDEX(Expenses!M$6:M$1005,$DS358,1))</f>
        <v/>
      </c>
      <c r="EG358" s="136" t="str">
        <f>IF($DT358="Passive","",INDEX(Expenses!N$6:N$1005,$DS358,1))</f>
        <v/>
      </c>
      <c r="EH358" s="136" t="str">
        <f>IF($DT358="Passive","",INDEX(Expenses!O$6:O$1005,$DS358,1))</f>
        <v/>
      </c>
      <c r="EI358" s="136" t="str">
        <f>IF($DT358="Passive","",INDEX(Expenses!P$6:P$1005,$DS358,1))</f>
        <v/>
      </c>
    </row>
    <row r="359" spans="123:139" x14ac:dyDescent="0.25">
      <c r="DS359" s="40">
        <v>354</v>
      </c>
      <c r="DT359" s="130" t="str">
        <f>IF(OR(INDEX(Expenses!$B$6:$B$1005,$DS359,1)=0,INDEX(Expenses!$C$6:$C$1005,$DS359,1)=0,INDEX(Expenses!$D$6:$D$1005,$DS359,1)=0),"Passive","Active")</f>
        <v>Passive</v>
      </c>
      <c r="DU359" s="130" t="str">
        <f>IF($DT359="Passive","",INDEX(Expenses!$B$6:$B$1005,Calc!$DS359,1))</f>
        <v/>
      </c>
      <c r="DV359" s="130" t="str">
        <f>IF($DT359="Passive","",INDEX(Expenses!$C$6:$C$1005,Calc!$DS359,1))</f>
        <v/>
      </c>
      <c r="DW359" s="130" t="str">
        <f>IF($DT359="Passive","",INDEX(Expenses!$D$6:$D$1005,Calc!$DS359,1))</f>
        <v/>
      </c>
      <c r="DX359" s="136" t="str">
        <f>IF($DT359="Passive","",INDEX(Expenses!E$6:E$1005,$DS359,1))</f>
        <v/>
      </c>
      <c r="DY359" s="136" t="str">
        <f>IF($DT359="Passive","",INDEX(Expenses!F$6:F$1005,$DS359,1))</f>
        <v/>
      </c>
      <c r="DZ359" s="136" t="str">
        <f>IF($DT359="Passive","",INDEX(Expenses!G$6:G$1005,$DS359,1))</f>
        <v/>
      </c>
      <c r="EA359" s="136" t="str">
        <f>IF($DT359="Passive","",INDEX(Expenses!H$6:H$1005,$DS359,1))</f>
        <v/>
      </c>
      <c r="EB359" s="136" t="str">
        <f>IF($DT359="Passive","",INDEX(Expenses!I$6:I$1005,$DS359,1))</f>
        <v/>
      </c>
      <c r="EC359" s="136" t="str">
        <f>IF($DT359="Passive","",INDEX(Expenses!J$6:J$1005,$DS359,1))</f>
        <v/>
      </c>
      <c r="ED359" s="136" t="str">
        <f>IF($DT359="Passive","",INDEX(Expenses!K$6:K$1005,$DS359,1))</f>
        <v/>
      </c>
      <c r="EE359" s="136" t="str">
        <f>IF($DT359="Passive","",INDEX(Expenses!L$6:L$1005,$DS359,1))</f>
        <v/>
      </c>
      <c r="EF359" s="136" t="str">
        <f>IF($DT359="Passive","",INDEX(Expenses!M$6:M$1005,$DS359,1))</f>
        <v/>
      </c>
      <c r="EG359" s="136" t="str">
        <f>IF($DT359="Passive","",INDEX(Expenses!N$6:N$1005,$DS359,1))</f>
        <v/>
      </c>
      <c r="EH359" s="136" t="str">
        <f>IF($DT359="Passive","",INDEX(Expenses!O$6:O$1005,$DS359,1))</f>
        <v/>
      </c>
      <c r="EI359" s="136" t="str">
        <f>IF($DT359="Passive","",INDEX(Expenses!P$6:P$1005,$DS359,1))</f>
        <v/>
      </c>
    </row>
    <row r="360" spans="123:139" x14ac:dyDescent="0.25">
      <c r="DS360" s="40">
        <v>355</v>
      </c>
      <c r="DT360" s="130" t="str">
        <f>IF(OR(INDEX(Expenses!$B$6:$B$1005,$DS360,1)=0,INDEX(Expenses!$C$6:$C$1005,$DS360,1)=0,INDEX(Expenses!$D$6:$D$1005,$DS360,1)=0),"Passive","Active")</f>
        <v>Passive</v>
      </c>
      <c r="DU360" s="130" t="str">
        <f>IF($DT360="Passive","",INDEX(Expenses!$B$6:$B$1005,Calc!$DS360,1))</f>
        <v/>
      </c>
      <c r="DV360" s="130" t="str">
        <f>IF($DT360="Passive","",INDEX(Expenses!$C$6:$C$1005,Calc!$DS360,1))</f>
        <v/>
      </c>
      <c r="DW360" s="130" t="str">
        <f>IF($DT360="Passive","",INDEX(Expenses!$D$6:$D$1005,Calc!$DS360,1))</f>
        <v/>
      </c>
      <c r="DX360" s="136" t="str">
        <f>IF($DT360="Passive","",INDEX(Expenses!E$6:E$1005,$DS360,1))</f>
        <v/>
      </c>
      <c r="DY360" s="136" t="str">
        <f>IF($DT360="Passive","",INDEX(Expenses!F$6:F$1005,$DS360,1))</f>
        <v/>
      </c>
      <c r="DZ360" s="136" t="str">
        <f>IF($DT360="Passive","",INDEX(Expenses!G$6:G$1005,$DS360,1))</f>
        <v/>
      </c>
      <c r="EA360" s="136" t="str">
        <f>IF($DT360="Passive","",INDEX(Expenses!H$6:H$1005,$DS360,1))</f>
        <v/>
      </c>
      <c r="EB360" s="136" t="str">
        <f>IF($DT360="Passive","",INDEX(Expenses!I$6:I$1005,$DS360,1))</f>
        <v/>
      </c>
      <c r="EC360" s="136" t="str">
        <f>IF($DT360="Passive","",INDEX(Expenses!J$6:J$1005,$DS360,1))</f>
        <v/>
      </c>
      <c r="ED360" s="136" t="str">
        <f>IF($DT360="Passive","",INDEX(Expenses!K$6:K$1005,$DS360,1))</f>
        <v/>
      </c>
      <c r="EE360" s="136" t="str">
        <f>IF($DT360="Passive","",INDEX(Expenses!L$6:L$1005,$DS360,1))</f>
        <v/>
      </c>
      <c r="EF360" s="136" t="str">
        <f>IF($DT360="Passive","",INDEX(Expenses!M$6:M$1005,$DS360,1))</f>
        <v/>
      </c>
      <c r="EG360" s="136" t="str">
        <f>IF($DT360="Passive","",INDEX(Expenses!N$6:N$1005,$DS360,1))</f>
        <v/>
      </c>
      <c r="EH360" s="136" t="str">
        <f>IF($DT360="Passive","",INDEX(Expenses!O$6:O$1005,$DS360,1))</f>
        <v/>
      </c>
      <c r="EI360" s="136" t="str">
        <f>IF($DT360="Passive","",INDEX(Expenses!P$6:P$1005,$DS360,1))</f>
        <v/>
      </c>
    </row>
    <row r="361" spans="123:139" x14ac:dyDescent="0.25">
      <c r="DS361" s="40">
        <v>356</v>
      </c>
      <c r="DT361" s="130" t="str">
        <f>IF(OR(INDEX(Expenses!$B$6:$B$1005,$DS361,1)=0,INDEX(Expenses!$C$6:$C$1005,$DS361,1)=0,INDEX(Expenses!$D$6:$D$1005,$DS361,1)=0),"Passive","Active")</f>
        <v>Passive</v>
      </c>
      <c r="DU361" s="130" t="str">
        <f>IF($DT361="Passive","",INDEX(Expenses!$B$6:$B$1005,Calc!$DS361,1))</f>
        <v/>
      </c>
      <c r="DV361" s="130" t="str">
        <f>IF($DT361="Passive","",INDEX(Expenses!$C$6:$C$1005,Calc!$DS361,1))</f>
        <v/>
      </c>
      <c r="DW361" s="130" t="str">
        <f>IF($DT361="Passive","",INDEX(Expenses!$D$6:$D$1005,Calc!$DS361,1))</f>
        <v/>
      </c>
      <c r="DX361" s="136" t="str">
        <f>IF($DT361="Passive","",INDEX(Expenses!E$6:E$1005,$DS361,1))</f>
        <v/>
      </c>
      <c r="DY361" s="136" t="str">
        <f>IF($DT361="Passive","",INDEX(Expenses!F$6:F$1005,$DS361,1))</f>
        <v/>
      </c>
      <c r="DZ361" s="136" t="str">
        <f>IF($DT361="Passive","",INDEX(Expenses!G$6:G$1005,$DS361,1))</f>
        <v/>
      </c>
      <c r="EA361" s="136" t="str">
        <f>IF($DT361="Passive","",INDEX(Expenses!H$6:H$1005,$DS361,1))</f>
        <v/>
      </c>
      <c r="EB361" s="136" t="str">
        <f>IF($DT361="Passive","",INDEX(Expenses!I$6:I$1005,$DS361,1))</f>
        <v/>
      </c>
      <c r="EC361" s="136" t="str">
        <f>IF($DT361="Passive","",INDEX(Expenses!J$6:J$1005,$DS361,1))</f>
        <v/>
      </c>
      <c r="ED361" s="136" t="str">
        <f>IF($DT361="Passive","",INDEX(Expenses!K$6:K$1005,$DS361,1))</f>
        <v/>
      </c>
      <c r="EE361" s="136" t="str">
        <f>IF($DT361="Passive","",INDEX(Expenses!L$6:L$1005,$DS361,1))</f>
        <v/>
      </c>
      <c r="EF361" s="136" t="str">
        <f>IF($DT361="Passive","",INDEX(Expenses!M$6:M$1005,$DS361,1))</f>
        <v/>
      </c>
      <c r="EG361" s="136" t="str">
        <f>IF($DT361="Passive","",INDEX(Expenses!N$6:N$1005,$DS361,1))</f>
        <v/>
      </c>
      <c r="EH361" s="136" t="str">
        <f>IF($DT361="Passive","",INDEX(Expenses!O$6:O$1005,$DS361,1))</f>
        <v/>
      </c>
      <c r="EI361" s="136" t="str">
        <f>IF($DT361="Passive","",INDEX(Expenses!P$6:P$1005,$DS361,1))</f>
        <v/>
      </c>
    </row>
    <row r="362" spans="123:139" x14ac:dyDescent="0.25">
      <c r="DS362" s="40">
        <v>357</v>
      </c>
      <c r="DT362" s="130" t="str">
        <f>IF(OR(INDEX(Expenses!$B$6:$B$1005,$DS362,1)=0,INDEX(Expenses!$C$6:$C$1005,$DS362,1)=0,INDEX(Expenses!$D$6:$D$1005,$DS362,1)=0),"Passive","Active")</f>
        <v>Passive</v>
      </c>
      <c r="DU362" s="130" t="str">
        <f>IF($DT362="Passive","",INDEX(Expenses!$B$6:$B$1005,Calc!$DS362,1))</f>
        <v/>
      </c>
      <c r="DV362" s="130" t="str">
        <f>IF($DT362="Passive","",INDEX(Expenses!$C$6:$C$1005,Calc!$DS362,1))</f>
        <v/>
      </c>
      <c r="DW362" s="130" t="str">
        <f>IF($DT362="Passive","",INDEX(Expenses!$D$6:$D$1005,Calc!$DS362,1))</f>
        <v/>
      </c>
      <c r="DX362" s="136" t="str">
        <f>IF($DT362="Passive","",INDEX(Expenses!E$6:E$1005,$DS362,1))</f>
        <v/>
      </c>
      <c r="DY362" s="136" t="str">
        <f>IF($DT362="Passive","",INDEX(Expenses!F$6:F$1005,$DS362,1))</f>
        <v/>
      </c>
      <c r="DZ362" s="136" t="str">
        <f>IF($DT362="Passive","",INDEX(Expenses!G$6:G$1005,$DS362,1))</f>
        <v/>
      </c>
      <c r="EA362" s="136" t="str">
        <f>IF($DT362="Passive","",INDEX(Expenses!H$6:H$1005,$DS362,1))</f>
        <v/>
      </c>
      <c r="EB362" s="136" t="str">
        <f>IF($DT362="Passive","",INDEX(Expenses!I$6:I$1005,$DS362,1))</f>
        <v/>
      </c>
      <c r="EC362" s="136" t="str">
        <f>IF($DT362="Passive","",INDEX(Expenses!J$6:J$1005,$DS362,1))</f>
        <v/>
      </c>
      <c r="ED362" s="136" t="str">
        <f>IF($DT362="Passive","",INDEX(Expenses!K$6:K$1005,$DS362,1))</f>
        <v/>
      </c>
      <c r="EE362" s="136" t="str">
        <f>IF($DT362="Passive","",INDEX(Expenses!L$6:L$1005,$DS362,1))</f>
        <v/>
      </c>
      <c r="EF362" s="136" t="str">
        <f>IF($DT362="Passive","",INDEX(Expenses!M$6:M$1005,$DS362,1))</f>
        <v/>
      </c>
      <c r="EG362" s="136" t="str">
        <f>IF($DT362="Passive","",INDEX(Expenses!N$6:N$1005,$DS362,1))</f>
        <v/>
      </c>
      <c r="EH362" s="136" t="str">
        <f>IF($DT362="Passive","",INDEX(Expenses!O$6:O$1005,$DS362,1))</f>
        <v/>
      </c>
      <c r="EI362" s="136" t="str">
        <f>IF($DT362="Passive","",INDEX(Expenses!P$6:P$1005,$DS362,1))</f>
        <v/>
      </c>
    </row>
    <row r="363" spans="123:139" x14ac:dyDescent="0.25">
      <c r="DS363" s="40">
        <v>358</v>
      </c>
      <c r="DT363" s="130" t="str">
        <f>IF(OR(INDEX(Expenses!$B$6:$B$1005,$DS363,1)=0,INDEX(Expenses!$C$6:$C$1005,$DS363,1)=0,INDEX(Expenses!$D$6:$D$1005,$DS363,1)=0),"Passive","Active")</f>
        <v>Passive</v>
      </c>
      <c r="DU363" s="130" t="str">
        <f>IF($DT363="Passive","",INDEX(Expenses!$B$6:$B$1005,Calc!$DS363,1))</f>
        <v/>
      </c>
      <c r="DV363" s="130" t="str">
        <f>IF($DT363="Passive","",INDEX(Expenses!$C$6:$C$1005,Calc!$DS363,1))</f>
        <v/>
      </c>
      <c r="DW363" s="130" t="str">
        <f>IF($DT363="Passive","",INDEX(Expenses!$D$6:$D$1005,Calc!$DS363,1))</f>
        <v/>
      </c>
      <c r="DX363" s="136" t="str">
        <f>IF($DT363="Passive","",INDEX(Expenses!E$6:E$1005,$DS363,1))</f>
        <v/>
      </c>
      <c r="DY363" s="136" t="str">
        <f>IF($DT363="Passive","",INDEX(Expenses!F$6:F$1005,$DS363,1))</f>
        <v/>
      </c>
      <c r="DZ363" s="136" t="str">
        <f>IF($DT363="Passive","",INDEX(Expenses!G$6:G$1005,$DS363,1))</f>
        <v/>
      </c>
      <c r="EA363" s="136" t="str">
        <f>IF($DT363="Passive","",INDEX(Expenses!H$6:H$1005,$DS363,1))</f>
        <v/>
      </c>
      <c r="EB363" s="136" t="str">
        <f>IF($DT363="Passive","",INDEX(Expenses!I$6:I$1005,$DS363,1))</f>
        <v/>
      </c>
      <c r="EC363" s="136" t="str">
        <f>IF($DT363="Passive","",INDEX(Expenses!J$6:J$1005,$DS363,1))</f>
        <v/>
      </c>
      <c r="ED363" s="136" t="str">
        <f>IF($DT363="Passive","",INDEX(Expenses!K$6:K$1005,$DS363,1))</f>
        <v/>
      </c>
      <c r="EE363" s="136" t="str">
        <f>IF($DT363="Passive","",INDEX(Expenses!L$6:L$1005,$DS363,1))</f>
        <v/>
      </c>
      <c r="EF363" s="136" t="str">
        <f>IF($DT363="Passive","",INDEX(Expenses!M$6:M$1005,$DS363,1))</f>
        <v/>
      </c>
      <c r="EG363" s="136" t="str">
        <f>IF($DT363="Passive","",INDEX(Expenses!N$6:N$1005,$DS363,1))</f>
        <v/>
      </c>
      <c r="EH363" s="136" t="str">
        <f>IF($DT363="Passive","",INDEX(Expenses!O$6:O$1005,$DS363,1))</f>
        <v/>
      </c>
      <c r="EI363" s="136" t="str">
        <f>IF($DT363="Passive","",INDEX(Expenses!P$6:P$1005,$DS363,1))</f>
        <v/>
      </c>
    </row>
    <row r="364" spans="123:139" x14ac:dyDescent="0.25">
      <c r="DS364" s="40">
        <v>359</v>
      </c>
      <c r="DT364" s="130" t="str">
        <f>IF(OR(INDEX(Expenses!$B$6:$B$1005,$DS364,1)=0,INDEX(Expenses!$C$6:$C$1005,$DS364,1)=0,INDEX(Expenses!$D$6:$D$1005,$DS364,1)=0),"Passive","Active")</f>
        <v>Passive</v>
      </c>
      <c r="DU364" s="130" t="str">
        <f>IF($DT364="Passive","",INDEX(Expenses!$B$6:$B$1005,Calc!$DS364,1))</f>
        <v/>
      </c>
      <c r="DV364" s="130" t="str">
        <f>IF($DT364="Passive","",INDEX(Expenses!$C$6:$C$1005,Calc!$DS364,1))</f>
        <v/>
      </c>
      <c r="DW364" s="130" t="str">
        <f>IF($DT364="Passive","",INDEX(Expenses!$D$6:$D$1005,Calc!$DS364,1))</f>
        <v/>
      </c>
      <c r="DX364" s="136" t="str">
        <f>IF($DT364="Passive","",INDEX(Expenses!E$6:E$1005,$DS364,1))</f>
        <v/>
      </c>
      <c r="DY364" s="136" t="str">
        <f>IF($DT364="Passive","",INDEX(Expenses!F$6:F$1005,$DS364,1))</f>
        <v/>
      </c>
      <c r="DZ364" s="136" t="str">
        <f>IF($DT364="Passive","",INDEX(Expenses!G$6:G$1005,$DS364,1))</f>
        <v/>
      </c>
      <c r="EA364" s="136" t="str">
        <f>IF($DT364="Passive","",INDEX(Expenses!H$6:H$1005,$DS364,1))</f>
        <v/>
      </c>
      <c r="EB364" s="136" t="str">
        <f>IF($DT364="Passive","",INDEX(Expenses!I$6:I$1005,$DS364,1))</f>
        <v/>
      </c>
      <c r="EC364" s="136" t="str">
        <f>IF($DT364="Passive","",INDEX(Expenses!J$6:J$1005,$DS364,1))</f>
        <v/>
      </c>
      <c r="ED364" s="136" t="str">
        <f>IF($DT364="Passive","",INDEX(Expenses!K$6:K$1005,$DS364,1))</f>
        <v/>
      </c>
      <c r="EE364" s="136" t="str">
        <f>IF($DT364="Passive","",INDEX(Expenses!L$6:L$1005,$DS364,1))</f>
        <v/>
      </c>
      <c r="EF364" s="136" t="str">
        <f>IF($DT364="Passive","",INDEX(Expenses!M$6:M$1005,$DS364,1))</f>
        <v/>
      </c>
      <c r="EG364" s="136" t="str">
        <f>IF($DT364="Passive","",INDEX(Expenses!N$6:N$1005,$DS364,1))</f>
        <v/>
      </c>
      <c r="EH364" s="136" t="str">
        <f>IF($DT364="Passive","",INDEX(Expenses!O$6:O$1005,$DS364,1))</f>
        <v/>
      </c>
      <c r="EI364" s="136" t="str">
        <f>IF($DT364="Passive","",INDEX(Expenses!P$6:P$1005,$DS364,1))</f>
        <v/>
      </c>
    </row>
    <row r="365" spans="123:139" x14ac:dyDescent="0.25">
      <c r="DS365" s="40">
        <v>360</v>
      </c>
      <c r="DT365" s="130" t="str">
        <f>IF(OR(INDEX(Expenses!$B$6:$B$1005,$DS365,1)=0,INDEX(Expenses!$C$6:$C$1005,$DS365,1)=0,INDEX(Expenses!$D$6:$D$1005,$DS365,1)=0),"Passive","Active")</f>
        <v>Passive</v>
      </c>
      <c r="DU365" s="130" t="str">
        <f>IF($DT365="Passive","",INDEX(Expenses!$B$6:$B$1005,Calc!$DS365,1))</f>
        <v/>
      </c>
      <c r="DV365" s="130" t="str">
        <f>IF($DT365="Passive","",INDEX(Expenses!$C$6:$C$1005,Calc!$DS365,1))</f>
        <v/>
      </c>
      <c r="DW365" s="130" t="str">
        <f>IF($DT365="Passive","",INDEX(Expenses!$D$6:$D$1005,Calc!$DS365,1))</f>
        <v/>
      </c>
      <c r="DX365" s="136" t="str">
        <f>IF($DT365="Passive","",INDEX(Expenses!E$6:E$1005,$DS365,1))</f>
        <v/>
      </c>
      <c r="DY365" s="136" t="str">
        <f>IF($DT365="Passive","",INDEX(Expenses!F$6:F$1005,$DS365,1))</f>
        <v/>
      </c>
      <c r="DZ365" s="136" t="str">
        <f>IF($DT365="Passive","",INDEX(Expenses!G$6:G$1005,$DS365,1))</f>
        <v/>
      </c>
      <c r="EA365" s="136" t="str">
        <f>IF($DT365="Passive","",INDEX(Expenses!H$6:H$1005,$DS365,1))</f>
        <v/>
      </c>
      <c r="EB365" s="136" t="str">
        <f>IF($DT365="Passive","",INDEX(Expenses!I$6:I$1005,$DS365,1))</f>
        <v/>
      </c>
      <c r="EC365" s="136" t="str">
        <f>IF($DT365="Passive","",INDEX(Expenses!J$6:J$1005,$DS365,1))</f>
        <v/>
      </c>
      <c r="ED365" s="136" t="str">
        <f>IF($DT365="Passive","",INDEX(Expenses!K$6:K$1005,$DS365,1))</f>
        <v/>
      </c>
      <c r="EE365" s="136" t="str">
        <f>IF($DT365="Passive","",INDEX(Expenses!L$6:L$1005,$DS365,1))</f>
        <v/>
      </c>
      <c r="EF365" s="136" t="str">
        <f>IF($DT365="Passive","",INDEX(Expenses!M$6:M$1005,$DS365,1))</f>
        <v/>
      </c>
      <c r="EG365" s="136" t="str">
        <f>IF($DT365="Passive","",INDEX(Expenses!N$6:N$1005,$DS365,1))</f>
        <v/>
      </c>
      <c r="EH365" s="136" t="str">
        <f>IF($DT365="Passive","",INDEX(Expenses!O$6:O$1005,$DS365,1))</f>
        <v/>
      </c>
      <c r="EI365" s="136" t="str">
        <f>IF($DT365="Passive","",INDEX(Expenses!P$6:P$1005,$DS365,1))</f>
        <v/>
      </c>
    </row>
    <row r="366" spans="123:139" x14ac:dyDescent="0.25">
      <c r="DS366" s="40">
        <v>361</v>
      </c>
      <c r="DT366" s="130" t="str">
        <f>IF(OR(INDEX(Expenses!$B$6:$B$1005,$DS366,1)=0,INDEX(Expenses!$C$6:$C$1005,$DS366,1)=0,INDEX(Expenses!$D$6:$D$1005,$DS366,1)=0),"Passive","Active")</f>
        <v>Passive</v>
      </c>
      <c r="DU366" s="130" t="str">
        <f>IF($DT366="Passive","",INDEX(Expenses!$B$6:$B$1005,Calc!$DS366,1))</f>
        <v/>
      </c>
      <c r="DV366" s="130" t="str">
        <f>IF($DT366="Passive","",INDEX(Expenses!$C$6:$C$1005,Calc!$DS366,1))</f>
        <v/>
      </c>
      <c r="DW366" s="130" t="str">
        <f>IF($DT366="Passive","",INDEX(Expenses!$D$6:$D$1005,Calc!$DS366,1))</f>
        <v/>
      </c>
      <c r="DX366" s="136" t="str">
        <f>IF($DT366="Passive","",INDEX(Expenses!E$6:E$1005,$DS366,1))</f>
        <v/>
      </c>
      <c r="DY366" s="136" t="str">
        <f>IF($DT366="Passive","",INDEX(Expenses!F$6:F$1005,$DS366,1))</f>
        <v/>
      </c>
      <c r="DZ366" s="136" t="str">
        <f>IF($DT366="Passive","",INDEX(Expenses!G$6:G$1005,$DS366,1))</f>
        <v/>
      </c>
      <c r="EA366" s="136" t="str">
        <f>IF($DT366="Passive","",INDEX(Expenses!H$6:H$1005,$DS366,1))</f>
        <v/>
      </c>
      <c r="EB366" s="136" t="str">
        <f>IF($DT366="Passive","",INDEX(Expenses!I$6:I$1005,$DS366,1))</f>
        <v/>
      </c>
      <c r="EC366" s="136" t="str">
        <f>IF($DT366="Passive","",INDEX(Expenses!J$6:J$1005,$DS366,1))</f>
        <v/>
      </c>
      <c r="ED366" s="136" t="str">
        <f>IF($DT366="Passive","",INDEX(Expenses!K$6:K$1005,$DS366,1))</f>
        <v/>
      </c>
      <c r="EE366" s="136" t="str">
        <f>IF($DT366="Passive","",INDEX(Expenses!L$6:L$1005,$DS366,1))</f>
        <v/>
      </c>
      <c r="EF366" s="136" t="str">
        <f>IF($DT366="Passive","",INDEX(Expenses!M$6:M$1005,$DS366,1))</f>
        <v/>
      </c>
      <c r="EG366" s="136" t="str">
        <f>IF($DT366="Passive","",INDEX(Expenses!N$6:N$1005,$DS366,1))</f>
        <v/>
      </c>
      <c r="EH366" s="136" t="str">
        <f>IF($DT366="Passive","",INDEX(Expenses!O$6:O$1005,$DS366,1))</f>
        <v/>
      </c>
      <c r="EI366" s="136" t="str">
        <f>IF($DT366="Passive","",INDEX(Expenses!P$6:P$1005,$DS366,1))</f>
        <v/>
      </c>
    </row>
    <row r="367" spans="123:139" x14ac:dyDescent="0.25">
      <c r="DS367" s="40">
        <v>362</v>
      </c>
      <c r="DT367" s="130" t="str">
        <f>IF(OR(INDEX(Expenses!$B$6:$B$1005,$DS367,1)=0,INDEX(Expenses!$C$6:$C$1005,$DS367,1)=0,INDEX(Expenses!$D$6:$D$1005,$DS367,1)=0),"Passive","Active")</f>
        <v>Passive</v>
      </c>
      <c r="DU367" s="130" t="str">
        <f>IF($DT367="Passive","",INDEX(Expenses!$B$6:$B$1005,Calc!$DS367,1))</f>
        <v/>
      </c>
      <c r="DV367" s="130" t="str">
        <f>IF($DT367="Passive","",INDEX(Expenses!$C$6:$C$1005,Calc!$DS367,1))</f>
        <v/>
      </c>
      <c r="DW367" s="130" t="str">
        <f>IF($DT367="Passive","",INDEX(Expenses!$D$6:$D$1005,Calc!$DS367,1))</f>
        <v/>
      </c>
      <c r="DX367" s="136" t="str">
        <f>IF($DT367="Passive","",INDEX(Expenses!E$6:E$1005,$DS367,1))</f>
        <v/>
      </c>
      <c r="DY367" s="136" t="str">
        <f>IF($DT367="Passive","",INDEX(Expenses!F$6:F$1005,$DS367,1))</f>
        <v/>
      </c>
      <c r="DZ367" s="136" t="str">
        <f>IF($DT367="Passive","",INDEX(Expenses!G$6:G$1005,$DS367,1))</f>
        <v/>
      </c>
      <c r="EA367" s="136" t="str">
        <f>IF($DT367="Passive","",INDEX(Expenses!H$6:H$1005,$DS367,1))</f>
        <v/>
      </c>
      <c r="EB367" s="136" t="str">
        <f>IF($DT367="Passive","",INDEX(Expenses!I$6:I$1005,$DS367,1))</f>
        <v/>
      </c>
      <c r="EC367" s="136" t="str">
        <f>IF($DT367="Passive","",INDEX(Expenses!J$6:J$1005,$DS367,1))</f>
        <v/>
      </c>
      <c r="ED367" s="136" t="str">
        <f>IF($DT367="Passive","",INDEX(Expenses!K$6:K$1005,$DS367,1))</f>
        <v/>
      </c>
      <c r="EE367" s="136" t="str">
        <f>IF($DT367="Passive","",INDEX(Expenses!L$6:L$1005,$DS367,1))</f>
        <v/>
      </c>
      <c r="EF367" s="136" t="str">
        <f>IF($DT367="Passive","",INDEX(Expenses!M$6:M$1005,$DS367,1))</f>
        <v/>
      </c>
      <c r="EG367" s="136" t="str">
        <f>IF($DT367="Passive","",INDEX(Expenses!N$6:N$1005,$DS367,1))</f>
        <v/>
      </c>
      <c r="EH367" s="136" t="str">
        <f>IF($DT367="Passive","",INDEX(Expenses!O$6:O$1005,$DS367,1))</f>
        <v/>
      </c>
      <c r="EI367" s="136" t="str">
        <f>IF($DT367="Passive","",INDEX(Expenses!P$6:P$1005,$DS367,1))</f>
        <v/>
      </c>
    </row>
    <row r="368" spans="123:139" x14ac:dyDescent="0.25">
      <c r="DS368" s="40">
        <v>363</v>
      </c>
      <c r="DT368" s="130" t="str">
        <f>IF(OR(INDEX(Expenses!$B$6:$B$1005,$DS368,1)=0,INDEX(Expenses!$C$6:$C$1005,$DS368,1)=0,INDEX(Expenses!$D$6:$D$1005,$DS368,1)=0),"Passive","Active")</f>
        <v>Passive</v>
      </c>
      <c r="DU368" s="130" t="str">
        <f>IF($DT368="Passive","",INDEX(Expenses!$B$6:$B$1005,Calc!$DS368,1))</f>
        <v/>
      </c>
      <c r="DV368" s="130" t="str">
        <f>IF($DT368="Passive","",INDEX(Expenses!$C$6:$C$1005,Calc!$DS368,1))</f>
        <v/>
      </c>
      <c r="DW368" s="130" t="str">
        <f>IF($DT368="Passive","",INDEX(Expenses!$D$6:$D$1005,Calc!$DS368,1))</f>
        <v/>
      </c>
      <c r="DX368" s="136" t="str">
        <f>IF($DT368="Passive","",INDEX(Expenses!E$6:E$1005,$DS368,1))</f>
        <v/>
      </c>
      <c r="DY368" s="136" t="str">
        <f>IF($DT368="Passive","",INDEX(Expenses!F$6:F$1005,$DS368,1))</f>
        <v/>
      </c>
      <c r="DZ368" s="136" t="str">
        <f>IF($DT368="Passive","",INDEX(Expenses!G$6:G$1005,$DS368,1))</f>
        <v/>
      </c>
      <c r="EA368" s="136" t="str">
        <f>IF($DT368="Passive","",INDEX(Expenses!H$6:H$1005,$DS368,1))</f>
        <v/>
      </c>
      <c r="EB368" s="136" t="str">
        <f>IF($DT368="Passive","",INDEX(Expenses!I$6:I$1005,$DS368,1))</f>
        <v/>
      </c>
      <c r="EC368" s="136" t="str">
        <f>IF($DT368="Passive","",INDEX(Expenses!J$6:J$1005,$DS368,1))</f>
        <v/>
      </c>
      <c r="ED368" s="136" t="str">
        <f>IF($DT368="Passive","",INDEX(Expenses!K$6:K$1005,$DS368,1))</f>
        <v/>
      </c>
      <c r="EE368" s="136" t="str">
        <f>IF($DT368="Passive","",INDEX(Expenses!L$6:L$1005,$DS368,1))</f>
        <v/>
      </c>
      <c r="EF368" s="136" t="str">
        <f>IF($DT368="Passive","",INDEX(Expenses!M$6:M$1005,$DS368,1))</f>
        <v/>
      </c>
      <c r="EG368" s="136" t="str">
        <f>IF($DT368="Passive","",INDEX(Expenses!N$6:N$1005,$DS368,1))</f>
        <v/>
      </c>
      <c r="EH368" s="136" t="str">
        <f>IF($DT368="Passive","",INDEX(Expenses!O$6:O$1005,$DS368,1))</f>
        <v/>
      </c>
      <c r="EI368" s="136" t="str">
        <f>IF($DT368="Passive","",INDEX(Expenses!P$6:P$1005,$DS368,1))</f>
        <v/>
      </c>
    </row>
    <row r="369" spans="123:139" x14ac:dyDescent="0.25">
      <c r="DS369" s="40">
        <v>364</v>
      </c>
      <c r="DT369" s="130" t="str">
        <f>IF(OR(INDEX(Expenses!$B$6:$B$1005,$DS369,1)=0,INDEX(Expenses!$C$6:$C$1005,$DS369,1)=0,INDEX(Expenses!$D$6:$D$1005,$DS369,1)=0),"Passive","Active")</f>
        <v>Passive</v>
      </c>
      <c r="DU369" s="130" t="str">
        <f>IF($DT369="Passive","",INDEX(Expenses!$B$6:$B$1005,Calc!$DS369,1))</f>
        <v/>
      </c>
      <c r="DV369" s="130" t="str">
        <f>IF($DT369="Passive","",INDEX(Expenses!$C$6:$C$1005,Calc!$DS369,1))</f>
        <v/>
      </c>
      <c r="DW369" s="130" t="str">
        <f>IF($DT369="Passive","",INDEX(Expenses!$D$6:$D$1005,Calc!$DS369,1))</f>
        <v/>
      </c>
      <c r="DX369" s="136" t="str">
        <f>IF($DT369="Passive","",INDEX(Expenses!E$6:E$1005,$DS369,1))</f>
        <v/>
      </c>
      <c r="DY369" s="136" t="str">
        <f>IF($DT369="Passive","",INDEX(Expenses!F$6:F$1005,$DS369,1))</f>
        <v/>
      </c>
      <c r="DZ369" s="136" t="str">
        <f>IF($DT369="Passive","",INDEX(Expenses!G$6:G$1005,$DS369,1))</f>
        <v/>
      </c>
      <c r="EA369" s="136" t="str">
        <f>IF($DT369="Passive","",INDEX(Expenses!H$6:H$1005,$DS369,1))</f>
        <v/>
      </c>
      <c r="EB369" s="136" t="str">
        <f>IF($DT369="Passive","",INDEX(Expenses!I$6:I$1005,$DS369,1))</f>
        <v/>
      </c>
      <c r="EC369" s="136" t="str">
        <f>IF($DT369="Passive","",INDEX(Expenses!J$6:J$1005,$DS369,1))</f>
        <v/>
      </c>
      <c r="ED369" s="136" t="str">
        <f>IF($DT369="Passive","",INDEX(Expenses!K$6:K$1005,$DS369,1))</f>
        <v/>
      </c>
      <c r="EE369" s="136" t="str">
        <f>IF($DT369="Passive","",INDEX(Expenses!L$6:L$1005,$DS369,1))</f>
        <v/>
      </c>
      <c r="EF369" s="136" t="str">
        <f>IF($DT369="Passive","",INDEX(Expenses!M$6:M$1005,$DS369,1))</f>
        <v/>
      </c>
      <c r="EG369" s="136" t="str">
        <f>IF($DT369="Passive","",INDEX(Expenses!N$6:N$1005,$DS369,1))</f>
        <v/>
      </c>
      <c r="EH369" s="136" t="str">
        <f>IF($DT369="Passive","",INDEX(Expenses!O$6:O$1005,$DS369,1))</f>
        <v/>
      </c>
      <c r="EI369" s="136" t="str">
        <f>IF($DT369="Passive","",INDEX(Expenses!P$6:P$1005,$DS369,1))</f>
        <v/>
      </c>
    </row>
    <row r="370" spans="123:139" x14ac:dyDescent="0.25">
      <c r="DS370" s="40">
        <v>365</v>
      </c>
      <c r="DT370" s="130" t="str">
        <f>IF(OR(INDEX(Expenses!$B$6:$B$1005,$DS370,1)=0,INDEX(Expenses!$C$6:$C$1005,$DS370,1)=0,INDEX(Expenses!$D$6:$D$1005,$DS370,1)=0),"Passive","Active")</f>
        <v>Passive</v>
      </c>
      <c r="DU370" s="130" t="str">
        <f>IF($DT370="Passive","",INDEX(Expenses!$B$6:$B$1005,Calc!$DS370,1))</f>
        <v/>
      </c>
      <c r="DV370" s="130" t="str">
        <f>IF($DT370="Passive","",INDEX(Expenses!$C$6:$C$1005,Calc!$DS370,1))</f>
        <v/>
      </c>
      <c r="DW370" s="130" t="str">
        <f>IF($DT370="Passive","",INDEX(Expenses!$D$6:$D$1005,Calc!$DS370,1))</f>
        <v/>
      </c>
      <c r="DX370" s="136" t="str">
        <f>IF($DT370="Passive","",INDEX(Expenses!E$6:E$1005,$DS370,1))</f>
        <v/>
      </c>
      <c r="DY370" s="136" t="str">
        <f>IF($DT370="Passive","",INDEX(Expenses!F$6:F$1005,$DS370,1))</f>
        <v/>
      </c>
      <c r="DZ370" s="136" t="str">
        <f>IF($DT370="Passive","",INDEX(Expenses!G$6:G$1005,$DS370,1))</f>
        <v/>
      </c>
      <c r="EA370" s="136" t="str">
        <f>IF($DT370="Passive","",INDEX(Expenses!H$6:H$1005,$DS370,1))</f>
        <v/>
      </c>
      <c r="EB370" s="136" t="str">
        <f>IF($DT370="Passive","",INDEX(Expenses!I$6:I$1005,$DS370,1))</f>
        <v/>
      </c>
      <c r="EC370" s="136" t="str">
        <f>IF($DT370="Passive","",INDEX(Expenses!J$6:J$1005,$DS370,1))</f>
        <v/>
      </c>
      <c r="ED370" s="136" t="str">
        <f>IF($DT370="Passive","",INDEX(Expenses!K$6:K$1005,$DS370,1))</f>
        <v/>
      </c>
      <c r="EE370" s="136" t="str">
        <f>IF($DT370="Passive","",INDEX(Expenses!L$6:L$1005,$DS370,1))</f>
        <v/>
      </c>
      <c r="EF370" s="136" t="str">
        <f>IF($DT370="Passive","",INDEX(Expenses!M$6:M$1005,$DS370,1))</f>
        <v/>
      </c>
      <c r="EG370" s="136" t="str">
        <f>IF($DT370="Passive","",INDEX(Expenses!N$6:N$1005,$DS370,1))</f>
        <v/>
      </c>
      <c r="EH370" s="136" t="str">
        <f>IF($DT370="Passive","",INDEX(Expenses!O$6:O$1005,$DS370,1))</f>
        <v/>
      </c>
      <c r="EI370" s="136" t="str">
        <f>IF($DT370="Passive","",INDEX(Expenses!P$6:P$1005,$DS370,1))</f>
        <v/>
      </c>
    </row>
    <row r="371" spans="123:139" x14ac:dyDescent="0.25">
      <c r="DS371" s="40">
        <v>366</v>
      </c>
      <c r="DT371" s="130" t="str">
        <f>IF(OR(INDEX(Expenses!$B$6:$B$1005,$DS371,1)=0,INDEX(Expenses!$C$6:$C$1005,$DS371,1)=0,INDEX(Expenses!$D$6:$D$1005,$DS371,1)=0),"Passive","Active")</f>
        <v>Passive</v>
      </c>
      <c r="DU371" s="130" t="str">
        <f>IF($DT371="Passive","",INDEX(Expenses!$B$6:$B$1005,Calc!$DS371,1))</f>
        <v/>
      </c>
      <c r="DV371" s="130" t="str">
        <f>IF($DT371="Passive","",INDEX(Expenses!$C$6:$C$1005,Calc!$DS371,1))</f>
        <v/>
      </c>
      <c r="DW371" s="130" t="str">
        <f>IF($DT371="Passive","",INDEX(Expenses!$D$6:$D$1005,Calc!$DS371,1))</f>
        <v/>
      </c>
      <c r="DX371" s="136" t="str">
        <f>IF($DT371="Passive","",INDEX(Expenses!E$6:E$1005,$DS371,1))</f>
        <v/>
      </c>
      <c r="DY371" s="136" t="str">
        <f>IF($DT371="Passive","",INDEX(Expenses!F$6:F$1005,$DS371,1))</f>
        <v/>
      </c>
      <c r="DZ371" s="136" t="str">
        <f>IF($DT371="Passive","",INDEX(Expenses!G$6:G$1005,$DS371,1))</f>
        <v/>
      </c>
      <c r="EA371" s="136" t="str">
        <f>IF($DT371="Passive","",INDEX(Expenses!H$6:H$1005,$DS371,1))</f>
        <v/>
      </c>
      <c r="EB371" s="136" t="str">
        <f>IF($DT371="Passive","",INDEX(Expenses!I$6:I$1005,$DS371,1))</f>
        <v/>
      </c>
      <c r="EC371" s="136" t="str">
        <f>IF($DT371="Passive","",INDEX(Expenses!J$6:J$1005,$DS371,1))</f>
        <v/>
      </c>
      <c r="ED371" s="136" t="str">
        <f>IF($DT371="Passive","",INDEX(Expenses!K$6:K$1005,$DS371,1))</f>
        <v/>
      </c>
      <c r="EE371" s="136" t="str">
        <f>IF($DT371="Passive","",INDEX(Expenses!L$6:L$1005,$DS371,1))</f>
        <v/>
      </c>
      <c r="EF371" s="136" t="str">
        <f>IF($DT371="Passive","",INDEX(Expenses!M$6:M$1005,$DS371,1))</f>
        <v/>
      </c>
      <c r="EG371" s="136" t="str">
        <f>IF($DT371="Passive","",INDEX(Expenses!N$6:N$1005,$DS371,1))</f>
        <v/>
      </c>
      <c r="EH371" s="136" t="str">
        <f>IF($DT371="Passive","",INDEX(Expenses!O$6:O$1005,$DS371,1))</f>
        <v/>
      </c>
      <c r="EI371" s="136" t="str">
        <f>IF($DT371="Passive","",INDEX(Expenses!P$6:P$1005,$DS371,1))</f>
        <v/>
      </c>
    </row>
    <row r="372" spans="123:139" x14ac:dyDescent="0.25">
      <c r="DS372" s="40">
        <v>367</v>
      </c>
      <c r="DT372" s="130" t="str">
        <f>IF(OR(INDEX(Expenses!$B$6:$B$1005,$DS372,1)=0,INDEX(Expenses!$C$6:$C$1005,$DS372,1)=0,INDEX(Expenses!$D$6:$D$1005,$DS372,1)=0),"Passive","Active")</f>
        <v>Passive</v>
      </c>
      <c r="DU372" s="130" t="str">
        <f>IF($DT372="Passive","",INDEX(Expenses!$B$6:$B$1005,Calc!$DS372,1))</f>
        <v/>
      </c>
      <c r="DV372" s="130" t="str">
        <f>IF($DT372="Passive","",INDEX(Expenses!$C$6:$C$1005,Calc!$DS372,1))</f>
        <v/>
      </c>
      <c r="DW372" s="130" t="str">
        <f>IF($DT372="Passive","",INDEX(Expenses!$D$6:$D$1005,Calc!$DS372,1))</f>
        <v/>
      </c>
      <c r="DX372" s="136" t="str">
        <f>IF($DT372="Passive","",INDEX(Expenses!E$6:E$1005,$DS372,1))</f>
        <v/>
      </c>
      <c r="DY372" s="136" t="str">
        <f>IF($DT372="Passive","",INDEX(Expenses!F$6:F$1005,$DS372,1))</f>
        <v/>
      </c>
      <c r="DZ372" s="136" t="str">
        <f>IF($DT372="Passive","",INDEX(Expenses!G$6:G$1005,$DS372,1))</f>
        <v/>
      </c>
      <c r="EA372" s="136" t="str">
        <f>IF($DT372="Passive","",INDEX(Expenses!H$6:H$1005,$DS372,1))</f>
        <v/>
      </c>
      <c r="EB372" s="136" t="str">
        <f>IF($DT372="Passive","",INDEX(Expenses!I$6:I$1005,$DS372,1))</f>
        <v/>
      </c>
      <c r="EC372" s="136" t="str">
        <f>IF($DT372="Passive","",INDEX(Expenses!J$6:J$1005,$DS372,1))</f>
        <v/>
      </c>
      <c r="ED372" s="136" t="str">
        <f>IF($DT372="Passive","",INDEX(Expenses!K$6:K$1005,$DS372,1))</f>
        <v/>
      </c>
      <c r="EE372" s="136" t="str">
        <f>IF($DT372="Passive","",INDEX(Expenses!L$6:L$1005,$DS372,1))</f>
        <v/>
      </c>
      <c r="EF372" s="136" t="str">
        <f>IF($DT372="Passive","",INDEX(Expenses!M$6:M$1005,$DS372,1))</f>
        <v/>
      </c>
      <c r="EG372" s="136" t="str">
        <f>IF($DT372="Passive","",INDEX(Expenses!N$6:N$1005,$DS372,1))</f>
        <v/>
      </c>
      <c r="EH372" s="136" t="str">
        <f>IF($DT372="Passive","",INDEX(Expenses!O$6:O$1005,$DS372,1))</f>
        <v/>
      </c>
      <c r="EI372" s="136" t="str">
        <f>IF($DT372="Passive","",INDEX(Expenses!P$6:P$1005,$DS372,1))</f>
        <v/>
      </c>
    </row>
    <row r="373" spans="123:139" x14ac:dyDescent="0.25">
      <c r="DS373" s="40">
        <v>368</v>
      </c>
      <c r="DT373" s="130" t="str">
        <f>IF(OR(INDEX(Expenses!$B$6:$B$1005,$DS373,1)=0,INDEX(Expenses!$C$6:$C$1005,$DS373,1)=0,INDEX(Expenses!$D$6:$D$1005,$DS373,1)=0),"Passive","Active")</f>
        <v>Passive</v>
      </c>
      <c r="DU373" s="130" t="str">
        <f>IF($DT373="Passive","",INDEX(Expenses!$B$6:$B$1005,Calc!$DS373,1))</f>
        <v/>
      </c>
      <c r="DV373" s="130" t="str">
        <f>IF($DT373="Passive","",INDEX(Expenses!$C$6:$C$1005,Calc!$DS373,1))</f>
        <v/>
      </c>
      <c r="DW373" s="130" t="str">
        <f>IF($DT373="Passive","",INDEX(Expenses!$D$6:$D$1005,Calc!$DS373,1))</f>
        <v/>
      </c>
      <c r="DX373" s="136" t="str">
        <f>IF($DT373="Passive","",INDEX(Expenses!E$6:E$1005,$DS373,1))</f>
        <v/>
      </c>
      <c r="DY373" s="136" t="str">
        <f>IF($DT373="Passive","",INDEX(Expenses!F$6:F$1005,$DS373,1))</f>
        <v/>
      </c>
      <c r="DZ373" s="136" t="str">
        <f>IF($DT373="Passive","",INDEX(Expenses!G$6:G$1005,$DS373,1))</f>
        <v/>
      </c>
      <c r="EA373" s="136" t="str">
        <f>IF($DT373="Passive","",INDEX(Expenses!H$6:H$1005,$DS373,1))</f>
        <v/>
      </c>
      <c r="EB373" s="136" t="str">
        <f>IF($DT373="Passive","",INDEX(Expenses!I$6:I$1005,$DS373,1))</f>
        <v/>
      </c>
      <c r="EC373" s="136" t="str">
        <f>IF($DT373="Passive","",INDEX(Expenses!J$6:J$1005,$DS373,1))</f>
        <v/>
      </c>
      <c r="ED373" s="136" t="str">
        <f>IF($DT373="Passive","",INDEX(Expenses!K$6:K$1005,$DS373,1))</f>
        <v/>
      </c>
      <c r="EE373" s="136" t="str">
        <f>IF($DT373="Passive","",INDEX(Expenses!L$6:L$1005,$DS373,1))</f>
        <v/>
      </c>
      <c r="EF373" s="136" t="str">
        <f>IF($DT373="Passive","",INDEX(Expenses!M$6:M$1005,$DS373,1))</f>
        <v/>
      </c>
      <c r="EG373" s="136" t="str">
        <f>IF($DT373="Passive","",INDEX(Expenses!N$6:N$1005,$DS373,1))</f>
        <v/>
      </c>
      <c r="EH373" s="136" t="str">
        <f>IF($DT373="Passive","",INDEX(Expenses!O$6:O$1005,$DS373,1))</f>
        <v/>
      </c>
      <c r="EI373" s="136" t="str">
        <f>IF($DT373="Passive","",INDEX(Expenses!P$6:P$1005,$DS373,1))</f>
        <v/>
      </c>
    </row>
    <row r="374" spans="123:139" x14ac:dyDescent="0.25">
      <c r="DS374" s="40">
        <v>369</v>
      </c>
      <c r="DT374" s="130" t="str">
        <f>IF(OR(INDEX(Expenses!$B$6:$B$1005,$DS374,1)=0,INDEX(Expenses!$C$6:$C$1005,$DS374,1)=0,INDEX(Expenses!$D$6:$D$1005,$DS374,1)=0),"Passive","Active")</f>
        <v>Passive</v>
      </c>
      <c r="DU374" s="130" t="str">
        <f>IF($DT374="Passive","",INDEX(Expenses!$B$6:$B$1005,Calc!$DS374,1))</f>
        <v/>
      </c>
      <c r="DV374" s="130" t="str">
        <f>IF($DT374="Passive","",INDEX(Expenses!$C$6:$C$1005,Calc!$DS374,1))</f>
        <v/>
      </c>
      <c r="DW374" s="130" t="str">
        <f>IF($DT374="Passive","",INDEX(Expenses!$D$6:$D$1005,Calc!$DS374,1))</f>
        <v/>
      </c>
      <c r="DX374" s="136" t="str">
        <f>IF($DT374="Passive","",INDEX(Expenses!E$6:E$1005,$DS374,1))</f>
        <v/>
      </c>
      <c r="DY374" s="136" t="str">
        <f>IF($DT374="Passive","",INDEX(Expenses!F$6:F$1005,$DS374,1))</f>
        <v/>
      </c>
      <c r="DZ374" s="136" t="str">
        <f>IF($DT374="Passive","",INDEX(Expenses!G$6:G$1005,$DS374,1))</f>
        <v/>
      </c>
      <c r="EA374" s="136" t="str">
        <f>IF($DT374="Passive","",INDEX(Expenses!H$6:H$1005,$DS374,1))</f>
        <v/>
      </c>
      <c r="EB374" s="136" t="str">
        <f>IF($DT374="Passive","",INDEX(Expenses!I$6:I$1005,$DS374,1))</f>
        <v/>
      </c>
      <c r="EC374" s="136" t="str">
        <f>IF($DT374="Passive","",INDEX(Expenses!J$6:J$1005,$DS374,1))</f>
        <v/>
      </c>
      <c r="ED374" s="136" t="str">
        <f>IF($DT374="Passive","",INDEX(Expenses!K$6:K$1005,$DS374,1))</f>
        <v/>
      </c>
      <c r="EE374" s="136" t="str">
        <f>IF($DT374="Passive","",INDEX(Expenses!L$6:L$1005,$DS374,1))</f>
        <v/>
      </c>
      <c r="EF374" s="136" t="str">
        <f>IF($DT374="Passive","",INDEX(Expenses!M$6:M$1005,$DS374,1))</f>
        <v/>
      </c>
      <c r="EG374" s="136" t="str">
        <f>IF($DT374="Passive","",INDEX(Expenses!N$6:N$1005,$DS374,1))</f>
        <v/>
      </c>
      <c r="EH374" s="136" t="str">
        <f>IF($DT374="Passive","",INDEX(Expenses!O$6:O$1005,$DS374,1))</f>
        <v/>
      </c>
      <c r="EI374" s="136" t="str">
        <f>IF($DT374="Passive","",INDEX(Expenses!P$6:P$1005,$DS374,1))</f>
        <v/>
      </c>
    </row>
    <row r="375" spans="123:139" x14ac:dyDescent="0.25">
      <c r="DS375" s="40">
        <v>370</v>
      </c>
      <c r="DT375" s="130" t="str">
        <f>IF(OR(INDEX(Expenses!$B$6:$B$1005,$DS375,1)=0,INDEX(Expenses!$C$6:$C$1005,$DS375,1)=0,INDEX(Expenses!$D$6:$D$1005,$DS375,1)=0),"Passive","Active")</f>
        <v>Passive</v>
      </c>
      <c r="DU375" s="130" t="str">
        <f>IF($DT375="Passive","",INDEX(Expenses!$B$6:$B$1005,Calc!$DS375,1))</f>
        <v/>
      </c>
      <c r="DV375" s="130" t="str">
        <f>IF($DT375="Passive","",INDEX(Expenses!$C$6:$C$1005,Calc!$DS375,1))</f>
        <v/>
      </c>
      <c r="DW375" s="130" t="str">
        <f>IF($DT375="Passive","",INDEX(Expenses!$D$6:$D$1005,Calc!$DS375,1))</f>
        <v/>
      </c>
      <c r="DX375" s="136" t="str">
        <f>IF($DT375="Passive","",INDEX(Expenses!E$6:E$1005,$DS375,1))</f>
        <v/>
      </c>
      <c r="DY375" s="136" t="str">
        <f>IF($DT375="Passive","",INDEX(Expenses!F$6:F$1005,$DS375,1))</f>
        <v/>
      </c>
      <c r="DZ375" s="136" t="str">
        <f>IF($DT375="Passive","",INDEX(Expenses!G$6:G$1005,$DS375,1))</f>
        <v/>
      </c>
      <c r="EA375" s="136" t="str">
        <f>IF($DT375="Passive","",INDEX(Expenses!H$6:H$1005,$DS375,1))</f>
        <v/>
      </c>
      <c r="EB375" s="136" t="str">
        <f>IF($DT375="Passive","",INDEX(Expenses!I$6:I$1005,$DS375,1))</f>
        <v/>
      </c>
      <c r="EC375" s="136" t="str">
        <f>IF($DT375="Passive","",INDEX(Expenses!J$6:J$1005,$DS375,1))</f>
        <v/>
      </c>
      <c r="ED375" s="136" t="str">
        <f>IF($DT375="Passive","",INDEX(Expenses!K$6:K$1005,$DS375,1))</f>
        <v/>
      </c>
      <c r="EE375" s="136" t="str">
        <f>IF($DT375="Passive","",INDEX(Expenses!L$6:L$1005,$DS375,1))</f>
        <v/>
      </c>
      <c r="EF375" s="136" t="str">
        <f>IF($DT375="Passive","",INDEX(Expenses!M$6:M$1005,$DS375,1))</f>
        <v/>
      </c>
      <c r="EG375" s="136" t="str">
        <f>IF($DT375="Passive","",INDEX(Expenses!N$6:N$1005,$DS375,1))</f>
        <v/>
      </c>
      <c r="EH375" s="136" t="str">
        <f>IF($DT375="Passive","",INDEX(Expenses!O$6:O$1005,$DS375,1))</f>
        <v/>
      </c>
      <c r="EI375" s="136" t="str">
        <f>IF($DT375="Passive","",INDEX(Expenses!P$6:P$1005,$DS375,1))</f>
        <v/>
      </c>
    </row>
    <row r="376" spans="123:139" x14ac:dyDescent="0.25">
      <c r="DS376" s="40">
        <v>371</v>
      </c>
      <c r="DT376" s="130" t="str">
        <f>IF(OR(INDEX(Expenses!$B$6:$B$1005,$DS376,1)=0,INDEX(Expenses!$C$6:$C$1005,$DS376,1)=0,INDEX(Expenses!$D$6:$D$1005,$DS376,1)=0),"Passive","Active")</f>
        <v>Passive</v>
      </c>
      <c r="DU376" s="130" t="str">
        <f>IF($DT376="Passive","",INDEX(Expenses!$B$6:$B$1005,Calc!$DS376,1))</f>
        <v/>
      </c>
      <c r="DV376" s="130" t="str">
        <f>IF($DT376="Passive","",INDEX(Expenses!$C$6:$C$1005,Calc!$DS376,1))</f>
        <v/>
      </c>
      <c r="DW376" s="130" t="str">
        <f>IF($DT376="Passive","",INDEX(Expenses!$D$6:$D$1005,Calc!$DS376,1))</f>
        <v/>
      </c>
      <c r="DX376" s="136" t="str">
        <f>IF($DT376="Passive","",INDEX(Expenses!E$6:E$1005,$DS376,1))</f>
        <v/>
      </c>
      <c r="DY376" s="136" t="str">
        <f>IF($DT376="Passive","",INDEX(Expenses!F$6:F$1005,$DS376,1))</f>
        <v/>
      </c>
      <c r="DZ376" s="136" t="str">
        <f>IF($DT376="Passive","",INDEX(Expenses!G$6:G$1005,$DS376,1))</f>
        <v/>
      </c>
      <c r="EA376" s="136" t="str">
        <f>IF($DT376="Passive","",INDEX(Expenses!H$6:H$1005,$DS376,1))</f>
        <v/>
      </c>
      <c r="EB376" s="136" t="str">
        <f>IF($DT376="Passive","",INDEX(Expenses!I$6:I$1005,$DS376,1))</f>
        <v/>
      </c>
      <c r="EC376" s="136" t="str">
        <f>IF($DT376="Passive","",INDEX(Expenses!J$6:J$1005,$DS376,1))</f>
        <v/>
      </c>
      <c r="ED376" s="136" t="str">
        <f>IF($DT376="Passive","",INDEX(Expenses!K$6:K$1005,$DS376,1))</f>
        <v/>
      </c>
      <c r="EE376" s="136" t="str">
        <f>IF($DT376="Passive","",INDEX(Expenses!L$6:L$1005,$DS376,1))</f>
        <v/>
      </c>
      <c r="EF376" s="136" t="str">
        <f>IF($DT376="Passive","",INDEX(Expenses!M$6:M$1005,$DS376,1))</f>
        <v/>
      </c>
      <c r="EG376" s="136" t="str">
        <f>IF($DT376="Passive","",INDEX(Expenses!N$6:N$1005,$DS376,1))</f>
        <v/>
      </c>
      <c r="EH376" s="136" t="str">
        <f>IF($DT376="Passive","",INDEX(Expenses!O$6:O$1005,$DS376,1))</f>
        <v/>
      </c>
      <c r="EI376" s="136" t="str">
        <f>IF($DT376="Passive","",INDEX(Expenses!P$6:P$1005,$DS376,1))</f>
        <v/>
      </c>
    </row>
    <row r="377" spans="123:139" x14ac:dyDescent="0.25">
      <c r="DS377" s="40">
        <v>372</v>
      </c>
      <c r="DT377" s="130" t="str">
        <f>IF(OR(INDEX(Expenses!$B$6:$B$1005,$DS377,1)=0,INDEX(Expenses!$C$6:$C$1005,$DS377,1)=0,INDEX(Expenses!$D$6:$D$1005,$DS377,1)=0),"Passive","Active")</f>
        <v>Passive</v>
      </c>
      <c r="DU377" s="130" t="str">
        <f>IF($DT377="Passive","",INDEX(Expenses!$B$6:$B$1005,Calc!$DS377,1))</f>
        <v/>
      </c>
      <c r="DV377" s="130" t="str">
        <f>IF($DT377="Passive","",INDEX(Expenses!$C$6:$C$1005,Calc!$DS377,1))</f>
        <v/>
      </c>
      <c r="DW377" s="130" t="str">
        <f>IF($DT377="Passive","",INDEX(Expenses!$D$6:$D$1005,Calc!$DS377,1))</f>
        <v/>
      </c>
      <c r="DX377" s="136" t="str">
        <f>IF($DT377="Passive","",INDEX(Expenses!E$6:E$1005,$DS377,1))</f>
        <v/>
      </c>
      <c r="DY377" s="136" t="str">
        <f>IF($DT377="Passive","",INDEX(Expenses!F$6:F$1005,$DS377,1))</f>
        <v/>
      </c>
      <c r="DZ377" s="136" t="str">
        <f>IF($DT377="Passive","",INDEX(Expenses!G$6:G$1005,$DS377,1))</f>
        <v/>
      </c>
      <c r="EA377" s="136" t="str">
        <f>IF($DT377="Passive","",INDEX(Expenses!H$6:H$1005,$DS377,1))</f>
        <v/>
      </c>
      <c r="EB377" s="136" t="str">
        <f>IF($DT377="Passive","",INDEX(Expenses!I$6:I$1005,$DS377,1))</f>
        <v/>
      </c>
      <c r="EC377" s="136" t="str">
        <f>IF($DT377="Passive","",INDEX(Expenses!J$6:J$1005,$DS377,1))</f>
        <v/>
      </c>
      <c r="ED377" s="136" t="str">
        <f>IF($DT377="Passive","",INDEX(Expenses!K$6:K$1005,$DS377,1))</f>
        <v/>
      </c>
      <c r="EE377" s="136" t="str">
        <f>IF($DT377="Passive","",INDEX(Expenses!L$6:L$1005,$DS377,1))</f>
        <v/>
      </c>
      <c r="EF377" s="136" t="str">
        <f>IF($DT377="Passive","",INDEX(Expenses!M$6:M$1005,$DS377,1))</f>
        <v/>
      </c>
      <c r="EG377" s="136" t="str">
        <f>IF($DT377="Passive","",INDEX(Expenses!N$6:N$1005,$DS377,1))</f>
        <v/>
      </c>
      <c r="EH377" s="136" t="str">
        <f>IF($DT377="Passive","",INDEX(Expenses!O$6:O$1005,$DS377,1))</f>
        <v/>
      </c>
      <c r="EI377" s="136" t="str">
        <f>IF($DT377="Passive","",INDEX(Expenses!P$6:P$1005,$DS377,1))</f>
        <v/>
      </c>
    </row>
    <row r="378" spans="123:139" x14ac:dyDescent="0.25">
      <c r="DS378" s="40">
        <v>373</v>
      </c>
      <c r="DT378" s="130" t="str">
        <f>IF(OR(INDEX(Expenses!$B$6:$B$1005,$DS378,1)=0,INDEX(Expenses!$C$6:$C$1005,$DS378,1)=0,INDEX(Expenses!$D$6:$D$1005,$DS378,1)=0),"Passive","Active")</f>
        <v>Passive</v>
      </c>
      <c r="DU378" s="130" t="str">
        <f>IF($DT378="Passive","",INDEX(Expenses!$B$6:$B$1005,Calc!$DS378,1))</f>
        <v/>
      </c>
      <c r="DV378" s="130" t="str">
        <f>IF($DT378="Passive","",INDEX(Expenses!$C$6:$C$1005,Calc!$DS378,1))</f>
        <v/>
      </c>
      <c r="DW378" s="130" t="str">
        <f>IF($DT378="Passive","",INDEX(Expenses!$D$6:$D$1005,Calc!$DS378,1))</f>
        <v/>
      </c>
      <c r="DX378" s="136" t="str">
        <f>IF($DT378="Passive","",INDEX(Expenses!E$6:E$1005,$DS378,1))</f>
        <v/>
      </c>
      <c r="DY378" s="136" t="str">
        <f>IF($DT378="Passive","",INDEX(Expenses!F$6:F$1005,$DS378,1))</f>
        <v/>
      </c>
      <c r="DZ378" s="136" t="str">
        <f>IF($DT378="Passive","",INDEX(Expenses!G$6:G$1005,$DS378,1))</f>
        <v/>
      </c>
      <c r="EA378" s="136" t="str">
        <f>IF($DT378="Passive","",INDEX(Expenses!H$6:H$1005,$DS378,1))</f>
        <v/>
      </c>
      <c r="EB378" s="136" t="str">
        <f>IF($DT378="Passive","",INDEX(Expenses!I$6:I$1005,$DS378,1))</f>
        <v/>
      </c>
      <c r="EC378" s="136" t="str">
        <f>IF($DT378="Passive","",INDEX(Expenses!J$6:J$1005,$DS378,1))</f>
        <v/>
      </c>
      <c r="ED378" s="136" t="str">
        <f>IF($DT378="Passive","",INDEX(Expenses!K$6:K$1005,$DS378,1))</f>
        <v/>
      </c>
      <c r="EE378" s="136" t="str">
        <f>IF($DT378="Passive","",INDEX(Expenses!L$6:L$1005,$DS378,1))</f>
        <v/>
      </c>
      <c r="EF378" s="136" t="str">
        <f>IF($DT378="Passive","",INDEX(Expenses!M$6:M$1005,$DS378,1))</f>
        <v/>
      </c>
      <c r="EG378" s="136" t="str">
        <f>IF($DT378="Passive","",INDEX(Expenses!N$6:N$1005,$DS378,1))</f>
        <v/>
      </c>
      <c r="EH378" s="136" t="str">
        <f>IF($DT378="Passive","",INDEX(Expenses!O$6:O$1005,$DS378,1))</f>
        <v/>
      </c>
      <c r="EI378" s="136" t="str">
        <f>IF($DT378="Passive","",INDEX(Expenses!P$6:P$1005,$DS378,1))</f>
        <v/>
      </c>
    </row>
    <row r="379" spans="123:139" x14ac:dyDescent="0.25">
      <c r="DS379" s="40">
        <v>374</v>
      </c>
      <c r="DT379" s="130" t="str">
        <f>IF(OR(INDEX(Expenses!$B$6:$B$1005,$DS379,1)=0,INDEX(Expenses!$C$6:$C$1005,$DS379,1)=0,INDEX(Expenses!$D$6:$D$1005,$DS379,1)=0),"Passive","Active")</f>
        <v>Passive</v>
      </c>
      <c r="DU379" s="130" t="str">
        <f>IF($DT379="Passive","",INDEX(Expenses!$B$6:$B$1005,Calc!$DS379,1))</f>
        <v/>
      </c>
      <c r="DV379" s="130" t="str">
        <f>IF($DT379="Passive","",INDEX(Expenses!$C$6:$C$1005,Calc!$DS379,1))</f>
        <v/>
      </c>
      <c r="DW379" s="130" t="str">
        <f>IF($DT379="Passive","",INDEX(Expenses!$D$6:$D$1005,Calc!$DS379,1))</f>
        <v/>
      </c>
      <c r="DX379" s="136" t="str">
        <f>IF($DT379="Passive","",INDEX(Expenses!E$6:E$1005,$DS379,1))</f>
        <v/>
      </c>
      <c r="DY379" s="136" t="str">
        <f>IF($DT379="Passive","",INDEX(Expenses!F$6:F$1005,$DS379,1))</f>
        <v/>
      </c>
      <c r="DZ379" s="136" t="str">
        <f>IF($DT379="Passive","",INDEX(Expenses!G$6:G$1005,$DS379,1))</f>
        <v/>
      </c>
      <c r="EA379" s="136" t="str">
        <f>IF($DT379="Passive","",INDEX(Expenses!H$6:H$1005,$DS379,1))</f>
        <v/>
      </c>
      <c r="EB379" s="136" t="str">
        <f>IF($DT379="Passive","",INDEX(Expenses!I$6:I$1005,$DS379,1))</f>
        <v/>
      </c>
      <c r="EC379" s="136" t="str">
        <f>IF($DT379="Passive","",INDEX(Expenses!J$6:J$1005,$DS379,1))</f>
        <v/>
      </c>
      <c r="ED379" s="136" t="str">
        <f>IF($DT379="Passive","",INDEX(Expenses!K$6:K$1005,$DS379,1))</f>
        <v/>
      </c>
      <c r="EE379" s="136" t="str">
        <f>IF($DT379="Passive","",INDEX(Expenses!L$6:L$1005,$DS379,1))</f>
        <v/>
      </c>
      <c r="EF379" s="136" t="str">
        <f>IF($DT379="Passive","",INDEX(Expenses!M$6:M$1005,$DS379,1))</f>
        <v/>
      </c>
      <c r="EG379" s="136" t="str">
        <f>IF($DT379="Passive","",INDEX(Expenses!N$6:N$1005,$DS379,1))</f>
        <v/>
      </c>
      <c r="EH379" s="136" t="str">
        <f>IF($DT379="Passive","",INDEX(Expenses!O$6:O$1005,$DS379,1))</f>
        <v/>
      </c>
      <c r="EI379" s="136" t="str">
        <f>IF($DT379="Passive","",INDEX(Expenses!P$6:P$1005,$DS379,1))</f>
        <v/>
      </c>
    </row>
    <row r="380" spans="123:139" x14ac:dyDescent="0.25">
      <c r="DS380" s="40">
        <v>375</v>
      </c>
      <c r="DT380" s="130" t="str">
        <f>IF(OR(INDEX(Expenses!$B$6:$B$1005,$DS380,1)=0,INDEX(Expenses!$C$6:$C$1005,$DS380,1)=0,INDEX(Expenses!$D$6:$D$1005,$DS380,1)=0),"Passive","Active")</f>
        <v>Passive</v>
      </c>
      <c r="DU380" s="130" t="str">
        <f>IF($DT380="Passive","",INDEX(Expenses!$B$6:$B$1005,Calc!$DS380,1))</f>
        <v/>
      </c>
      <c r="DV380" s="130" t="str">
        <f>IF($DT380="Passive","",INDEX(Expenses!$C$6:$C$1005,Calc!$DS380,1))</f>
        <v/>
      </c>
      <c r="DW380" s="130" t="str">
        <f>IF($DT380="Passive","",INDEX(Expenses!$D$6:$D$1005,Calc!$DS380,1))</f>
        <v/>
      </c>
      <c r="DX380" s="136" t="str">
        <f>IF($DT380="Passive","",INDEX(Expenses!E$6:E$1005,$DS380,1))</f>
        <v/>
      </c>
      <c r="DY380" s="136" t="str">
        <f>IF($DT380="Passive","",INDEX(Expenses!F$6:F$1005,$DS380,1))</f>
        <v/>
      </c>
      <c r="DZ380" s="136" t="str">
        <f>IF($DT380="Passive","",INDEX(Expenses!G$6:G$1005,$DS380,1))</f>
        <v/>
      </c>
      <c r="EA380" s="136" t="str">
        <f>IF($DT380="Passive","",INDEX(Expenses!H$6:H$1005,$DS380,1))</f>
        <v/>
      </c>
      <c r="EB380" s="136" t="str">
        <f>IF($DT380="Passive","",INDEX(Expenses!I$6:I$1005,$DS380,1))</f>
        <v/>
      </c>
      <c r="EC380" s="136" t="str">
        <f>IF($DT380="Passive","",INDEX(Expenses!J$6:J$1005,$DS380,1))</f>
        <v/>
      </c>
      <c r="ED380" s="136" t="str">
        <f>IF($DT380="Passive","",INDEX(Expenses!K$6:K$1005,$DS380,1))</f>
        <v/>
      </c>
      <c r="EE380" s="136" t="str">
        <f>IF($DT380="Passive","",INDEX(Expenses!L$6:L$1005,$DS380,1))</f>
        <v/>
      </c>
      <c r="EF380" s="136" t="str">
        <f>IF($DT380="Passive","",INDEX(Expenses!M$6:M$1005,$DS380,1))</f>
        <v/>
      </c>
      <c r="EG380" s="136" t="str">
        <f>IF($DT380="Passive","",INDEX(Expenses!N$6:N$1005,$DS380,1))</f>
        <v/>
      </c>
      <c r="EH380" s="136" t="str">
        <f>IF($DT380="Passive","",INDEX(Expenses!O$6:O$1005,$DS380,1))</f>
        <v/>
      </c>
      <c r="EI380" s="136" t="str">
        <f>IF($DT380="Passive","",INDEX(Expenses!P$6:P$1005,$DS380,1))</f>
        <v/>
      </c>
    </row>
    <row r="381" spans="123:139" x14ac:dyDescent="0.25">
      <c r="DS381" s="40">
        <v>376</v>
      </c>
      <c r="DT381" s="130" t="str">
        <f>IF(OR(INDEX(Expenses!$B$6:$B$1005,$DS381,1)=0,INDEX(Expenses!$C$6:$C$1005,$DS381,1)=0,INDEX(Expenses!$D$6:$D$1005,$DS381,1)=0),"Passive","Active")</f>
        <v>Passive</v>
      </c>
      <c r="DU381" s="130" t="str">
        <f>IF($DT381="Passive","",INDEX(Expenses!$B$6:$B$1005,Calc!$DS381,1))</f>
        <v/>
      </c>
      <c r="DV381" s="130" t="str">
        <f>IF($DT381="Passive","",INDEX(Expenses!$C$6:$C$1005,Calc!$DS381,1))</f>
        <v/>
      </c>
      <c r="DW381" s="130" t="str">
        <f>IF($DT381="Passive","",INDEX(Expenses!$D$6:$D$1005,Calc!$DS381,1))</f>
        <v/>
      </c>
      <c r="DX381" s="136" t="str">
        <f>IF($DT381="Passive","",INDEX(Expenses!E$6:E$1005,$DS381,1))</f>
        <v/>
      </c>
      <c r="DY381" s="136" t="str">
        <f>IF($DT381="Passive","",INDEX(Expenses!F$6:F$1005,$DS381,1))</f>
        <v/>
      </c>
      <c r="DZ381" s="136" t="str">
        <f>IF($DT381="Passive","",INDEX(Expenses!G$6:G$1005,$DS381,1))</f>
        <v/>
      </c>
      <c r="EA381" s="136" t="str">
        <f>IF($DT381="Passive","",INDEX(Expenses!H$6:H$1005,$DS381,1))</f>
        <v/>
      </c>
      <c r="EB381" s="136" t="str">
        <f>IF($DT381="Passive","",INDEX(Expenses!I$6:I$1005,$DS381,1))</f>
        <v/>
      </c>
      <c r="EC381" s="136" t="str">
        <f>IF($DT381="Passive","",INDEX(Expenses!J$6:J$1005,$DS381,1))</f>
        <v/>
      </c>
      <c r="ED381" s="136" t="str">
        <f>IF($DT381="Passive","",INDEX(Expenses!K$6:K$1005,$DS381,1))</f>
        <v/>
      </c>
      <c r="EE381" s="136" t="str">
        <f>IF($DT381="Passive","",INDEX(Expenses!L$6:L$1005,$DS381,1))</f>
        <v/>
      </c>
      <c r="EF381" s="136" t="str">
        <f>IF($DT381="Passive","",INDEX(Expenses!M$6:M$1005,$DS381,1))</f>
        <v/>
      </c>
      <c r="EG381" s="136" t="str">
        <f>IF($DT381="Passive","",INDEX(Expenses!N$6:N$1005,$DS381,1))</f>
        <v/>
      </c>
      <c r="EH381" s="136" t="str">
        <f>IF($DT381="Passive","",INDEX(Expenses!O$6:O$1005,$DS381,1))</f>
        <v/>
      </c>
      <c r="EI381" s="136" t="str">
        <f>IF($DT381="Passive","",INDEX(Expenses!P$6:P$1005,$DS381,1))</f>
        <v/>
      </c>
    </row>
    <row r="382" spans="123:139" x14ac:dyDescent="0.25">
      <c r="DS382" s="40">
        <v>377</v>
      </c>
      <c r="DT382" s="130" t="str">
        <f>IF(OR(INDEX(Expenses!$B$6:$B$1005,$DS382,1)=0,INDEX(Expenses!$C$6:$C$1005,$DS382,1)=0,INDEX(Expenses!$D$6:$D$1005,$DS382,1)=0),"Passive","Active")</f>
        <v>Passive</v>
      </c>
      <c r="DU382" s="130" t="str">
        <f>IF($DT382="Passive","",INDEX(Expenses!$B$6:$B$1005,Calc!$DS382,1))</f>
        <v/>
      </c>
      <c r="DV382" s="130" t="str">
        <f>IF($DT382="Passive","",INDEX(Expenses!$C$6:$C$1005,Calc!$DS382,1))</f>
        <v/>
      </c>
      <c r="DW382" s="130" t="str">
        <f>IF($DT382="Passive","",INDEX(Expenses!$D$6:$D$1005,Calc!$DS382,1))</f>
        <v/>
      </c>
      <c r="DX382" s="136" t="str">
        <f>IF($DT382="Passive","",INDEX(Expenses!E$6:E$1005,$DS382,1))</f>
        <v/>
      </c>
      <c r="DY382" s="136" t="str">
        <f>IF($DT382="Passive","",INDEX(Expenses!F$6:F$1005,$DS382,1))</f>
        <v/>
      </c>
      <c r="DZ382" s="136" t="str">
        <f>IF($DT382="Passive","",INDEX(Expenses!G$6:G$1005,$DS382,1))</f>
        <v/>
      </c>
      <c r="EA382" s="136" t="str">
        <f>IF($DT382="Passive","",INDEX(Expenses!H$6:H$1005,$DS382,1))</f>
        <v/>
      </c>
      <c r="EB382" s="136" t="str">
        <f>IF($DT382="Passive","",INDEX(Expenses!I$6:I$1005,$DS382,1))</f>
        <v/>
      </c>
      <c r="EC382" s="136" t="str">
        <f>IF($DT382="Passive","",INDEX(Expenses!J$6:J$1005,$DS382,1))</f>
        <v/>
      </c>
      <c r="ED382" s="136" t="str">
        <f>IF($DT382="Passive","",INDEX(Expenses!K$6:K$1005,$DS382,1))</f>
        <v/>
      </c>
      <c r="EE382" s="136" t="str">
        <f>IF($DT382="Passive","",INDEX(Expenses!L$6:L$1005,$DS382,1))</f>
        <v/>
      </c>
      <c r="EF382" s="136" t="str">
        <f>IF($DT382="Passive","",INDEX(Expenses!M$6:M$1005,$DS382,1))</f>
        <v/>
      </c>
      <c r="EG382" s="136" t="str">
        <f>IF($DT382="Passive","",INDEX(Expenses!N$6:N$1005,$DS382,1))</f>
        <v/>
      </c>
      <c r="EH382" s="136" t="str">
        <f>IF($DT382="Passive","",INDEX(Expenses!O$6:O$1005,$DS382,1))</f>
        <v/>
      </c>
      <c r="EI382" s="136" t="str">
        <f>IF($DT382="Passive","",INDEX(Expenses!P$6:P$1005,$DS382,1))</f>
        <v/>
      </c>
    </row>
    <row r="383" spans="123:139" x14ac:dyDescent="0.25">
      <c r="DS383" s="40">
        <v>378</v>
      </c>
      <c r="DT383" s="130" t="str">
        <f>IF(OR(INDEX(Expenses!$B$6:$B$1005,$DS383,1)=0,INDEX(Expenses!$C$6:$C$1005,$DS383,1)=0,INDEX(Expenses!$D$6:$D$1005,$DS383,1)=0),"Passive","Active")</f>
        <v>Passive</v>
      </c>
      <c r="DU383" s="130" t="str">
        <f>IF($DT383="Passive","",INDEX(Expenses!$B$6:$B$1005,Calc!$DS383,1))</f>
        <v/>
      </c>
      <c r="DV383" s="130" t="str">
        <f>IF($DT383="Passive","",INDEX(Expenses!$C$6:$C$1005,Calc!$DS383,1))</f>
        <v/>
      </c>
      <c r="DW383" s="130" t="str">
        <f>IF($DT383="Passive","",INDEX(Expenses!$D$6:$D$1005,Calc!$DS383,1))</f>
        <v/>
      </c>
      <c r="DX383" s="136" t="str">
        <f>IF($DT383="Passive","",INDEX(Expenses!E$6:E$1005,$DS383,1))</f>
        <v/>
      </c>
      <c r="DY383" s="136" t="str">
        <f>IF($DT383="Passive","",INDEX(Expenses!F$6:F$1005,$DS383,1))</f>
        <v/>
      </c>
      <c r="DZ383" s="136" t="str">
        <f>IF($DT383="Passive","",INDEX(Expenses!G$6:G$1005,$DS383,1))</f>
        <v/>
      </c>
      <c r="EA383" s="136" t="str">
        <f>IF($DT383="Passive","",INDEX(Expenses!H$6:H$1005,$DS383,1))</f>
        <v/>
      </c>
      <c r="EB383" s="136" t="str">
        <f>IF($DT383="Passive","",INDEX(Expenses!I$6:I$1005,$DS383,1))</f>
        <v/>
      </c>
      <c r="EC383" s="136" t="str">
        <f>IF($DT383="Passive","",INDEX(Expenses!J$6:J$1005,$DS383,1))</f>
        <v/>
      </c>
      <c r="ED383" s="136" t="str">
        <f>IF($DT383="Passive","",INDEX(Expenses!K$6:K$1005,$DS383,1))</f>
        <v/>
      </c>
      <c r="EE383" s="136" t="str">
        <f>IF($DT383="Passive","",INDEX(Expenses!L$6:L$1005,$DS383,1))</f>
        <v/>
      </c>
      <c r="EF383" s="136" t="str">
        <f>IF($DT383="Passive","",INDEX(Expenses!M$6:M$1005,$DS383,1))</f>
        <v/>
      </c>
      <c r="EG383" s="136" t="str">
        <f>IF($DT383="Passive","",INDEX(Expenses!N$6:N$1005,$DS383,1))</f>
        <v/>
      </c>
      <c r="EH383" s="136" t="str">
        <f>IF($DT383="Passive","",INDEX(Expenses!O$6:O$1005,$DS383,1))</f>
        <v/>
      </c>
      <c r="EI383" s="136" t="str">
        <f>IF($DT383="Passive","",INDEX(Expenses!P$6:P$1005,$DS383,1))</f>
        <v/>
      </c>
    </row>
    <row r="384" spans="123:139" x14ac:dyDescent="0.25">
      <c r="DS384" s="40">
        <v>379</v>
      </c>
      <c r="DT384" s="130" t="str">
        <f>IF(OR(INDEX(Expenses!$B$6:$B$1005,$DS384,1)=0,INDEX(Expenses!$C$6:$C$1005,$DS384,1)=0,INDEX(Expenses!$D$6:$D$1005,$DS384,1)=0),"Passive","Active")</f>
        <v>Passive</v>
      </c>
      <c r="DU384" s="130" t="str">
        <f>IF($DT384="Passive","",INDEX(Expenses!$B$6:$B$1005,Calc!$DS384,1))</f>
        <v/>
      </c>
      <c r="DV384" s="130" t="str">
        <f>IF($DT384="Passive","",INDEX(Expenses!$C$6:$C$1005,Calc!$DS384,1))</f>
        <v/>
      </c>
      <c r="DW384" s="130" t="str">
        <f>IF($DT384="Passive","",INDEX(Expenses!$D$6:$D$1005,Calc!$DS384,1))</f>
        <v/>
      </c>
      <c r="DX384" s="136" t="str">
        <f>IF($DT384="Passive","",INDEX(Expenses!E$6:E$1005,$DS384,1))</f>
        <v/>
      </c>
      <c r="DY384" s="136" t="str">
        <f>IF($DT384="Passive","",INDEX(Expenses!F$6:F$1005,$DS384,1))</f>
        <v/>
      </c>
      <c r="DZ384" s="136" t="str">
        <f>IF($DT384="Passive","",INDEX(Expenses!G$6:G$1005,$DS384,1))</f>
        <v/>
      </c>
      <c r="EA384" s="136" t="str">
        <f>IF($DT384="Passive","",INDEX(Expenses!H$6:H$1005,$DS384,1))</f>
        <v/>
      </c>
      <c r="EB384" s="136" t="str">
        <f>IF($DT384="Passive","",INDEX(Expenses!I$6:I$1005,$DS384,1))</f>
        <v/>
      </c>
      <c r="EC384" s="136" t="str">
        <f>IF($DT384="Passive","",INDEX(Expenses!J$6:J$1005,$DS384,1))</f>
        <v/>
      </c>
      <c r="ED384" s="136" t="str">
        <f>IF($DT384="Passive","",INDEX(Expenses!K$6:K$1005,$DS384,1))</f>
        <v/>
      </c>
      <c r="EE384" s="136" t="str">
        <f>IF($DT384="Passive","",INDEX(Expenses!L$6:L$1005,$DS384,1))</f>
        <v/>
      </c>
      <c r="EF384" s="136" t="str">
        <f>IF($DT384="Passive","",INDEX(Expenses!M$6:M$1005,$DS384,1))</f>
        <v/>
      </c>
      <c r="EG384" s="136" t="str">
        <f>IF($DT384="Passive","",INDEX(Expenses!N$6:N$1005,$DS384,1))</f>
        <v/>
      </c>
      <c r="EH384" s="136" t="str">
        <f>IF($DT384="Passive","",INDEX(Expenses!O$6:O$1005,$DS384,1))</f>
        <v/>
      </c>
      <c r="EI384" s="136" t="str">
        <f>IF($DT384="Passive","",INDEX(Expenses!P$6:P$1005,$DS384,1))</f>
        <v/>
      </c>
    </row>
    <row r="385" spans="123:139" x14ac:dyDescent="0.25">
      <c r="DS385" s="40">
        <v>380</v>
      </c>
      <c r="DT385" s="130" t="str">
        <f>IF(OR(INDEX(Expenses!$B$6:$B$1005,$DS385,1)=0,INDEX(Expenses!$C$6:$C$1005,$DS385,1)=0,INDEX(Expenses!$D$6:$D$1005,$DS385,1)=0),"Passive","Active")</f>
        <v>Passive</v>
      </c>
      <c r="DU385" s="130" t="str">
        <f>IF($DT385="Passive","",INDEX(Expenses!$B$6:$B$1005,Calc!$DS385,1))</f>
        <v/>
      </c>
      <c r="DV385" s="130" t="str">
        <f>IF($DT385="Passive","",INDEX(Expenses!$C$6:$C$1005,Calc!$DS385,1))</f>
        <v/>
      </c>
      <c r="DW385" s="130" t="str">
        <f>IF($DT385="Passive","",INDEX(Expenses!$D$6:$D$1005,Calc!$DS385,1))</f>
        <v/>
      </c>
      <c r="DX385" s="136" t="str">
        <f>IF($DT385="Passive","",INDEX(Expenses!E$6:E$1005,$DS385,1))</f>
        <v/>
      </c>
      <c r="DY385" s="136" t="str">
        <f>IF($DT385="Passive","",INDEX(Expenses!F$6:F$1005,$DS385,1))</f>
        <v/>
      </c>
      <c r="DZ385" s="136" t="str">
        <f>IF($DT385="Passive","",INDEX(Expenses!G$6:G$1005,$DS385,1))</f>
        <v/>
      </c>
      <c r="EA385" s="136" t="str">
        <f>IF($DT385="Passive","",INDEX(Expenses!H$6:H$1005,$DS385,1))</f>
        <v/>
      </c>
      <c r="EB385" s="136" t="str">
        <f>IF($DT385="Passive","",INDEX(Expenses!I$6:I$1005,$DS385,1))</f>
        <v/>
      </c>
      <c r="EC385" s="136" t="str">
        <f>IF($DT385="Passive","",INDEX(Expenses!J$6:J$1005,$DS385,1))</f>
        <v/>
      </c>
      <c r="ED385" s="136" t="str">
        <f>IF($DT385="Passive","",INDEX(Expenses!K$6:K$1005,$DS385,1))</f>
        <v/>
      </c>
      <c r="EE385" s="136" t="str">
        <f>IF($DT385="Passive","",INDEX(Expenses!L$6:L$1005,$DS385,1))</f>
        <v/>
      </c>
      <c r="EF385" s="136" t="str">
        <f>IF($DT385="Passive","",INDEX(Expenses!M$6:M$1005,$DS385,1))</f>
        <v/>
      </c>
      <c r="EG385" s="136" t="str">
        <f>IF($DT385="Passive","",INDEX(Expenses!N$6:N$1005,$DS385,1))</f>
        <v/>
      </c>
      <c r="EH385" s="136" t="str">
        <f>IF($DT385="Passive","",INDEX(Expenses!O$6:O$1005,$DS385,1))</f>
        <v/>
      </c>
      <c r="EI385" s="136" t="str">
        <f>IF($DT385="Passive","",INDEX(Expenses!P$6:P$1005,$DS385,1))</f>
        <v/>
      </c>
    </row>
    <row r="386" spans="123:139" x14ac:dyDescent="0.25">
      <c r="DS386" s="40">
        <v>381</v>
      </c>
      <c r="DT386" s="130" t="str">
        <f>IF(OR(INDEX(Expenses!$B$6:$B$1005,$DS386,1)=0,INDEX(Expenses!$C$6:$C$1005,$DS386,1)=0,INDEX(Expenses!$D$6:$D$1005,$DS386,1)=0),"Passive","Active")</f>
        <v>Passive</v>
      </c>
      <c r="DU386" s="130" t="str">
        <f>IF($DT386="Passive","",INDEX(Expenses!$B$6:$B$1005,Calc!$DS386,1))</f>
        <v/>
      </c>
      <c r="DV386" s="130" t="str">
        <f>IF($DT386="Passive","",INDEX(Expenses!$C$6:$C$1005,Calc!$DS386,1))</f>
        <v/>
      </c>
      <c r="DW386" s="130" t="str">
        <f>IF($DT386="Passive","",INDEX(Expenses!$D$6:$D$1005,Calc!$DS386,1))</f>
        <v/>
      </c>
      <c r="DX386" s="136" t="str">
        <f>IF($DT386="Passive","",INDEX(Expenses!E$6:E$1005,$DS386,1))</f>
        <v/>
      </c>
      <c r="DY386" s="136" t="str">
        <f>IF($DT386="Passive","",INDEX(Expenses!F$6:F$1005,$DS386,1))</f>
        <v/>
      </c>
      <c r="DZ386" s="136" t="str">
        <f>IF($DT386="Passive","",INDEX(Expenses!G$6:G$1005,$DS386,1))</f>
        <v/>
      </c>
      <c r="EA386" s="136" t="str">
        <f>IF($DT386="Passive","",INDEX(Expenses!H$6:H$1005,$DS386,1))</f>
        <v/>
      </c>
      <c r="EB386" s="136" t="str">
        <f>IF($DT386="Passive","",INDEX(Expenses!I$6:I$1005,$DS386,1))</f>
        <v/>
      </c>
      <c r="EC386" s="136" t="str">
        <f>IF($DT386="Passive","",INDEX(Expenses!J$6:J$1005,$DS386,1))</f>
        <v/>
      </c>
      <c r="ED386" s="136" t="str">
        <f>IF($DT386="Passive","",INDEX(Expenses!K$6:K$1005,$DS386,1))</f>
        <v/>
      </c>
      <c r="EE386" s="136" t="str">
        <f>IF($DT386="Passive","",INDEX(Expenses!L$6:L$1005,$DS386,1))</f>
        <v/>
      </c>
      <c r="EF386" s="136" t="str">
        <f>IF($DT386="Passive","",INDEX(Expenses!M$6:M$1005,$DS386,1))</f>
        <v/>
      </c>
      <c r="EG386" s="136" t="str">
        <f>IF($DT386="Passive","",INDEX(Expenses!N$6:N$1005,$DS386,1))</f>
        <v/>
      </c>
      <c r="EH386" s="136" t="str">
        <f>IF($DT386="Passive","",INDEX(Expenses!O$6:O$1005,$DS386,1))</f>
        <v/>
      </c>
      <c r="EI386" s="136" t="str">
        <f>IF($DT386="Passive","",INDEX(Expenses!P$6:P$1005,$DS386,1))</f>
        <v/>
      </c>
    </row>
    <row r="387" spans="123:139" x14ac:dyDescent="0.25">
      <c r="DS387" s="40">
        <v>382</v>
      </c>
      <c r="DT387" s="130" t="str">
        <f>IF(OR(INDEX(Expenses!$B$6:$B$1005,$DS387,1)=0,INDEX(Expenses!$C$6:$C$1005,$DS387,1)=0,INDEX(Expenses!$D$6:$D$1005,$DS387,1)=0),"Passive","Active")</f>
        <v>Passive</v>
      </c>
      <c r="DU387" s="130" t="str">
        <f>IF($DT387="Passive","",INDEX(Expenses!$B$6:$B$1005,Calc!$DS387,1))</f>
        <v/>
      </c>
      <c r="DV387" s="130" t="str">
        <f>IF($DT387="Passive","",INDEX(Expenses!$C$6:$C$1005,Calc!$DS387,1))</f>
        <v/>
      </c>
      <c r="DW387" s="130" t="str">
        <f>IF($DT387="Passive","",INDEX(Expenses!$D$6:$D$1005,Calc!$DS387,1))</f>
        <v/>
      </c>
      <c r="DX387" s="136" t="str">
        <f>IF($DT387="Passive","",INDEX(Expenses!E$6:E$1005,$DS387,1))</f>
        <v/>
      </c>
      <c r="DY387" s="136" t="str">
        <f>IF($DT387="Passive","",INDEX(Expenses!F$6:F$1005,$DS387,1))</f>
        <v/>
      </c>
      <c r="DZ387" s="136" t="str">
        <f>IF($DT387="Passive","",INDEX(Expenses!G$6:G$1005,$DS387,1))</f>
        <v/>
      </c>
      <c r="EA387" s="136" t="str">
        <f>IF($DT387="Passive","",INDEX(Expenses!H$6:H$1005,$DS387,1))</f>
        <v/>
      </c>
      <c r="EB387" s="136" t="str">
        <f>IF($DT387="Passive","",INDEX(Expenses!I$6:I$1005,$DS387,1))</f>
        <v/>
      </c>
      <c r="EC387" s="136" t="str">
        <f>IF($DT387="Passive","",INDEX(Expenses!J$6:J$1005,$DS387,1))</f>
        <v/>
      </c>
      <c r="ED387" s="136" t="str">
        <f>IF($DT387="Passive","",INDEX(Expenses!K$6:K$1005,$DS387,1))</f>
        <v/>
      </c>
      <c r="EE387" s="136" t="str">
        <f>IF($DT387="Passive","",INDEX(Expenses!L$6:L$1005,$DS387,1))</f>
        <v/>
      </c>
      <c r="EF387" s="136" t="str">
        <f>IF($DT387="Passive","",INDEX(Expenses!M$6:M$1005,$DS387,1))</f>
        <v/>
      </c>
      <c r="EG387" s="136" t="str">
        <f>IF($DT387="Passive","",INDEX(Expenses!N$6:N$1005,$DS387,1))</f>
        <v/>
      </c>
      <c r="EH387" s="136" t="str">
        <f>IF($DT387="Passive","",INDEX(Expenses!O$6:O$1005,$DS387,1))</f>
        <v/>
      </c>
      <c r="EI387" s="136" t="str">
        <f>IF($DT387="Passive","",INDEX(Expenses!P$6:P$1005,$DS387,1))</f>
        <v/>
      </c>
    </row>
    <row r="388" spans="123:139" x14ac:dyDescent="0.25">
      <c r="DS388" s="40">
        <v>383</v>
      </c>
      <c r="DT388" s="130" t="str">
        <f>IF(OR(INDEX(Expenses!$B$6:$B$1005,$DS388,1)=0,INDEX(Expenses!$C$6:$C$1005,$DS388,1)=0,INDEX(Expenses!$D$6:$D$1005,$DS388,1)=0),"Passive","Active")</f>
        <v>Passive</v>
      </c>
      <c r="DU388" s="130" t="str">
        <f>IF($DT388="Passive","",INDEX(Expenses!$B$6:$B$1005,Calc!$DS388,1))</f>
        <v/>
      </c>
      <c r="DV388" s="130" t="str">
        <f>IF($DT388="Passive","",INDEX(Expenses!$C$6:$C$1005,Calc!$DS388,1))</f>
        <v/>
      </c>
      <c r="DW388" s="130" t="str">
        <f>IF($DT388="Passive","",INDEX(Expenses!$D$6:$D$1005,Calc!$DS388,1))</f>
        <v/>
      </c>
      <c r="DX388" s="136" t="str">
        <f>IF($DT388="Passive","",INDEX(Expenses!E$6:E$1005,$DS388,1))</f>
        <v/>
      </c>
      <c r="DY388" s="136" t="str">
        <f>IF($DT388="Passive","",INDEX(Expenses!F$6:F$1005,$DS388,1))</f>
        <v/>
      </c>
      <c r="DZ388" s="136" t="str">
        <f>IF($DT388="Passive","",INDEX(Expenses!G$6:G$1005,$DS388,1))</f>
        <v/>
      </c>
      <c r="EA388" s="136" t="str">
        <f>IF($DT388="Passive","",INDEX(Expenses!H$6:H$1005,$DS388,1))</f>
        <v/>
      </c>
      <c r="EB388" s="136" t="str">
        <f>IF($DT388="Passive","",INDEX(Expenses!I$6:I$1005,$DS388,1))</f>
        <v/>
      </c>
      <c r="EC388" s="136" t="str">
        <f>IF($DT388="Passive","",INDEX(Expenses!J$6:J$1005,$DS388,1))</f>
        <v/>
      </c>
      <c r="ED388" s="136" t="str">
        <f>IF($DT388="Passive","",INDEX(Expenses!K$6:K$1005,$DS388,1))</f>
        <v/>
      </c>
      <c r="EE388" s="136" t="str">
        <f>IF($DT388="Passive","",INDEX(Expenses!L$6:L$1005,$DS388,1))</f>
        <v/>
      </c>
      <c r="EF388" s="136" t="str">
        <f>IF($DT388="Passive","",INDEX(Expenses!M$6:M$1005,$DS388,1))</f>
        <v/>
      </c>
      <c r="EG388" s="136" t="str">
        <f>IF($DT388="Passive","",INDEX(Expenses!N$6:N$1005,$DS388,1))</f>
        <v/>
      </c>
      <c r="EH388" s="136" t="str">
        <f>IF($DT388="Passive","",INDEX(Expenses!O$6:O$1005,$DS388,1))</f>
        <v/>
      </c>
      <c r="EI388" s="136" t="str">
        <f>IF($DT388="Passive","",INDEX(Expenses!P$6:P$1005,$DS388,1))</f>
        <v/>
      </c>
    </row>
    <row r="389" spans="123:139" x14ac:dyDescent="0.25">
      <c r="DS389" s="40">
        <v>384</v>
      </c>
      <c r="DT389" s="130" t="str">
        <f>IF(OR(INDEX(Expenses!$B$6:$B$1005,$DS389,1)=0,INDEX(Expenses!$C$6:$C$1005,$DS389,1)=0,INDEX(Expenses!$D$6:$D$1005,$DS389,1)=0),"Passive","Active")</f>
        <v>Passive</v>
      </c>
      <c r="DU389" s="130" t="str">
        <f>IF($DT389="Passive","",INDEX(Expenses!$B$6:$B$1005,Calc!$DS389,1))</f>
        <v/>
      </c>
      <c r="DV389" s="130" t="str">
        <f>IF($DT389="Passive","",INDEX(Expenses!$C$6:$C$1005,Calc!$DS389,1))</f>
        <v/>
      </c>
      <c r="DW389" s="130" t="str">
        <f>IF($DT389="Passive","",INDEX(Expenses!$D$6:$D$1005,Calc!$DS389,1))</f>
        <v/>
      </c>
      <c r="DX389" s="136" t="str">
        <f>IF($DT389="Passive","",INDEX(Expenses!E$6:E$1005,$DS389,1))</f>
        <v/>
      </c>
      <c r="DY389" s="136" t="str">
        <f>IF($DT389="Passive","",INDEX(Expenses!F$6:F$1005,$DS389,1))</f>
        <v/>
      </c>
      <c r="DZ389" s="136" t="str">
        <f>IF($DT389="Passive","",INDEX(Expenses!G$6:G$1005,$DS389,1))</f>
        <v/>
      </c>
      <c r="EA389" s="136" t="str">
        <f>IF($DT389="Passive","",INDEX(Expenses!H$6:H$1005,$DS389,1))</f>
        <v/>
      </c>
      <c r="EB389" s="136" t="str">
        <f>IF($DT389="Passive","",INDEX(Expenses!I$6:I$1005,$DS389,1))</f>
        <v/>
      </c>
      <c r="EC389" s="136" t="str">
        <f>IF($DT389="Passive","",INDEX(Expenses!J$6:J$1005,$DS389,1))</f>
        <v/>
      </c>
      <c r="ED389" s="136" t="str">
        <f>IF($DT389="Passive","",INDEX(Expenses!K$6:K$1005,$DS389,1))</f>
        <v/>
      </c>
      <c r="EE389" s="136" t="str">
        <f>IF($DT389="Passive","",INDEX(Expenses!L$6:L$1005,$DS389,1))</f>
        <v/>
      </c>
      <c r="EF389" s="136" t="str">
        <f>IF($DT389="Passive","",INDEX(Expenses!M$6:M$1005,$DS389,1))</f>
        <v/>
      </c>
      <c r="EG389" s="136" t="str">
        <f>IF($DT389="Passive","",INDEX(Expenses!N$6:N$1005,$DS389,1))</f>
        <v/>
      </c>
      <c r="EH389" s="136" t="str">
        <f>IF($DT389="Passive","",INDEX(Expenses!O$6:O$1005,$DS389,1))</f>
        <v/>
      </c>
      <c r="EI389" s="136" t="str">
        <f>IF($DT389="Passive","",INDEX(Expenses!P$6:P$1005,$DS389,1))</f>
        <v/>
      </c>
    </row>
    <row r="390" spans="123:139" x14ac:dyDescent="0.25">
      <c r="DS390" s="40">
        <v>385</v>
      </c>
      <c r="DT390" s="130" t="str">
        <f>IF(OR(INDEX(Expenses!$B$6:$B$1005,$DS390,1)=0,INDEX(Expenses!$C$6:$C$1005,$DS390,1)=0,INDEX(Expenses!$D$6:$D$1005,$DS390,1)=0),"Passive","Active")</f>
        <v>Passive</v>
      </c>
      <c r="DU390" s="130" t="str">
        <f>IF($DT390="Passive","",INDEX(Expenses!$B$6:$B$1005,Calc!$DS390,1))</f>
        <v/>
      </c>
      <c r="DV390" s="130" t="str">
        <f>IF($DT390="Passive","",INDEX(Expenses!$C$6:$C$1005,Calc!$DS390,1))</f>
        <v/>
      </c>
      <c r="DW390" s="130" t="str">
        <f>IF($DT390="Passive","",INDEX(Expenses!$D$6:$D$1005,Calc!$DS390,1))</f>
        <v/>
      </c>
      <c r="DX390" s="136" t="str">
        <f>IF($DT390="Passive","",INDEX(Expenses!E$6:E$1005,$DS390,1))</f>
        <v/>
      </c>
      <c r="DY390" s="136" t="str">
        <f>IF($DT390="Passive","",INDEX(Expenses!F$6:F$1005,$DS390,1))</f>
        <v/>
      </c>
      <c r="DZ390" s="136" t="str">
        <f>IF($DT390="Passive","",INDEX(Expenses!G$6:G$1005,$DS390,1))</f>
        <v/>
      </c>
      <c r="EA390" s="136" t="str">
        <f>IF($DT390="Passive","",INDEX(Expenses!H$6:H$1005,$DS390,1))</f>
        <v/>
      </c>
      <c r="EB390" s="136" t="str">
        <f>IF($DT390="Passive","",INDEX(Expenses!I$6:I$1005,$DS390,1))</f>
        <v/>
      </c>
      <c r="EC390" s="136" t="str">
        <f>IF($DT390="Passive","",INDEX(Expenses!J$6:J$1005,$DS390,1))</f>
        <v/>
      </c>
      <c r="ED390" s="136" t="str">
        <f>IF($DT390="Passive","",INDEX(Expenses!K$6:K$1005,$DS390,1))</f>
        <v/>
      </c>
      <c r="EE390" s="136" t="str">
        <f>IF($DT390="Passive","",INDEX(Expenses!L$6:L$1005,$DS390,1))</f>
        <v/>
      </c>
      <c r="EF390" s="136" t="str">
        <f>IF($DT390="Passive","",INDEX(Expenses!M$6:M$1005,$DS390,1))</f>
        <v/>
      </c>
      <c r="EG390" s="136" t="str">
        <f>IF($DT390="Passive","",INDEX(Expenses!N$6:N$1005,$DS390,1))</f>
        <v/>
      </c>
      <c r="EH390" s="136" t="str">
        <f>IF($DT390="Passive","",INDEX(Expenses!O$6:O$1005,$DS390,1))</f>
        <v/>
      </c>
      <c r="EI390" s="136" t="str">
        <f>IF($DT390="Passive","",INDEX(Expenses!P$6:P$1005,$DS390,1))</f>
        <v/>
      </c>
    </row>
    <row r="391" spans="123:139" x14ac:dyDescent="0.25">
      <c r="DS391" s="40">
        <v>386</v>
      </c>
      <c r="DT391" s="130" t="str">
        <f>IF(OR(INDEX(Expenses!$B$6:$B$1005,$DS391,1)=0,INDEX(Expenses!$C$6:$C$1005,$DS391,1)=0,INDEX(Expenses!$D$6:$D$1005,$DS391,1)=0),"Passive","Active")</f>
        <v>Passive</v>
      </c>
      <c r="DU391" s="130" t="str">
        <f>IF($DT391="Passive","",INDEX(Expenses!$B$6:$B$1005,Calc!$DS391,1))</f>
        <v/>
      </c>
      <c r="DV391" s="130" t="str">
        <f>IF($DT391="Passive","",INDEX(Expenses!$C$6:$C$1005,Calc!$DS391,1))</f>
        <v/>
      </c>
      <c r="DW391" s="130" t="str">
        <f>IF($DT391="Passive","",INDEX(Expenses!$D$6:$D$1005,Calc!$DS391,1))</f>
        <v/>
      </c>
      <c r="DX391" s="136" t="str">
        <f>IF($DT391="Passive","",INDEX(Expenses!E$6:E$1005,$DS391,1))</f>
        <v/>
      </c>
      <c r="DY391" s="136" t="str">
        <f>IF($DT391="Passive","",INDEX(Expenses!F$6:F$1005,$DS391,1))</f>
        <v/>
      </c>
      <c r="DZ391" s="136" t="str">
        <f>IF($DT391="Passive","",INDEX(Expenses!G$6:G$1005,$DS391,1))</f>
        <v/>
      </c>
      <c r="EA391" s="136" t="str">
        <f>IF($DT391="Passive","",INDEX(Expenses!H$6:H$1005,$DS391,1))</f>
        <v/>
      </c>
      <c r="EB391" s="136" t="str">
        <f>IF($DT391="Passive","",INDEX(Expenses!I$6:I$1005,$DS391,1))</f>
        <v/>
      </c>
      <c r="EC391" s="136" t="str">
        <f>IF($DT391="Passive","",INDEX(Expenses!J$6:J$1005,$DS391,1))</f>
        <v/>
      </c>
      <c r="ED391" s="136" t="str">
        <f>IF($DT391="Passive","",INDEX(Expenses!K$6:K$1005,$DS391,1))</f>
        <v/>
      </c>
      <c r="EE391" s="136" t="str">
        <f>IF($DT391="Passive","",INDEX(Expenses!L$6:L$1005,$DS391,1))</f>
        <v/>
      </c>
      <c r="EF391" s="136" t="str">
        <f>IF($DT391="Passive","",INDEX(Expenses!M$6:M$1005,$DS391,1))</f>
        <v/>
      </c>
      <c r="EG391" s="136" t="str">
        <f>IF($DT391="Passive","",INDEX(Expenses!N$6:N$1005,$DS391,1))</f>
        <v/>
      </c>
      <c r="EH391" s="136" t="str">
        <f>IF($DT391="Passive","",INDEX(Expenses!O$6:O$1005,$DS391,1))</f>
        <v/>
      </c>
      <c r="EI391" s="136" t="str">
        <f>IF($DT391="Passive","",INDEX(Expenses!P$6:P$1005,$DS391,1))</f>
        <v/>
      </c>
    </row>
    <row r="392" spans="123:139" x14ac:dyDescent="0.25">
      <c r="DS392" s="40">
        <v>387</v>
      </c>
      <c r="DT392" s="130" t="str">
        <f>IF(OR(INDEX(Expenses!$B$6:$B$1005,$DS392,1)=0,INDEX(Expenses!$C$6:$C$1005,$DS392,1)=0,INDEX(Expenses!$D$6:$D$1005,$DS392,1)=0),"Passive","Active")</f>
        <v>Passive</v>
      </c>
      <c r="DU392" s="130" t="str">
        <f>IF($DT392="Passive","",INDEX(Expenses!$B$6:$B$1005,Calc!$DS392,1))</f>
        <v/>
      </c>
      <c r="DV392" s="130" t="str">
        <f>IF($DT392="Passive","",INDEX(Expenses!$C$6:$C$1005,Calc!$DS392,1))</f>
        <v/>
      </c>
      <c r="DW392" s="130" t="str">
        <f>IF($DT392="Passive","",INDEX(Expenses!$D$6:$D$1005,Calc!$DS392,1))</f>
        <v/>
      </c>
      <c r="DX392" s="136" t="str">
        <f>IF($DT392="Passive","",INDEX(Expenses!E$6:E$1005,$DS392,1))</f>
        <v/>
      </c>
      <c r="DY392" s="136" t="str">
        <f>IF($DT392="Passive","",INDEX(Expenses!F$6:F$1005,$DS392,1))</f>
        <v/>
      </c>
      <c r="DZ392" s="136" t="str">
        <f>IF($DT392="Passive","",INDEX(Expenses!G$6:G$1005,$DS392,1))</f>
        <v/>
      </c>
      <c r="EA392" s="136" t="str">
        <f>IF($DT392="Passive","",INDEX(Expenses!H$6:H$1005,$DS392,1))</f>
        <v/>
      </c>
      <c r="EB392" s="136" t="str">
        <f>IF($DT392="Passive","",INDEX(Expenses!I$6:I$1005,$DS392,1))</f>
        <v/>
      </c>
      <c r="EC392" s="136" t="str">
        <f>IF($DT392="Passive","",INDEX(Expenses!J$6:J$1005,$DS392,1))</f>
        <v/>
      </c>
      <c r="ED392" s="136" t="str">
        <f>IF($DT392="Passive","",INDEX(Expenses!K$6:K$1005,$DS392,1))</f>
        <v/>
      </c>
      <c r="EE392" s="136" t="str">
        <f>IF($DT392="Passive","",INDEX(Expenses!L$6:L$1005,$DS392,1))</f>
        <v/>
      </c>
      <c r="EF392" s="136" t="str">
        <f>IF($DT392="Passive","",INDEX(Expenses!M$6:M$1005,$DS392,1))</f>
        <v/>
      </c>
      <c r="EG392" s="136" t="str">
        <f>IF($DT392="Passive","",INDEX(Expenses!N$6:N$1005,$DS392,1))</f>
        <v/>
      </c>
      <c r="EH392" s="136" t="str">
        <f>IF($DT392="Passive","",INDEX(Expenses!O$6:O$1005,$DS392,1))</f>
        <v/>
      </c>
      <c r="EI392" s="136" t="str">
        <f>IF($DT392="Passive","",INDEX(Expenses!P$6:P$1005,$DS392,1))</f>
        <v/>
      </c>
    </row>
    <row r="393" spans="123:139" x14ac:dyDescent="0.25">
      <c r="DS393" s="40">
        <v>388</v>
      </c>
      <c r="DT393" s="130" t="str">
        <f>IF(OR(INDEX(Expenses!$B$6:$B$1005,$DS393,1)=0,INDEX(Expenses!$C$6:$C$1005,$DS393,1)=0,INDEX(Expenses!$D$6:$D$1005,$DS393,1)=0),"Passive","Active")</f>
        <v>Passive</v>
      </c>
      <c r="DU393" s="130" t="str">
        <f>IF($DT393="Passive","",INDEX(Expenses!$B$6:$B$1005,Calc!$DS393,1))</f>
        <v/>
      </c>
      <c r="DV393" s="130" t="str">
        <f>IF($DT393="Passive","",INDEX(Expenses!$C$6:$C$1005,Calc!$DS393,1))</f>
        <v/>
      </c>
      <c r="DW393" s="130" t="str">
        <f>IF($DT393="Passive","",INDEX(Expenses!$D$6:$D$1005,Calc!$DS393,1))</f>
        <v/>
      </c>
      <c r="DX393" s="136" t="str">
        <f>IF($DT393="Passive","",INDEX(Expenses!E$6:E$1005,$DS393,1))</f>
        <v/>
      </c>
      <c r="DY393" s="136" t="str">
        <f>IF($DT393="Passive","",INDEX(Expenses!F$6:F$1005,$DS393,1))</f>
        <v/>
      </c>
      <c r="DZ393" s="136" t="str">
        <f>IF($DT393="Passive","",INDEX(Expenses!G$6:G$1005,$DS393,1))</f>
        <v/>
      </c>
      <c r="EA393" s="136" t="str">
        <f>IF($DT393="Passive","",INDEX(Expenses!H$6:H$1005,$DS393,1))</f>
        <v/>
      </c>
      <c r="EB393" s="136" t="str">
        <f>IF($DT393="Passive","",INDEX(Expenses!I$6:I$1005,$DS393,1))</f>
        <v/>
      </c>
      <c r="EC393" s="136" t="str">
        <f>IF($DT393="Passive","",INDEX(Expenses!J$6:J$1005,$DS393,1))</f>
        <v/>
      </c>
      <c r="ED393" s="136" t="str">
        <f>IF($DT393="Passive","",INDEX(Expenses!K$6:K$1005,$DS393,1))</f>
        <v/>
      </c>
      <c r="EE393" s="136" t="str">
        <f>IF($DT393="Passive","",INDEX(Expenses!L$6:L$1005,$DS393,1))</f>
        <v/>
      </c>
      <c r="EF393" s="136" t="str">
        <f>IF($DT393="Passive","",INDEX(Expenses!M$6:M$1005,$DS393,1))</f>
        <v/>
      </c>
      <c r="EG393" s="136" t="str">
        <f>IF($DT393="Passive","",INDEX(Expenses!N$6:N$1005,$DS393,1))</f>
        <v/>
      </c>
      <c r="EH393" s="136" t="str">
        <f>IF($DT393="Passive","",INDEX(Expenses!O$6:O$1005,$DS393,1))</f>
        <v/>
      </c>
      <c r="EI393" s="136" t="str">
        <f>IF($DT393="Passive","",INDEX(Expenses!P$6:P$1005,$DS393,1))</f>
        <v/>
      </c>
    </row>
    <row r="394" spans="123:139" x14ac:dyDescent="0.25">
      <c r="DS394" s="40">
        <v>389</v>
      </c>
      <c r="DT394" s="130" t="str">
        <f>IF(OR(INDEX(Expenses!$B$6:$B$1005,$DS394,1)=0,INDEX(Expenses!$C$6:$C$1005,$DS394,1)=0,INDEX(Expenses!$D$6:$D$1005,$DS394,1)=0),"Passive","Active")</f>
        <v>Passive</v>
      </c>
      <c r="DU394" s="130" t="str">
        <f>IF($DT394="Passive","",INDEX(Expenses!$B$6:$B$1005,Calc!$DS394,1))</f>
        <v/>
      </c>
      <c r="DV394" s="130" t="str">
        <f>IF($DT394="Passive","",INDEX(Expenses!$C$6:$C$1005,Calc!$DS394,1))</f>
        <v/>
      </c>
      <c r="DW394" s="130" t="str">
        <f>IF($DT394="Passive","",INDEX(Expenses!$D$6:$D$1005,Calc!$DS394,1))</f>
        <v/>
      </c>
      <c r="DX394" s="136" t="str">
        <f>IF($DT394="Passive","",INDEX(Expenses!E$6:E$1005,$DS394,1))</f>
        <v/>
      </c>
      <c r="DY394" s="136" t="str">
        <f>IF($DT394="Passive","",INDEX(Expenses!F$6:F$1005,$DS394,1))</f>
        <v/>
      </c>
      <c r="DZ394" s="136" t="str">
        <f>IF($DT394="Passive","",INDEX(Expenses!G$6:G$1005,$DS394,1))</f>
        <v/>
      </c>
      <c r="EA394" s="136" t="str">
        <f>IF($DT394="Passive","",INDEX(Expenses!H$6:H$1005,$DS394,1))</f>
        <v/>
      </c>
      <c r="EB394" s="136" t="str">
        <f>IF($DT394="Passive","",INDEX(Expenses!I$6:I$1005,$DS394,1))</f>
        <v/>
      </c>
      <c r="EC394" s="136" t="str">
        <f>IF($DT394="Passive","",INDEX(Expenses!J$6:J$1005,$DS394,1))</f>
        <v/>
      </c>
      <c r="ED394" s="136" t="str">
        <f>IF($DT394="Passive","",INDEX(Expenses!K$6:K$1005,$DS394,1))</f>
        <v/>
      </c>
      <c r="EE394" s="136" t="str">
        <f>IF($DT394="Passive","",INDEX(Expenses!L$6:L$1005,$DS394,1))</f>
        <v/>
      </c>
      <c r="EF394" s="136" t="str">
        <f>IF($DT394="Passive","",INDEX(Expenses!M$6:M$1005,$DS394,1))</f>
        <v/>
      </c>
      <c r="EG394" s="136" t="str">
        <f>IF($DT394="Passive","",INDEX(Expenses!N$6:N$1005,$DS394,1))</f>
        <v/>
      </c>
      <c r="EH394" s="136" t="str">
        <f>IF($DT394="Passive","",INDEX(Expenses!O$6:O$1005,$DS394,1))</f>
        <v/>
      </c>
      <c r="EI394" s="136" t="str">
        <f>IF($DT394="Passive","",INDEX(Expenses!P$6:P$1005,$DS394,1))</f>
        <v/>
      </c>
    </row>
    <row r="395" spans="123:139" x14ac:dyDescent="0.25">
      <c r="DS395" s="40">
        <v>390</v>
      </c>
      <c r="DT395" s="130" t="str">
        <f>IF(OR(INDEX(Expenses!$B$6:$B$1005,$DS395,1)=0,INDEX(Expenses!$C$6:$C$1005,$DS395,1)=0,INDEX(Expenses!$D$6:$D$1005,$DS395,1)=0),"Passive","Active")</f>
        <v>Passive</v>
      </c>
      <c r="DU395" s="130" t="str">
        <f>IF($DT395="Passive","",INDEX(Expenses!$B$6:$B$1005,Calc!$DS395,1))</f>
        <v/>
      </c>
      <c r="DV395" s="130" t="str">
        <f>IF($DT395="Passive","",INDEX(Expenses!$C$6:$C$1005,Calc!$DS395,1))</f>
        <v/>
      </c>
      <c r="DW395" s="130" t="str">
        <f>IF($DT395="Passive","",INDEX(Expenses!$D$6:$D$1005,Calc!$DS395,1))</f>
        <v/>
      </c>
      <c r="DX395" s="136" t="str">
        <f>IF($DT395="Passive","",INDEX(Expenses!E$6:E$1005,$DS395,1))</f>
        <v/>
      </c>
      <c r="DY395" s="136" t="str">
        <f>IF($DT395="Passive","",INDEX(Expenses!F$6:F$1005,$DS395,1))</f>
        <v/>
      </c>
      <c r="DZ395" s="136" t="str">
        <f>IF($DT395="Passive","",INDEX(Expenses!G$6:G$1005,$DS395,1))</f>
        <v/>
      </c>
      <c r="EA395" s="136" t="str">
        <f>IF($DT395="Passive","",INDEX(Expenses!H$6:H$1005,$DS395,1))</f>
        <v/>
      </c>
      <c r="EB395" s="136" t="str">
        <f>IF($DT395="Passive","",INDEX(Expenses!I$6:I$1005,$DS395,1))</f>
        <v/>
      </c>
      <c r="EC395" s="136" t="str">
        <f>IF($DT395="Passive","",INDEX(Expenses!J$6:J$1005,$DS395,1))</f>
        <v/>
      </c>
      <c r="ED395" s="136" t="str">
        <f>IF($DT395="Passive","",INDEX(Expenses!K$6:K$1005,$DS395,1))</f>
        <v/>
      </c>
      <c r="EE395" s="136" t="str">
        <f>IF($DT395="Passive","",INDEX(Expenses!L$6:L$1005,$DS395,1))</f>
        <v/>
      </c>
      <c r="EF395" s="136" t="str">
        <f>IF($DT395="Passive","",INDEX(Expenses!M$6:M$1005,$DS395,1))</f>
        <v/>
      </c>
      <c r="EG395" s="136" t="str">
        <f>IF($DT395="Passive","",INDEX(Expenses!N$6:N$1005,$DS395,1))</f>
        <v/>
      </c>
      <c r="EH395" s="136" t="str">
        <f>IF($DT395="Passive","",INDEX(Expenses!O$6:O$1005,$DS395,1))</f>
        <v/>
      </c>
      <c r="EI395" s="136" t="str">
        <f>IF($DT395="Passive","",INDEX(Expenses!P$6:P$1005,$DS395,1))</f>
        <v/>
      </c>
    </row>
    <row r="396" spans="123:139" x14ac:dyDescent="0.25">
      <c r="DS396" s="40">
        <v>391</v>
      </c>
      <c r="DT396" s="130" t="str">
        <f>IF(OR(INDEX(Expenses!$B$6:$B$1005,$DS396,1)=0,INDEX(Expenses!$C$6:$C$1005,$DS396,1)=0,INDEX(Expenses!$D$6:$D$1005,$DS396,1)=0),"Passive","Active")</f>
        <v>Passive</v>
      </c>
      <c r="DU396" s="130" t="str">
        <f>IF($DT396="Passive","",INDEX(Expenses!$B$6:$B$1005,Calc!$DS396,1))</f>
        <v/>
      </c>
      <c r="DV396" s="130" t="str">
        <f>IF($DT396="Passive","",INDEX(Expenses!$C$6:$C$1005,Calc!$DS396,1))</f>
        <v/>
      </c>
      <c r="DW396" s="130" t="str">
        <f>IF($DT396="Passive","",INDEX(Expenses!$D$6:$D$1005,Calc!$DS396,1))</f>
        <v/>
      </c>
      <c r="DX396" s="136" t="str">
        <f>IF($DT396="Passive","",INDEX(Expenses!E$6:E$1005,$DS396,1))</f>
        <v/>
      </c>
      <c r="DY396" s="136" t="str">
        <f>IF($DT396="Passive","",INDEX(Expenses!F$6:F$1005,$DS396,1))</f>
        <v/>
      </c>
      <c r="DZ396" s="136" t="str">
        <f>IF($DT396="Passive","",INDEX(Expenses!G$6:G$1005,$DS396,1))</f>
        <v/>
      </c>
      <c r="EA396" s="136" t="str">
        <f>IF($DT396="Passive","",INDEX(Expenses!H$6:H$1005,$DS396,1))</f>
        <v/>
      </c>
      <c r="EB396" s="136" t="str">
        <f>IF($DT396="Passive","",INDEX(Expenses!I$6:I$1005,$DS396,1))</f>
        <v/>
      </c>
      <c r="EC396" s="136" t="str">
        <f>IF($DT396="Passive","",INDEX(Expenses!J$6:J$1005,$DS396,1))</f>
        <v/>
      </c>
      <c r="ED396" s="136" t="str">
        <f>IF($DT396="Passive","",INDEX(Expenses!K$6:K$1005,$DS396,1))</f>
        <v/>
      </c>
      <c r="EE396" s="136" t="str">
        <f>IF($DT396="Passive","",INDEX(Expenses!L$6:L$1005,$DS396,1))</f>
        <v/>
      </c>
      <c r="EF396" s="136" t="str">
        <f>IF($DT396="Passive","",INDEX(Expenses!M$6:M$1005,$DS396,1))</f>
        <v/>
      </c>
      <c r="EG396" s="136" t="str">
        <f>IF($DT396="Passive","",INDEX(Expenses!N$6:N$1005,$DS396,1))</f>
        <v/>
      </c>
      <c r="EH396" s="136" t="str">
        <f>IF($DT396="Passive","",INDEX(Expenses!O$6:O$1005,$DS396,1))</f>
        <v/>
      </c>
      <c r="EI396" s="136" t="str">
        <f>IF($DT396="Passive","",INDEX(Expenses!P$6:P$1005,$DS396,1))</f>
        <v/>
      </c>
    </row>
    <row r="397" spans="123:139" x14ac:dyDescent="0.25">
      <c r="DS397" s="40">
        <v>392</v>
      </c>
      <c r="DT397" s="130" t="str">
        <f>IF(OR(INDEX(Expenses!$B$6:$B$1005,$DS397,1)=0,INDEX(Expenses!$C$6:$C$1005,$DS397,1)=0,INDEX(Expenses!$D$6:$D$1005,$DS397,1)=0),"Passive","Active")</f>
        <v>Passive</v>
      </c>
      <c r="DU397" s="130" t="str">
        <f>IF($DT397="Passive","",INDEX(Expenses!$B$6:$B$1005,Calc!$DS397,1))</f>
        <v/>
      </c>
      <c r="DV397" s="130" t="str">
        <f>IF($DT397="Passive","",INDEX(Expenses!$C$6:$C$1005,Calc!$DS397,1))</f>
        <v/>
      </c>
      <c r="DW397" s="130" t="str">
        <f>IF($DT397="Passive","",INDEX(Expenses!$D$6:$D$1005,Calc!$DS397,1))</f>
        <v/>
      </c>
      <c r="DX397" s="136" t="str">
        <f>IF($DT397="Passive","",INDEX(Expenses!E$6:E$1005,$DS397,1))</f>
        <v/>
      </c>
      <c r="DY397" s="136" t="str">
        <f>IF($DT397="Passive","",INDEX(Expenses!F$6:F$1005,$DS397,1))</f>
        <v/>
      </c>
      <c r="DZ397" s="136" t="str">
        <f>IF($DT397="Passive","",INDEX(Expenses!G$6:G$1005,$DS397,1))</f>
        <v/>
      </c>
      <c r="EA397" s="136" t="str">
        <f>IF($DT397="Passive","",INDEX(Expenses!H$6:H$1005,$DS397,1))</f>
        <v/>
      </c>
      <c r="EB397" s="136" t="str">
        <f>IF($DT397="Passive","",INDEX(Expenses!I$6:I$1005,$DS397,1))</f>
        <v/>
      </c>
      <c r="EC397" s="136" t="str">
        <f>IF($DT397="Passive","",INDEX(Expenses!J$6:J$1005,$DS397,1))</f>
        <v/>
      </c>
      <c r="ED397" s="136" t="str">
        <f>IF($DT397="Passive","",INDEX(Expenses!K$6:K$1005,$DS397,1))</f>
        <v/>
      </c>
      <c r="EE397" s="136" t="str">
        <f>IF($DT397="Passive","",INDEX(Expenses!L$6:L$1005,$DS397,1))</f>
        <v/>
      </c>
      <c r="EF397" s="136" t="str">
        <f>IF($DT397="Passive","",INDEX(Expenses!M$6:M$1005,$DS397,1))</f>
        <v/>
      </c>
      <c r="EG397" s="136" t="str">
        <f>IF($DT397="Passive","",INDEX(Expenses!N$6:N$1005,$DS397,1))</f>
        <v/>
      </c>
      <c r="EH397" s="136" t="str">
        <f>IF($DT397="Passive","",INDEX(Expenses!O$6:O$1005,$DS397,1))</f>
        <v/>
      </c>
      <c r="EI397" s="136" t="str">
        <f>IF($DT397="Passive","",INDEX(Expenses!P$6:P$1005,$DS397,1))</f>
        <v/>
      </c>
    </row>
    <row r="398" spans="123:139" x14ac:dyDescent="0.25">
      <c r="DS398" s="40">
        <v>393</v>
      </c>
      <c r="DT398" s="130" t="str">
        <f>IF(OR(INDEX(Expenses!$B$6:$B$1005,$DS398,1)=0,INDEX(Expenses!$C$6:$C$1005,$DS398,1)=0,INDEX(Expenses!$D$6:$D$1005,$DS398,1)=0),"Passive","Active")</f>
        <v>Passive</v>
      </c>
      <c r="DU398" s="130" t="str">
        <f>IF($DT398="Passive","",INDEX(Expenses!$B$6:$B$1005,Calc!$DS398,1))</f>
        <v/>
      </c>
      <c r="DV398" s="130" t="str">
        <f>IF($DT398="Passive","",INDEX(Expenses!$C$6:$C$1005,Calc!$DS398,1))</f>
        <v/>
      </c>
      <c r="DW398" s="130" t="str">
        <f>IF($DT398="Passive","",INDEX(Expenses!$D$6:$D$1005,Calc!$DS398,1))</f>
        <v/>
      </c>
      <c r="DX398" s="136" t="str">
        <f>IF($DT398="Passive","",INDEX(Expenses!E$6:E$1005,$DS398,1))</f>
        <v/>
      </c>
      <c r="DY398" s="136" t="str">
        <f>IF($DT398="Passive","",INDEX(Expenses!F$6:F$1005,$DS398,1))</f>
        <v/>
      </c>
      <c r="DZ398" s="136" t="str">
        <f>IF($DT398="Passive","",INDEX(Expenses!G$6:G$1005,$DS398,1))</f>
        <v/>
      </c>
      <c r="EA398" s="136" t="str">
        <f>IF($DT398="Passive","",INDEX(Expenses!H$6:H$1005,$DS398,1))</f>
        <v/>
      </c>
      <c r="EB398" s="136" t="str">
        <f>IF($DT398="Passive","",INDEX(Expenses!I$6:I$1005,$DS398,1))</f>
        <v/>
      </c>
      <c r="EC398" s="136" t="str">
        <f>IF($DT398="Passive","",INDEX(Expenses!J$6:J$1005,$DS398,1))</f>
        <v/>
      </c>
      <c r="ED398" s="136" t="str">
        <f>IF($DT398="Passive","",INDEX(Expenses!K$6:K$1005,$DS398,1))</f>
        <v/>
      </c>
      <c r="EE398" s="136" t="str">
        <f>IF($DT398="Passive","",INDEX(Expenses!L$6:L$1005,$DS398,1))</f>
        <v/>
      </c>
      <c r="EF398" s="136" t="str">
        <f>IF($DT398="Passive","",INDEX(Expenses!M$6:M$1005,$DS398,1))</f>
        <v/>
      </c>
      <c r="EG398" s="136" t="str">
        <f>IF($DT398="Passive","",INDEX(Expenses!N$6:N$1005,$DS398,1))</f>
        <v/>
      </c>
      <c r="EH398" s="136" t="str">
        <f>IF($DT398="Passive","",INDEX(Expenses!O$6:O$1005,$DS398,1))</f>
        <v/>
      </c>
      <c r="EI398" s="136" t="str">
        <f>IF($DT398="Passive","",INDEX(Expenses!P$6:P$1005,$DS398,1))</f>
        <v/>
      </c>
    </row>
    <row r="399" spans="123:139" x14ac:dyDescent="0.25">
      <c r="DS399" s="40">
        <v>394</v>
      </c>
      <c r="DT399" s="130" t="str">
        <f>IF(OR(INDEX(Expenses!$B$6:$B$1005,$DS399,1)=0,INDEX(Expenses!$C$6:$C$1005,$DS399,1)=0,INDEX(Expenses!$D$6:$D$1005,$DS399,1)=0),"Passive","Active")</f>
        <v>Passive</v>
      </c>
      <c r="DU399" s="130" t="str">
        <f>IF($DT399="Passive","",INDEX(Expenses!$B$6:$B$1005,Calc!$DS399,1))</f>
        <v/>
      </c>
      <c r="DV399" s="130" t="str">
        <f>IF($DT399="Passive","",INDEX(Expenses!$C$6:$C$1005,Calc!$DS399,1))</f>
        <v/>
      </c>
      <c r="DW399" s="130" t="str">
        <f>IF($DT399="Passive","",INDEX(Expenses!$D$6:$D$1005,Calc!$DS399,1))</f>
        <v/>
      </c>
      <c r="DX399" s="136" t="str">
        <f>IF($DT399="Passive","",INDEX(Expenses!E$6:E$1005,$DS399,1))</f>
        <v/>
      </c>
      <c r="DY399" s="136" t="str">
        <f>IF($DT399="Passive","",INDEX(Expenses!F$6:F$1005,$DS399,1))</f>
        <v/>
      </c>
      <c r="DZ399" s="136" t="str">
        <f>IF($DT399="Passive","",INDEX(Expenses!G$6:G$1005,$DS399,1))</f>
        <v/>
      </c>
      <c r="EA399" s="136" t="str">
        <f>IF($DT399="Passive","",INDEX(Expenses!H$6:H$1005,$DS399,1))</f>
        <v/>
      </c>
      <c r="EB399" s="136" t="str">
        <f>IF($DT399="Passive","",INDEX(Expenses!I$6:I$1005,$DS399,1))</f>
        <v/>
      </c>
      <c r="EC399" s="136" t="str">
        <f>IF($DT399="Passive","",INDEX(Expenses!J$6:J$1005,$DS399,1))</f>
        <v/>
      </c>
      <c r="ED399" s="136" t="str">
        <f>IF($DT399="Passive","",INDEX(Expenses!K$6:K$1005,$DS399,1))</f>
        <v/>
      </c>
      <c r="EE399" s="136" t="str">
        <f>IF($DT399="Passive","",INDEX(Expenses!L$6:L$1005,$DS399,1))</f>
        <v/>
      </c>
      <c r="EF399" s="136" t="str">
        <f>IF($DT399="Passive","",INDEX(Expenses!M$6:M$1005,$DS399,1))</f>
        <v/>
      </c>
      <c r="EG399" s="136" t="str">
        <f>IF($DT399="Passive","",INDEX(Expenses!N$6:N$1005,$DS399,1))</f>
        <v/>
      </c>
      <c r="EH399" s="136" t="str">
        <f>IF($DT399="Passive","",INDEX(Expenses!O$6:O$1005,$DS399,1))</f>
        <v/>
      </c>
      <c r="EI399" s="136" t="str">
        <f>IF($DT399="Passive","",INDEX(Expenses!P$6:P$1005,$DS399,1))</f>
        <v/>
      </c>
    </row>
    <row r="400" spans="123:139" x14ac:dyDescent="0.25">
      <c r="DS400" s="40">
        <v>395</v>
      </c>
      <c r="DT400" s="130" t="str">
        <f>IF(OR(INDEX(Expenses!$B$6:$B$1005,$DS400,1)=0,INDEX(Expenses!$C$6:$C$1005,$DS400,1)=0,INDEX(Expenses!$D$6:$D$1005,$DS400,1)=0),"Passive","Active")</f>
        <v>Passive</v>
      </c>
      <c r="DU400" s="130" t="str">
        <f>IF($DT400="Passive","",INDEX(Expenses!$B$6:$B$1005,Calc!$DS400,1))</f>
        <v/>
      </c>
      <c r="DV400" s="130" t="str">
        <f>IF($DT400="Passive","",INDEX(Expenses!$C$6:$C$1005,Calc!$DS400,1))</f>
        <v/>
      </c>
      <c r="DW400" s="130" t="str">
        <f>IF($DT400="Passive","",INDEX(Expenses!$D$6:$D$1005,Calc!$DS400,1))</f>
        <v/>
      </c>
      <c r="DX400" s="136" t="str">
        <f>IF($DT400="Passive","",INDEX(Expenses!E$6:E$1005,$DS400,1))</f>
        <v/>
      </c>
      <c r="DY400" s="136" t="str">
        <f>IF($DT400="Passive","",INDEX(Expenses!F$6:F$1005,$DS400,1))</f>
        <v/>
      </c>
      <c r="DZ400" s="136" t="str">
        <f>IF($DT400="Passive","",INDEX(Expenses!G$6:G$1005,$DS400,1))</f>
        <v/>
      </c>
      <c r="EA400" s="136" t="str">
        <f>IF($DT400="Passive","",INDEX(Expenses!H$6:H$1005,$DS400,1))</f>
        <v/>
      </c>
      <c r="EB400" s="136" t="str">
        <f>IF($DT400="Passive","",INDEX(Expenses!I$6:I$1005,$DS400,1))</f>
        <v/>
      </c>
      <c r="EC400" s="136" t="str">
        <f>IF($DT400="Passive","",INDEX(Expenses!J$6:J$1005,$DS400,1))</f>
        <v/>
      </c>
      <c r="ED400" s="136" t="str">
        <f>IF($DT400="Passive","",INDEX(Expenses!K$6:K$1005,$DS400,1))</f>
        <v/>
      </c>
      <c r="EE400" s="136" t="str">
        <f>IF($DT400="Passive","",INDEX(Expenses!L$6:L$1005,$DS400,1))</f>
        <v/>
      </c>
      <c r="EF400" s="136" t="str">
        <f>IF($DT400="Passive","",INDEX(Expenses!M$6:M$1005,$DS400,1))</f>
        <v/>
      </c>
      <c r="EG400" s="136" t="str">
        <f>IF($DT400="Passive","",INDEX(Expenses!N$6:N$1005,$DS400,1))</f>
        <v/>
      </c>
      <c r="EH400" s="136" t="str">
        <f>IF($DT400="Passive","",INDEX(Expenses!O$6:O$1005,$DS400,1))</f>
        <v/>
      </c>
      <c r="EI400" s="136" t="str">
        <f>IF($DT400="Passive","",INDEX(Expenses!P$6:P$1005,$DS400,1))</f>
        <v/>
      </c>
    </row>
    <row r="401" spans="123:139" x14ac:dyDescent="0.25">
      <c r="DS401" s="40">
        <v>396</v>
      </c>
      <c r="DT401" s="130" t="str">
        <f>IF(OR(INDEX(Expenses!$B$6:$B$1005,$DS401,1)=0,INDEX(Expenses!$C$6:$C$1005,$DS401,1)=0,INDEX(Expenses!$D$6:$D$1005,$DS401,1)=0),"Passive","Active")</f>
        <v>Passive</v>
      </c>
      <c r="DU401" s="130" t="str">
        <f>IF($DT401="Passive","",INDEX(Expenses!$B$6:$B$1005,Calc!$DS401,1))</f>
        <v/>
      </c>
      <c r="DV401" s="130" t="str">
        <f>IF($DT401="Passive","",INDEX(Expenses!$C$6:$C$1005,Calc!$DS401,1))</f>
        <v/>
      </c>
      <c r="DW401" s="130" t="str">
        <f>IF($DT401="Passive","",INDEX(Expenses!$D$6:$D$1005,Calc!$DS401,1))</f>
        <v/>
      </c>
      <c r="DX401" s="136" t="str">
        <f>IF($DT401="Passive","",INDEX(Expenses!E$6:E$1005,$DS401,1))</f>
        <v/>
      </c>
      <c r="DY401" s="136" t="str">
        <f>IF($DT401="Passive","",INDEX(Expenses!F$6:F$1005,$DS401,1))</f>
        <v/>
      </c>
      <c r="DZ401" s="136" t="str">
        <f>IF($DT401="Passive","",INDEX(Expenses!G$6:G$1005,$DS401,1))</f>
        <v/>
      </c>
      <c r="EA401" s="136" t="str">
        <f>IF($DT401="Passive","",INDEX(Expenses!H$6:H$1005,$DS401,1))</f>
        <v/>
      </c>
      <c r="EB401" s="136" t="str">
        <f>IF($DT401="Passive","",INDEX(Expenses!I$6:I$1005,$DS401,1))</f>
        <v/>
      </c>
      <c r="EC401" s="136" t="str">
        <f>IF($DT401="Passive","",INDEX(Expenses!J$6:J$1005,$DS401,1))</f>
        <v/>
      </c>
      <c r="ED401" s="136" t="str">
        <f>IF($DT401="Passive","",INDEX(Expenses!K$6:K$1005,$DS401,1))</f>
        <v/>
      </c>
      <c r="EE401" s="136" t="str">
        <f>IF($DT401="Passive","",INDEX(Expenses!L$6:L$1005,$DS401,1))</f>
        <v/>
      </c>
      <c r="EF401" s="136" t="str">
        <f>IF($DT401="Passive","",INDEX(Expenses!M$6:M$1005,$DS401,1))</f>
        <v/>
      </c>
      <c r="EG401" s="136" t="str">
        <f>IF($DT401="Passive","",INDEX(Expenses!N$6:N$1005,$DS401,1))</f>
        <v/>
      </c>
      <c r="EH401" s="136" t="str">
        <f>IF($DT401="Passive","",INDEX(Expenses!O$6:O$1005,$DS401,1))</f>
        <v/>
      </c>
      <c r="EI401" s="136" t="str">
        <f>IF($DT401="Passive","",INDEX(Expenses!P$6:P$1005,$DS401,1))</f>
        <v/>
      </c>
    </row>
    <row r="402" spans="123:139" x14ac:dyDescent="0.25">
      <c r="DS402" s="40">
        <v>397</v>
      </c>
      <c r="DT402" s="130" t="str">
        <f>IF(OR(INDEX(Expenses!$B$6:$B$1005,$DS402,1)=0,INDEX(Expenses!$C$6:$C$1005,$DS402,1)=0,INDEX(Expenses!$D$6:$D$1005,$DS402,1)=0),"Passive","Active")</f>
        <v>Passive</v>
      </c>
      <c r="DU402" s="130" t="str">
        <f>IF($DT402="Passive","",INDEX(Expenses!$B$6:$B$1005,Calc!$DS402,1))</f>
        <v/>
      </c>
      <c r="DV402" s="130" t="str">
        <f>IF($DT402="Passive","",INDEX(Expenses!$C$6:$C$1005,Calc!$DS402,1))</f>
        <v/>
      </c>
      <c r="DW402" s="130" t="str">
        <f>IF($DT402="Passive","",INDEX(Expenses!$D$6:$D$1005,Calc!$DS402,1))</f>
        <v/>
      </c>
      <c r="DX402" s="136" t="str">
        <f>IF($DT402="Passive","",INDEX(Expenses!E$6:E$1005,$DS402,1))</f>
        <v/>
      </c>
      <c r="DY402" s="136" t="str">
        <f>IF($DT402="Passive","",INDEX(Expenses!F$6:F$1005,$DS402,1))</f>
        <v/>
      </c>
      <c r="DZ402" s="136" t="str">
        <f>IF($DT402="Passive","",INDEX(Expenses!G$6:G$1005,$DS402,1))</f>
        <v/>
      </c>
      <c r="EA402" s="136" t="str">
        <f>IF($DT402="Passive","",INDEX(Expenses!H$6:H$1005,$DS402,1))</f>
        <v/>
      </c>
      <c r="EB402" s="136" t="str">
        <f>IF($DT402="Passive","",INDEX(Expenses!I$6:I$1005,$DS402,1))</f>
        <v/>
      </c>
      <c r="EC402" s="136" t="str">
        <f>IF($DT402="Passive","",INDEX(Expenses!J$6:J$1005,$DS402,1))</f>
        <v/>
      </c>
      <c r="ED402" s="136" t="str">
        <f>IF($DT402="Passive","",INDEX(Expenses!K$6:K$1005,$DS402,1))</f>
        <v/>
      </c>
      <c r="EE402" s="136" t="str">
        <f>IF($DT402="Passive","",INDEX(Expenses!L$6:L$1005,$DS402,1))</f>
        <v/>
      </c>
      <c r="EF402" s="136" t="str">
        <f>IF($DT402="Passive","",INDEX(Expenses!M$6:M$1005,$DS402,1))</f>
        <v/>
      </c>
      <c r="EG402" s="136" t="str">
        <f>IF($DT402="Passive","",INDEX(Expenses!N$6:N$1005,$DS402,1))</f>
        <v/>
      </c>
      <c r="EH402" s="136" t="str">
        <f>IF($DT402="Passive","",INDEX(Expenses!O$6:O$1005,$DS402,1))</f>
        <v/>
      </c>
      <c r="EI402" s="136" t="str">
        <f>IF($DT402="Passive","",INDEX(Expenses!P$6:P$1005,$DS402,1))</f>
        <v/>
      </c>
    </row>
    <row r="403" spans="123:139" x14ac:dyDescent="0.25">
      <c r="DS403" s="40">
        <v>398</v>
      </c>
      <c r="DT403" s="130" t="str">
        <f>IF(OR(INDEX(Expenses!$B$6:$B$1005,$DS403,1)=0,INDEX(Expenses!$C$6:$C$1005,$DS403,1)=0,INDEX(Expenses!$D$6:$D$1005,$DS403,1)=0),"Passive","Active")</f>
        <v>Passive</v>
      </c>
      <c r="DU403" s="130" t="str">
        <f>IF($DT403="Passive","",INDEX(Expenses!$B$6:$B$1005,Calc!$DS403,1))</f>
        <v/>
      </c>
      <c r="DV403" s="130" t="str">
        <f>IF($DT403="Passive","",INDEX(Expenses!$C$6:$C$1005,Calc!$DS403,1))</f>
        <v/>
      </c>
      <c r="DW403" s="130" t="str">
        <f>IF($DT403="Passive","",INDEX(Expenses!$D$6:$D$1005,Calc!$DS403,1))</f>
        <v/>
      </c>
      <c r="DX403" s="136" t="str">
        <f>IF($DT403="Passive","",INDEX(Expenses!E$6:E$1005,$DS403,1))</f>
        <v/>
      </c>
      <c r="DY403" s="136" t="str">
        <f>IF($DT403="Passive","",INDEX(Expenses!F$6:F$1005,$DS403,1))</f>
        <v/>
      </c>
      <c r="DZ403" s="136" t="str">
        <f>IF($DT403="Passive","",INDEX(Expenses!G$6:G$1005,$DS403,1))</f>
        <v/>
      </c>
      <c r="EA403" s="136" t="str">
        <f>IF($DT403="Passive","",INDEX(Expenses!H$6:H$1005,$DS403,1))</f>
        <v/>
      </c>
      <c r="EB403" s="136" t="str">
        <f>IF($DT403="Passive","",INDEX(Expenses!I$6:I$1005,$DS403,1))</f>
        <v/>
      </c>
      <c r="EC403" s="136" t="str">
        <f>IF($DT403="Passive","",INDEX(Expenses!J$6:J$1005,$DS403,1))</f>
        <v/>
      </c>
      <c r="ED403" s="136" t="str">
        <f>IF($DT403="Passive","",INDEX(Expenses!K$6:K$1005,$DS403,1))</f>
        <v/>
      </c>
      <c r="EE403" s="136" t="str">
        <f>IF($DT403="Passive","",INDEX(Expenses!L$6:L$1005,$DS403,1))</f>
        <v/>
      </c>
      <c r="EF403" s="136" t="str">
        <f>IF($DT403="Passive","",INDEX(Expenses!M$6:M$1005,$DS403,1))</f>
        <v/>
      </c>
      <c r="EG403" s="136" t="str">
        <f>IF($DT403="Passive","",INDEX(Expenses!N$6:N$1005,$DS403,1))</f>
        <v/>
      </c>
      <c r="EH403" s="136" t="str">
        <f>IF($DT403="Passive","",INDEX(Expenses!O$6:O$1005,$DS403,1))</f>
        <v/>
      </c>
      <c r="EI403" s="136" t="str">
        <f>IF($DT403="Passive","",INDEX(Expenses!P$6:P$1005,$DS403,1))</f>
        <v/>
      </c>
    </row>
    <row r="404" spans="123:139" x14ac:dyDescent="0.25">
      <c r="DS404" s="40">
        <v>399</v>
      </c>
      <c r="DT404" s="130" t="str">
        <f>IF(OR(INDEX(Expenses!$B$6:$B$1005,$DS404,1)=0,INDEX(Expenses!$C$6:$C$1005,$DS404,1)=0,INDEX(Expenses!$D$6:$D$1005,$DS404,1)=0),"Passive","Active")</f>
        <v>Passive</v>
      </c>
      <c r="DU404" s="130" t="str">
        <f>IF($DT404="Passive","",INDEX(Expenses!$B$6:$B$1005,Calc!$DS404,1))</f>
        <v/>
      </c>
      <c r="DV404" s="130" t="str">
        <f>IF($DT404="Passive","",INDEX(Expenses!$C$6:$C$1005,Calc!$DS404,1))</f>
        <v/>
      </c>
      <c r="DW404" s="130" t="str">
        <f>IF($DT404="Passive","",INDEX(Expenses!$D$6:$D$1005,Calc!$DS404,1))</f>
        <v/>
      </c>
      <c r="DX404" s="136" t="str">
        <f>IF($DT404="Passive","",INDEX(Expenses!E$6:E$1005,$DS404,1))</f>
        <v/>
      </c>
      <c r="DY404" s="136" t="str">
        <f>IF($DT404="Passive","",INDEX(Expenses!F$6:F$1005,$DS404,1))</f>
        <v/>
      </c>
      <c r="DZ404" s="136" t="str">
        <f>IF($DT404="Passive","",INDEX(Expenses!G$6:G$1005,$DS404,1))</f>
        <v/>
      </c>
      <c r="EA404" s="136" t="str">
        <f>IF($DT404="Passive","",INDEX(Expenses!H$6:H$1005,$DS404,1))</f>
        <v/>
      </c>
      <c r="EB404" s="136" t="str">
        <f>IF($DT404="Passive","",INDEX(Expenses!I$6:I$1005,$DS404,1))</f>
        <v/>
      </c>
      <c r="EC404" s="136" t="str">
        <f>IF($DT404="Passive","",INDEX(Expenses!J$6:J$1005,$DS404,1))</f>
        <v/>
      </c>
      <c r="ED404" s="136" t="str">
        <f>IF($DT404="Passive","",INDEX(Expenses!K$6:K$1005,$DS404,1))</f>
        <v/>
      </c>
      <c r="EE404" s="136" t="str">
        <f>IF($DT404="Passive","",INDEX(Expenses!L$6:L$1005,$DS404,1))</f>
        <v/>
      </c>
      <c r="EF404" s="136" t="str">
        <f>IF($DT404="Passive","",INDEX(Expenses!M$6:M$1005,$DS404,1))</f>
        <v/>
      </c>
      <c r="EG404" s="136" t="str">
        <f>IF($DT404="Passive","",INDEX(Expenses!N$6:N$1005,$DS404,1))</f>
        <v/>
      </c>
      <c r="EH404" s="136" t="str">
        <f>IF($DT404="Passive","",INDEX(Expenses!O$6:O$1005,$DS404,1))</f>
        <v/>
      </c>
      <c r="EI404" s="136" t="str">
        <f>IF($DT404="Passive","",INDEX(Expenses!P$6:P$1005,$DS404,1))</f>
        <v/>
      </c>
    </row>
    <row r="405" spans="123:139" x14ac:dyDescent="0.25">
      <c r="DS405" s="40">
        <v>400</v>
      </c>
      <c r="DT405" s="130" t="str">
        <f>IF(OR(INDEX(Expenses!$B$6:$B$1005,$DS405,1)=0,INDEX(Expenses!$C$6:$C$1005,$DS405,1)=0,INDEX(Expenses!$D$6:$D$1005,$DS405,1)=0),"Passive","Active")</f>
        <v>Passive</v>
      </c>
      <c r="DU405" s="130" t="str">
        <f>IF($DT405="Passive","",INDEX(Expenses!$B$6:$B$1005,Calc!$DS405,1))</f>
        <v/>
      </c>
      <c r="DV405" s="130" t="str">
        <f>IF($DT405="Passive","",INDEX(Expenses!$C$6:$C$1005,Calc!$DS405,1))</f>
        <v/>
      </c>
      <c r="DW405" s="130" t="str">
        <f>IF($DT405="Passive","",INDEX(Expenses!$D$6:$D$1005,Calc!$DS405,1))</f>
        <v/>
      </c>
      <c r="DX405" s="136" t="str">
        <f>IF($DT405="Passive","",INDEX(Expenses!E$6:E$1005,$DS405,1))</f>
        <v/>
      </c>
      <c r="DY405" s="136" t="str">
        <f>IF($DT405="Passive","",INDEX(Expenses!F$6:F$1005,$DS405,1))</f>
        <v/>
      </c>
      <c r="DZ405" s="136" t="str">
        <f>IF($DT405="Passive","",INDEX(Expenses!G$6:G$1005,$DS405,1))</f>
        <v/>
      </c>
      <c r="EA405" s="136" t="str">
        <f>IF($DT405="Passive","",INDEX(Expenses!H$6:H$1005,$DS405,1))</f>
        <v/>
      </c>
      <c r="EB405" s="136" t="str">
        <f>IF($DT405="Passive","",INDEX(Expenses!I$6:I$1005,$DS405,1))</f>
        <v/>
      </c>
      <c r="EC405" s="136" t="str">
        <f>IF($DT405="Passive","",INDEX(Expenses!J$6:J$1005,$DS405,1))</f>
        <v/>
      </c>
      <c r="ED405" s="136" t="str">
        <f>IF($DT405="Passive","",INDEX(Expenses!K$6:K$1005,$DS405,1))</f>
        <v/>
      </c>
      <c r="EE405" s="136" t="str">
        <f>IF($DT405="Passive","",INDEX(Expenses!L$6:L$1005,$DS405,1))</f>
        <v/>
      </c>
      <c r="EF405" s="136" t="str">
        <f>IF($DT405="Passive","",INDEX(Expenses!M$6:M$1005,$DS405,1))</f>
        <v/>
      </c>
      <c r="EG405" s="136" t="str">
        <f>IF($DT405="Passive","",INDEX(Expenses!N$6:N$1005,$DS405,1))</f>
        <v/>
      </c>
      <c r="EH405" s="136" t="str">
        <f>IF($DT405="Passive","",INDEX(Expenses!O$6:O$1005,$DS405,1))</f>
        <v/>
      </c>
      <c r="EI405" s="136" t="str">
        <f>IF($DT405="Passive","",INDEX(Expenses!P$6:P$1005,$DS405,1))</f>
        <v/>
      </c>
    </row>
    <row r="406" spans="123:139" x14ac:dyDescent="0.25">
      <c r="DS406" s="40">
        <v>401</v>
      </c>
      <c r="DT406" s="130" t="str">
        <f>IF(OR(INDEX(Expenses!$B$6:$B$1005,$DS406,1)=0,INDEX(Expenses!$C$6:$C$1005,$DS406,1)=0,INDEX(Expenses!$D$6:$D$1005,$DS406,1)=0),"Passive","Active")</f>
        <v>Passive</v>
      </c>
      <c r="DU406" s="130" t="str">
        <f>IF($DT406="Passive","",INDEX(Expenses!$B$6:$B$1005,Calc!$DS406,1))</f>
        <v/>
      </c>
      <c r="DV406" s="130" t="str">
        <f>IF($DT406="Passive","",INDEX(Expenses!$C$6:$C$1005,Calc!$DS406,1))</f>
        <v/>
      </c>
      <c r="DW406" s="130" t="str">
        <f>IF($DT406="Passive","",INDEX(Expenses!$D$6:$D$1005,Calc!$DS406,1))</f>
        <v/>
      </c>
      <c r="DX406" s="136" t="str">
        <f>IF($DT406="Passive","",INDEX(Expenses!E$6:E$1005,$DS406,1))</f>
        <v/>
      </c>
      <c r="DY406" s="136" t="str">
        <f>IF($DT406="Passive","",INDEX(Expenses!F$6:F$1005,$DS406,1))</f>
        <v/>
      </c>
      <c r="DZ406" s="136" t="str">
        <f>IF($DT406="Passive","",INDEX(Expenses!G$6:G$1005,$DS406,1))</f>
        <v/>
      </c>
      <c r="EA406" s="136" t="str">
        <f>IF($DT406="Passive","",INDEX(Expenses!H$6:H$1005,$DS406,1))</f>
        <v/>
      </c>
      <c r="EB406" s="136" t="str">
        <f>IF($DT406="Passive","",INDEX(Expenses!I$6:I$1005,$DS406,1))</f>
        <v/>
      </c>
      <c r="EC406" s="136" t="str">
        <f>IF($DT406="Passive","",INDEX(Expenses!J$6:J$1005,$DS406,1))</f>
        <v/>
      </c>
      <c r="ED406" s="136" t="str">
        <f>IF($DT406="Passive","",INDEX(Expenses!K$6:K$1005,$DS406,1))</f>
        <v/>
      </c>
      <c r="EE406" s="136" t="str">
        <f>IF($DT406="Passive","",INDEX(Expenses!L$6:L$1005,$DS406,1))</f>
        <v/>
      </c>
      <c r="EF406" s="136" t="str">
        <f>IF($DT406="Passive","",INDEX(Expenses!M$6:M$1005,$DS406,1))</f>
        <v/>
      </c>
      <c r="EG406" s="136" t="str">
        <f>IF($DT406="Passive","",INDEX(Expenses!N$6:N$1005,$DS406,1))</f>
        <v/>
      </c>
      <c r="EH406" s="136" t="str">
        <f>IF($DT406="Passive","",INDEX(Expenses!O$6:O$1005,$DS406,1))</f>
        <v/>
      </c>
      <c r="EI406" s="136" t="str">
        <f>IF($DT406="Passive","",INDEX(Expenses!P$6:P$1005,$DS406,1))</f>
        <v/>
      </c>
    </row>
    <row r="407" spans="123:139" x14ac:dyDescent="0.25">
      <c r="DS407" s="40">
        <v>402</v>
      </c>
      <c r="DT407" s="130" t="str">
        <f>IF(OR(INDEX(Expenses!$B$6:$B$1005,$DS407,1)=0,INDEX(Expenses!$C$6:$C$1005,$DS407,1)=0,INDEX(Expenses!$D$6:$D$1005,$DS407,1)=0),"Passive","Active")</f>
        <v>Passive</v>
      </c>
      <c r="DU407" s="130" t="str">
        <f>IF($DT407="Passive","",INDEX(Expenses!$B$6:$B$1005,Calc!$DS407,1))</f>
        <v/>
      </c>
      <c r="DV407" s="130" t="str">
        <f>IF($DT407="Passive","",INDEX(Expenses!$C$6:$C$1005,Calc!$DS407,1))</f>
        <v/>
      </c>
      <c r="DW407" s="130" t="str">
        <f>IF($DT407="Passive","",INDEX(Expenses!$D$6:$D$1005,Calc!$DS407,1))</f>
        <v/>
      </c>
      <c r="DX407" s="136" t="str">
        <f>IF($DT407="Passive","",INDEX(Expenses!E$6:E$1005,$DS407,1))</f>
        <v/>
      </c>
      <c r="DY407" s="136" t="str">
        <f>IF($DT407="Passive","",INDEX(Expenses!F$6:F$1005,$DS407,1))</f>
        <v/>
      </c>
      <c r="DZ407" s="136" t="str">
        <f>IF($DT407="Passive","",INDEX(Expenses!G$6:G$1005,$DS407,1))</f>
        <v/>
      </c>
      <c r="EA407" s="136" t="str">
        <f>IF($DT407="Passive","",INDEX(Expenses!H$6:H$1005,$DS407,1))</f>
        <v/>
      </c>
      <c r="EB407" s="136" t="str">
        <f>IF($DT407="Passive","",INDEX(Expenses!I$6:I$1005,$DS407,1))</f>
        <v/>
      </c>
      <c r="EC407" s="136" t="str">
        <f>IF($DT407="Passive","",INDEX(Expenses!J$6:J$1005,$DS407,1))</f>
        <v/>
      </c>
      <c r="ED407" s="136" t="str">
        <f>IF($DT407="Passive","",INDEX(Expenses!K$6:K$1005,$DS407,1))</f>
        <v/>
      </c>
      <c r="EE407" s="136" t="str">
        <f>IF($DT407="Passive","",INDEX(Expenses!L$6:L$1005,$DS407,1))</f>
        <v/>
      </c>
      <c r="EF407" s="136" t="str">
        <f>IF($DT407="Passive","",INDEX(Expenses!M$6:M$1005,$DS407,1))</f>
        <v/>
      </c>
      <c r="EG407" s="136" t="str">
        <f>IF($DT407="Passive","",INDEX(Expenses!N$6:N$1005,$DS407,1))</f>
        <v/>
      </c>
      <c r="EH407" s="136" t="str">
        <f>IF($DT407="Passive","",INDEX(Expenses!O$6:O$1005,$DS407,1))</f>
        <v/>
      </c>
      <c r="EI407" s="136" t="str">
        <f>IF($DT407="Passive","",INDEX(Expenses!P$6:P$1005,$DS407,1))</f>
        <v/>
      </c>
    </row>
    <row r="408" spans="123:139" x14ac:dyDescent="0.25">
      <c r="DS408" s="40">
        <v>403</v>
      </c>
      <c r="DT408" s="130" t="str">
        <f>IF(OR(INDEX(Expenses!$B$6:$B$1005,$DS408,1)=0,INDEX(Expenses!$C$6:$C$1005,$DS408,1)=0,INDEX(Expenses!$D$6:$D$1005,$DS408,1)=0),"Passive","Active")</f>
        <v>Passive</v>
      </c>
      <c r="DU408" s="130" t="str">
        <f>IF($DT408="Passive","",INDEX(Expenses!$B$6:$B$1005,Calc!$DS408,1))</f>
        <v/>
      </c>
      <c r="DV408" s="130" t="str">
        <f>IF($DT408="Passive","",INDEX(Expenses!$C$6:$C$1005,Calc!$DS408,1))</f>
        <v/>
      </c>
      <c r="DW408" s="130" t="str">
        <f>IF($DT408="Passive","",INDEX(Expenses!$D$6:$D$1005,Calc!$DS408,1))</f>
        <v/>
      </c>
      <c r="DX408" s="136" t="str">
        <f>IF($DT408="Passive","",INDEX(Expenses!E$6:E$1005,$DS408,1))</f>
        <v/>
      </c>
      <c r="DY408" s="136" t="str">
        <f>IF($DT408="Passive","",INDEX(Expenses!F$6:F$1005,$DS408,1))</f>
        <v/>
      </c>
      <c r="DZ408" s="136" t="str">
        <f>IF($DT408="Passive","",INDEX(Expenses!G$6:G$1005,$DS408,1))</f>
        <v/>
      </c>
      <c r="EA408" s="136" t="str">
        <f>IF($DT408="Passive","",INDEX(Expenses!H$6:H$1005,$DS408,1))</f>
        <v/>
      </c>
      <c r="EB408" s="136" t="str">
        <f>IF($DT408="Passive","",INDEX(Expenses!I$6:I$1005,$DS408,1))</f>
        <v/>
      </c>
      <c r="EC408" s="136" t="str">
        <f>IF($DT408="Passive","",INDEX(Expenses!J$6:J$1005,$DS408,1))</f>
        <v/>
      </c>
      <c r="ED408" s="136" t="str">
        <f>IF($DT408="Passive","",INDEX(Expenses!K$6:K$1005,$DS408,1))</f>
        <v/>
      </c>
      <c r="EE408" s="136" t="str">
        <f>IF($DT408="Passive","",INDEX(Expenses!L$6:L$1005,$DS408,1))</f>
        <v/>
      </c>
      <c r="EF408" s="136" t="str">
        <f>IF($DT408="Passive","",INDEX(Expenses!M$6:M$1005,$DS408,1))</f>
        <v/>
      </c>
      <c r="EG408" s="136" t="str">
        <f>IF($DT408="Passive","",INDEX(Expenses!N$6:N$1005,$DS408,1))</f>
        <v/>
      </c>
      <c r="EH408" s="136" t="str">
        <f>IF($DT408="Passive","",INDEX(Expenses!O$6:O$1005,$DS408,1))</f>
        <v/>
      </c>
      <c r="EI408" s="136" t="str">
        <f>IF($DT408="Passive","",INDEX(Expenses!P$6:P$1005,$DS408,1))</f>
        <v/>
      </c>
    </row>
    <row r="409" spans="123:139" x14ac:dyDescent="0.25">
      <c r="DS409" s="40">
        <v>404</v>
      </c>
      <c r="DT409" s="130" t="str">
        <f>IF(OR(INDEX(Expenses!$B$6:$B$1005,$DS409,1)=0,INDEX(Expenses!$C$6:$C$1005,$DS409,1)=0,INDEX(Expenses!$D$6:$D$1005,$DS409,1)=0),"Passive","Active")</f>
        <v>Passive</v>
      </c>
      <c r="DU409" s="130" t="str">
        <f>IF($DT409="Passive","",INDEX(Expenses!$B$6:$B$1005,Calc!$DS409,1))</f>
        <v/>
      </c>
      <c r="DV409" s="130" t="str">
        <f>IF($DT409="Passive","",INDEX(Expenses!$C$6:$C$1005,Calc!$DS409,1))</f>
        <v/>
      </c>
      <c r="DW409" s="130" t="str">
        <f>IF($DT409="Passive","",INDEX(Expenses!$D$6:$D$1005,Calc!$DS409,1))</f>
        <v/>
      </c>
      <c r="DX409" s="136" t="str">
        <f>IF($DT409="Passive","",INDEX(Expenses!E$6:E$1005,$DS409,1))</f>
        <v/>
      </c>
      <c r="DY409" s="136" t="str">
        <f>IF($DT409="Passive","",INDEX(Expenses!F$6:F$1005,$DS409,1))</f>
        <v/>
      </c>
      <c r="DZ409" s="136" t="str">
        <f>IF($DT409="Passive","",INDEX(Expenses!G$6:G$1005,$DS409,1))</f>
        <v/>
      </c>
      <c r="EA409" s="136" t="str">
        <f>IF($DT409="Passive","",INDEX(Expenses!H$6:H$1005,$DS409,1))</f>
        <v/>
      </c>
      <c r="EB409" s="136" t="str">
        <f>IF($DT409="Passive","",INDEX(Expenses!I$6:I$1005,$DS409,1))</f>
        <v/>
      </c>
      <c r="EC409" s="136" t="str">
        <f>IF($DT409="Passive","",INDEX(Expenses!J$6:J$1005,$DS409,1))</f>
        <v/>
      </c>
      <c r="ED409" s="136" t="str">
        <f>IF($DT409="Passive","",INDEX(Expenses!K$6:K$1005,$DS409,1))</f>
        <v/>
      </c>
      <c r="EE409" s="136" t="str">
        <f>IF($DT409="Passive","",INDEX(Expenses!L$6:L$1005,$DS409,1))</f>
        <v/>
      </c>
      <c r="EF409" s="136" t="str">
        <f>IF($DT409="Passive","",INDEX(Expenses!M$6:M$1005,$DS409,1))</f>
        <v/>
      </c>
      <c r="EG409" s="136" t="str">
        <f>IF($DT409="Passive","",INDEX(Expenses!N$6:N$1005,$DS409,1))</f>
        <v/>
      </c>
      <c r="EH409" s="136" t="str">
        <f>IF($DT409="Passive","",INDEX(Expenses!O$6:O$1005,$DS409,1))</f>
        <v/>
      </c>
      <c r="EI409" s="136" t="str">
        <f>IF($DT409="Passive","",INDEX(Expenses!P$6:P$1005,$DS409,1))</f>
        <v/>
      </c>
    </row>
    <row r="410" spans="123:139" x14ac:dyDescent="0.25">
      <c r="DS410" s="40">
        <v>405</v>
      </c>
      <c r="DT410" s="130" t="str">
        <f>IF(OR(INDEX(Expenses!$B$6:$B$1005,$DS410,1)=0,INDEX(Expenses!$C$6:$C$1005,$DS410,1)=0,INDEX(Expenses!$D$6:$D$1005,$DS410,1)=0),"Passive","Active")</f>
        <v>Passive</v>
      </c>
      <c r="DU410" s="130" t="str">
        <f>IF($DT410="Passive","",INDEX(Expenses!$B$6:$B$1005,Calc!$DS410,1))</f>
        <v/>
      </c>
      <c r="DV410" s="130" t="str">
        <f>IF($DT410="Passive","",INDEX(Expenses!$C$6:$C$1005,Calc!$DS410,1))</f>
        <v/>
      </c>
      <c r="DW410" s="130" t="str">
        <f>IF($DT410="Passive","",INDEX(Expenses!$D$6:$D$1005,Calc!$DS410,1))</f>
        <v/>
      </c>
      <c r="DX410" s="136" t="str">
        <f>IF($DT410="Passive","",INDEX(Expenses!E$6:E$1005,$DS410,1))</f>
        <v/>
      </c>
      <c r="DY410" s="136" t="str">
        <f>IF($DT410="Passive","",INDEX(Expenses!F$6:F$1005,$DS410,1))</f>
        <v/>
      </c>
      <c r="DZ410" s="136" t="str">
        <f>IF($DT410="Passive","",INDEX(Expenses!G$6:G$1005,$DS410,1))</f>
        <v/>
      </c>
      <c r="EA410" s="136" t="str">
        <f>IF($DT410="Passive","",INDEX(Expenses!H$6:H$1005,$DS410,1))</f>
        <v/>
      </c>
      <c r="EB410" s="136" t="str">
        <f>IF($DT410="Passive","",INDEX(Expenses!I$6:I$1005,$DS410,1))</f>
        <v/>
      </c>
      <c r="EC410" s="136" t="str">
        <f>IF($DT410="Passive","",INDEX(Expenses!J$6:J$1005,$DS410,1))</f>
        <v/>
      </c>
      <c r="ED410" s="136" t="str">
        <f>IF($DT410="Passive","",INDEX(Expenses!K$6:K$1005,$DS410,1))</f>
        <v/>
      </c>
      <c r="EE410" s="136" t="str">
        <f>IF($DT410="Passive","",INDEX(Expenses!L$6:L$1005,$DS410,1))</f>
        <v/>
      </c>
      <c r="EF410" s="136" t="str">
        <f>IF($DT410="Passive","",INDEX(Expenses!M$6:M$1005,$DS410,1))</f>
        <v/>
      </c>
      <c r="EG410" s="136" t="str">
        <f>IF($DT410="Passive","",INDEX(Expenses!N$6:N$1005,$DS410,1))</f>
        <v/>
      </c>
      <c r="EH410" s="136" t="str">
        <f>IF($DT410="Passive","",INDEX(Expenses!O$6:O$1005,$DS410,1))</f>
        <v/>
      </c>
      <c r="EI410" s="136" t="str">
        <f>IF($DT410="Passive","",INDEX(Expenses!P$6:P$1005,$DS410,1))</f>
        <v/>
      </c>
    </row>
    <row r="411" spans="123:139" x14ac:dyDescent="0.25">
      <c r="DS411" s="40">
        <v>406</v>
      </c>
      <c r="DT411" s="130" t="str">
        <f>IF(OR(INDEX(Expenses!$B$6:$B$1005,$DS411,1)=0,INDEX(Expenses!$C$6:$C$1005,$DS411,1)=0,INDEX(Expenses!$D$6:$D$1005,$DS411,1)=0),"Passive","Active")</f>
        <v>Passive</v>
      </c>
      <c r="DU411" s="130" t="str">
        <f>IF($DT411="Passive","",INDEX(Expenses!$B$6:$B$1005,Calc!$DS411,1))</f>
        <v/>
      </c>
      <c r="DV411" s="130" t="str">
        <f>IF($DT411="Passive","",INDEX(Expenses!$C$6:$C$1005,Calc!$DS411,1))</f>
        <v/>
      </c>
      <c r="DW411" s="130" t="str">
        <f>IF($DT411="Passive","",INDEX(Expenses!$D$6:$D$1005,Calc!$DS411,1))</f>
        <v/>
      </c>
      <c r="DX411" s="136" t="str">
        <f>IF($DT411="Passive","",INDEX(Expenses!E$6:E$1005,$DS411,1))</f>
        <v/>
      </c>
      <c r="DY411" s="136" t="str">
        <f>IF($DT411="Passive","",INDEX(Expenses!F$6:F$1005,$DS411,1))</f>
        <v/>
      </c>
      <c r="DZ411" s="136" t="str">
        <f>IF($DT411="Passive","",INDEX(Expenses!G$6:G$1005,$DS411,1))</f>
        <v/>
      </c>
      <c r="EA411" s="136" t="str">
        <f>IF($DT411="Passive","",INDEX(Expenses!H$6:H$1005,$DS411,1))</f>
        <v/>
      </c>
      <c r="EB411" s="136" t="str">
        <f>IF($DT411="Passive","",INDEX(Expenses!I$6:I$1005,$DS411,1))</f>
        <v/>
      </c>
      <c r="EC411" s="136" t="str">
        <f>IF($DT411="Passive","",INDEX(Expenses!J$6:J$1005,$DS411,1))</f>
        <v/>
      </c>
      <c r="ED411" s="136" t="str">
        <f>IF($DT411="Passive","",INDEX(Expenses!K$6:K$1005,$DS411,1))</f>
        <v/>
      </c>
      <c r="EE411" s="136" t="str">
        <f>IF($DT411="Passive","",INDEX(Expenses!L$6:L$1005,$DS411,1))</f>
        <v/>
      </c>
      <c r="EF411" s="136" t="str">
        <f>IF($DT411="Passive","",INDEX(Expenses!M$6:M$1005,$DS411,1))</f>
        <v/>
      </c>
      <c r="EG411" s="136" t="str">
        <f>IF($DT411="Passive","",INDEX(Expenses!N$6:N$1005,$DS411,1))</f>
        <v/>
      </c>
      <c r="EH411" s="136" t="str">
        <f>IF($DT411="Passive","",INDEX(Expenses!O$6:O$1005,$DS411,1))</f>
        <v/>
      </c>
      <c r="EI411" s="136" t="str">
        <f>IF($DT411="Passive","",INDEX(Expenses!P$6:P$1005,$DS411,1))</f>
        <v/>
      </c>
    </row>
    <row r="412" spans="123:139" x14ac:dyDescent="0.25">
      <c r="DS412" s="40">
        <v>407</v>
      </c>
      <c r="DT412" s="130" t="str">
        <f>IF(OR(INDEX(Expenses!$B$6:$B$1005,$DS412,1)=0,INDEX(Expenses!$C$6:$C$1005,$DS412,1)=0,INDEX(Expenses!$D$6:$D$1005,$DS412,1)=0),"Passive","Active")</f>
        <v>Passive</v>
      </c>
      <c r="DU412" s="130" t="str">
        <f>IF($DT412="Passive","",INDEX(Expenses!$B$6:$B$1005,Calc!$DS412,1))</f>
        <v/>
      </c>
      <c r="DV412" s="130" t="str">
        <f>IF($DT412="Passive","",INDEX(Expenses!$C$6:$C$1005,Calc!$DS412,1))</f>
        <v/>
      </c>
      <c r="DW412" s="130" t="str">
        <f>IF($DT412="Passive","",INDEX(Expenses!$D$6:$D$1005,Calc!$DS412,1))</f>
        <v/>
      </c>
      <c r="DX412" s="136" t="str">
        <f>IF($DT412="Passive","",INDEX(Expenses!E$6:E$1005,$DS412,1))</f>
        <v/>
      </c>
      <c r="DY412" s="136" t="str">
        <f>IF($DT412="Passive","",INDEX(Expenses!F$6:F$1005,$DS412,1))</f>
        <v/>
      </c>
      <c r="DZ412" s="136" t="str">
        <f>IF($DT412="Passive","",INDEX(Expenses!G$6:G$1005,$DS412,1))</f>
        <v/>
      </c>
      <c r="EA412" s="136" t="str">
        <f>IF($DT412="Passive","",INDEX(Expenses!H$6:H$1005,$DS412,1))</f>
        <v/>
      </c>
      <c r="EB412" s="136" t="str">
        <f>IF($DT412="Passive","",INDEX(Expenses!I$6:I$1005,$DS412,1))</f>
        <v/>
      </c>
      <c r="EC412" s="136" t="str">
        <f>IF($DT412="Passive","",INDEX(Expenses!J$6:J$1005,$DS412,1))</f>
        <v/>
      </c>
      <c r="ED412" s="136" t="str">
        <f>IF($DT412="Passive","",INDEX(Expenses!K$6:K$1005,$DS412,1))</f>
        <v/>
      </c>
      <c r="EE412" s="136" t="str">
        <f>IF($DT412="Passive","",INDEX(Expenses!L$6:L$1005,$DS412,1))</f>
        <v/>
      </c>
      <c r="EF412" s="136" t="str">
        <f>IF($DT412="Passive","",INDEX(Expenses!M$6:M$1005,$DS412,1))</f>
        <v/>
      </c>
      <c r="EG412" s="136" t="str">
        <f>IF($DT412="Passive","",INDEX(Expenses!N$6:N$1005,$DS412,1))</f>
        <v/>
      </c>
      <c r="EH412" s="136" t="str">
        <f>IF($DT412="Passive","",INDEX(Expenses!O$6:O$1005,$DS412,1))</f>
        <v/>
      </c>
      <c r="EI412" s="136" t="str">
        <f>IF($DT412="Passive","",INDEX(Expenses!P$6:P$1005,$DS412,1))</f>
        <v/>
      </c>
    </row>
    <row r="413" spans="123:139" x14ac:dyDescent="0.25">
      <c r="DS413" s="40">
        <v>408</v>
      </c>
      <c r="DT413" s="130" t="str">
        <f>IF(OR(INDEX(Expenses!$B$6:$B$1005,$DS413,1)=0,INDEX(Expenses!$C$6:$C$1005,$DS413,1)=0,INDEX(Expenses!$D$6:$D$1005,$DS413,1)=0),"Passive","Active")</f>
        <v>Passive</v>
      </c>
      <c r="DU413" s="130" t="str">
        <f>IF($DT413="Passive","",INDEX(Expenses!$B$6:$B$1005,Calc!$DS413,1))</f>
        <v/>
      </c>
      <c r="DV413" s="130" t="str">
        <f>IF($DT413="Passive","",INDEX(Expenses!$C$6:$C$1005,Calc!$DS413,1))</f>
        <v/>
      </c>
      <c r="DW413" s="130" t="str">
        <f>IF($DT413="Passive","",INDEX(Expenses!$D$6:$D$1005,Calc!$DS413,1))</f>
        <v/>
      </c>
      <c r="DX413" s="136" t="str">
        <f>IF($DT413="Passive","",INDEX(Expenses!E$6:E$1005,$DS413,1))</f>
        <v/>
      </c>
      <c r="DY413" s="136" t="str">
        <f>IF($DT413="Passive","",INDEX(Expenses!F$6:F$1005,$DS413,1))</f>
        <v/>
      </c>
      <c r="DZ413" s="136" t="str">
        <f>IF($DT413="Passive","",INDEX(Expenses!G$6:G$1005,$DS413,1))</f>
        <v/>
      </c>
      <c r="EA413" s="136" t="str">
        <f>IF($DT413="Passive","",INDEX(Expenses!H$6:H$1005,$DS413,1))</f>
        <v/>
      </c>
      <c r="EB413" s="136" t="str">
        <f>IF($DT413="Passive","",INDEX(Expenses!I$6:I$1005,$DS413,1))</f>
        <v/>
      </c>
      <c r="EC413" s="136" t="str">
        <f>IF($DT413="Passive","",INDEX(Expenses!J$6:J$1005,$DS413,1))</f>
        <v/>
      </c>
      <c r="ED413" s="136" t="str">
        <f>IF($DT413="Passive","",INDEX(Expenses!K$6:K$1005,$DS413,1))</f>
        <v/>
      </c>
      <c r="EE413" s="136" t="str">
        <f>IF($DT413="Passive","",INDEX(Expenses!L$6:L$1005,$DS413,1))</f>
        <v/>
      </c>
      <c r="EF413" s="136" t="str">
        <f>IF($DT413="Passive","",INDEX(Expenses!M$6:M$1005,$DS413,1))</f>
        <v/>
      </c>
      <c r="EG413" s="136" t="str">
        <f>IF($DT413="Passive","",INDEX(Expenses!N$6:N$1005,$DS413,1))</f>
        <v/>
      </c>
      <c r="EH413" s="136" t="str">
        <f>IF($DT413="Passive","",INDEX(Expenses!O$6:O$1005,$DS413,1))</f>
        <v/>
      </c>
      <c r="EI413" s="136" t="str">
        <f>IF($DT413="Passive","",INDEX(Expenses!P$6:P$1005,$DS413,1))</f>
        <v/>
      </c>
    </row>
    <row r="414" spans="123:139" x14ac:dyDescent="0.25">
      <c r="DS414" s="40">
        <v>409</v>
      </c>
      <c r="DT414" s="130" t="str">
        <f>IF(OR(INDEX(Expenses!$B$6:$B$1005,$DS414,1)=0,INDEX(Expenses!$C$6:$C$1005,$DS414,1)=0,INDEX(Expenses!$D$6:$D$1005,$DS414,1)=0),"Passive","Active")</f>
        <v>Passive</v>
      </c>
      <c r="DU414" s="130" t="str">
        <f>IF($DT414="Passive","",INDEX(Expenses!$B$6:$B$1005,Calc!$DS414,1))</f>
        <v/>
      </c>
      <c r="DV414" s="130" t="str">
        <f>IF($DT414="Passive","",INDEX(Expenses!$C$6:$C$1005,Calc!$DS414,1))</f>
        <v/>
      </c>
      <c r="DW414" s="130" t="str">
        <f>IF($DT414="Passive","",INDEX(Expenses!$D$6:$D$1005,Calc!$DS414,1))</f>
        <v/>
      </c>
      <c r="DX414" s="136" t="str">
        <f>IF($DT414="Passive","",INDEX(Expenses!E$6:E$1005,$DS414,1))</f>
        <v/>
      </c>
      <c r="DY414" s="136" t="str">
        <f>IF($DT414="Passive","",INDEX(Expenses!F$6:F$1005,$DS414,1))</f>
        <v/>
      </c>
      <c r="DZ414" s="136" t="str">
        <f>IF($DT414="Passive","",INDEX(Expenses!G$6:G$1005,$DS414,1))</f>
        <v/>
      </c>
      <c r="EA414" s="136" t="str">
        <f>IF($DT414="Passive","",INDEX(Expenses!H$6:H$1005,$DS414,1))</f>
        <v/>
      </c>
      <c r="EB414" s="136" t="str">
        <f>IF($DT414="Passive","",INDEX(Expenses!I$6:I$1005,$DS414,1))</f>
        <v/>
      </c>
      <c r="EC414" s="136" t="str">
        <f>IF($DT414="Passive","",INDEX(Expenses!J$6:J$1005,$DS414,1))</f>
        <v/>
      </c>
      <c r="ED414" s="136" t="str">
        <f>IF($DT414="Passive","",INDEX(Expenses!K$6:K$1005,$DS414,1))</f>
        <v/>
      </c>
      <c r="EE414" s="136" t="str">
        <f>IF($DT414="Passive","",INDEX(Expenses!L$6:L$1005,$DS414,1))</f>
        <v/>
      </c>
      <c r="EF414" s="136" t="str">
        <f>IF($DT414="Passive","",INDEX(Expenses!M$6:M$1005,$DS414,1))</f>
        <v/>
      </c>
      <c r="EG414" s="136" t="str">
        <f>IF($DT414="Passive","",INDEX(Expenses!N$6:N$1005,$DS414,1))</f>
        <v/>
      </c>
      <c r="EH414" s="136" t="str">
        <f>IF($DT414="Passive","",INDEX(Expenses!O$6:O$1005,$DS414,1))</f>
        <v/>
      </c>
      <c r="EI414" s="136" t="str">
        <f>IF($DT414="Passive","",INDEX(Expenses!P$6:P$1005,$DS414,1))</f>
        <v/>
      </c>
    </row>
    <row r="415" spans="123:139" x14ac:dyDescent="0.25">
      <c r="DS415" s="40">
        <v>410</v>
      </c>
      <c r="DT415" s="130" t="str">
        <f>IF(OR(INDEX(Expenses!$B$6:$B$1005,$DS415,1)=0,INDEX(Expenses!$C$6:$C$1005,$DS415,1)=0,INDEX(Expenses!$D$6:$D$1005,$DS415,1)=0),"Passive","Active")</f>
        <v>Passive</v>
      </c>
      <c r="DU415" s="130" t="str">
        <f>IF($DT415="Passive","",INDEX(Expenses!$B$6:$B$1005,Calc!$DS415,1))</f>
        <v/>
      </c>
      <c r="DV415" s="130" t="str">
        <f>IF($DT415="Passive","",INDEX(Expenses!$C$6:$C$1005,Calc!$DS415,1))</f>
        <v/>
      </c>
      <c r="DW415" s="130" t="str">
        <f>IF($DT415="Passive","",INDEX(Expenses!$D$6:$D$1005,Calc!$DS415,1))</f>
        <v/>
      </c>
      <c r="DX415" s="136" t="str">
        <f>IF($DT415="Passive","",INDEX(Expenses!E$6:E$1005,$DS415,1))</f>
        <v/>
      </c>
      <c r="DY415" s="136" t="str">
        <f>IF($DT415="Passive","",INDEX(Expenses!F$6:F$1005,$DS415,1))</f>
        <v/>
      </c>
      <c r="DZ415" s="136" t="str">
        <f>IF($DT415="Passive","",INDEX(Expenses!G$6:G$1005,$DS415,1))</f>
        <v/>
      </c>
      <c r="EA415" s="136" t="str">
        <f>IF($DT415="Passive","",INDEX(Expenses!H$6:H$1005,$DS415,1))</f>
        <v/>
      </c>
      <c r="EB415" s="136" t="str">
        <f>IF($DT415="Passive","",INDEX(Expenses!I$6:I$1005,$DS415,1))</f>
        <v/>
      </c>
      <c r="EC415" s="136" t="str">
        <f>IF($DT415="Passive","",INDEX(Expenses!J$6:J$1005,$DS415,1))</f>
        <v/>
      </c>
      <c r="ED415" s="136" t="str">
        <f>IF($DT415="Passive","",INDEX(Expenses!K$6:K$1005,$DS415,1))</f>
        <v/>
      </c>
      <c r="EE415" s="136" t="str">
        <f>IF($DT415="Passive","",INDEX(Expenses!L$6:L$1005,$DS415,1))</f>
        <v/>
      </c>
      <c r="EF415" s="136" t="str">
        <f>IF($DT415="Passive","",INDEX(Expenses!M$6:M$1005,$DS415,1))</f>
        <v/>
      </c>
      <c r="EG415" s="136" t="str">
        <f>IF($DT415="Passive","",INDEX(Expenses!N$6:N$1005,$DS415,1))</f>
        <v/>
      </c>
      <c r="EH415" s="136" t="str">
        <f>IF($DT415="Passive","",INDEX(Expenses!O$6:O$1005,$DS415,1))</f>
        <v/>
      </c>
      <c r="EI415" s="136" t="str">
        <f>IF($DT415="Passive","",INDEX(Expenses!P$6:P$1005,$DS415,1))</f>
        <v/>
      </c>
    </row>
    <row r="416" spans="123:139" x14ac:dyDescent="0.25">
      <c r="DS416" s="40">
        <v>411</v>
      </c>
      <c r="DT416" s="130" t="str">
        <f>IF(OR(INDEX(Expenses!$B$6:$B$1005,$DS416,1)=0,INDEX(Expenses!$C$6:$C$1005,$DS416,1)=0,INDEX(Expenses!$D$6:$D$1005,$DS416,1)=0),"Passive","Active")</f>
        <v>Passive</v>
      </c>
      <c r="DU416" s="130" t="str">
        <f>IF($DT416="Passive","",INDEX(Expenses!$B$6:$B$1005,Calc!$DS416,1))</f>
        <v/>
      </c>
      <c r="DV416" s="130" t="str">
        <f>IF($DT416="Passive","",INDEX(Expenses!$C$6:$C$1005,Calc!$DS416,1))</f>
        <v/>
      </c>
      <c r="DW416" s="130" t="str">
        <f>IF($DT416="Passive","",INDEX(Expenses!$D$6:$D$1005,Calc!$DS416,1))</f>
        <v/>
      </c>
      <c r="DX416" s="136" t="str">
        <f>IF($DT416="Passive","",INDEX(Expenses!E$6:E$1005,$DS416,1))</f>
        <v/>
      </c>
      <c r="DY416" s="136" t="str">
        <f>IF($DT416="Passive","",INDEX(Expenses!F$6:F$1005,$DS416,1))</f>
        <v/>
      </c>
      <c r="DZ416" s="136" t="str">
        <f>IF($DT416="Passive","",INDEX(Expenses!G$6:G$1005,$DS416,1))</f>
        <v/>
      </c>
      <c r="EA416" s="136" t="str">
        <f>IF($DT416="Passive","",INDEX(Expenses!H$6:H$1005,$DS416,1))</f>
        <v/>
      </c>
      <c r="EB416" s="136" t="str">
        <f>IF($DT416="Passive","",INDEX(Expenses!I$6:I$1005,$DS416,1))</f>
        <v/>
      </c>
      <c r="EC416" s="136" t="str">
        <f>IF($DT416="Passive","",INDEX(Expenses!J$6:J$1005,$DS416,1))</f>
        <v/>
      </c>
      <c r="ED416" s="136" t="str">
        <f>IF($DT416="Passive","",INDEX(Expenses!K$6:K$1005,$DS416,1))</f>
        <v/>
      </c>
      <c r="EE416" s="136" t="str">
        <f>IF($DT416="Passive","",INDEX(Expenses!L$6:L$1005,$DS416,1))</f>
        <v/>
      </c>
      <c r="EF416" s="136" t="str">
        <f>IF($DT416="Passive","",INDEX(Expenses!M$6:M$1005,$DS416,1))</f>
        <v/>
      </c>
      <c r="EG416" s="136" t="str">
        <f>IF($DT416="Passive","",INDEX(Expenses!N$6:N$1005,$DS416,1))</f>
        <v/>
      </c>
      <c r="EH416" s="136" t="str">
        <f>IF($DT416="Passive","",INDEX(Expenses!O$6:O$1005,$DS416,1))</f>
        <v/>
      </c>
      <c r="EI416" s="136" t="str">
        <f>IF($DT416="Passive","",INDEX(Expenses!P$6:P$1005,$DS416,1))</f>
        <v/>
      </c>
    </row>
    <row r="417" spans="123:139" x14ac:dyDescent="0.25">
      <c r="DS417" s="40">
        <v>412</v>
      </c>
      <c r="DT417" s="130" t="str">
        <f>IF(OR(INDEX(Expenses!$B$6:$B$1005,$DS417,1)=0,INDEX(Expenses!$C$6:$C$1005,$DS417,1)=0,INDEX(Expenses!$D$6:$D$1005,$DS417,1)=0),"Passive","Active")</f>
        <v>Passive</v>
      </c>
      <c r="DU417" s="130" t="str">
        <f>IF($DT417="Passive","",INDEX(Expenses!$B$6:$B$1005,Calc!$DS417,1))</f>
        <v/>
      </c>
      <c r="DV417" s="130" t="str">
        <f>IF($DT417="Passive","",INDEX(Expenses!$C$6:$C$1005,Calc!$DS417,1))</f>
        <v/>
      </c>
      <c r="DW417" s="130" t="str">
        <f>IF($DT417="Passive","",INDEX(Expenses!$D$6:$D$1005,Calc!$DS417,1))</f>
        <v/>
      </c>
      <c r="DX417" s="136" t="str">
        <f>IF($DT417="Passive","",INDEX(Expenses!E$6:E$1005,$DS417,1))</f>
        <v/>
      </c>
      <c r="DY417" s="136" t="str">
        <f>IF($DT417="Passive","",INDEX(Expenses!F$6:F$1005,$DS417,1))</f>
        <v/>
      </c>
      <c r="DZ417" s="136" t="str">
        <f>IF($DT417="Passive","",INDEX(Expenses!G$6:G$1005,$DS417,1))</f>
        <v/>
      </c>
      <c r="EA417" s="136" t="str">
        <f>IF($DT417="Passive","",INDEX(Expenses!H$6:H$1005,$DS417,1))</f>
        <v/>
      </c>
      <c r="EB417" s="136" t="str">
        <f>IF($DT417="Passive","",INDEX(Expenses!I$6:I$1005,$DS417,1))</f>
        <v/>
      </c>
      <c r="EC417" s="136" t="str">
        <f>IF($DT417="Passive","",INDEX(Expenses!J$6:J$1005,$DS417,1))</f>
        <v/>
      </c>
      <c r="ED417" s="136" t="str">
        <f>IF($DT417="Passive","",INDEX(Expenses!K$6:K$1005,$DS417,1))</f>
        <v/>
      </c>
      <c r="EE417" s="136" t="str">
        <f>IF($DT417="Passive","",INDEX(Expenses!L$6:L$1005,$DS417,1))</f>
        <v/>
      </c>
      <c r="EF417" s="136" t="str">
        <f>IF($DT417="Passive","",INDEX(Expenses!M$6:M$1005,$DS417,1))</f>
        <v/>
      </c>
      <c r="EG417" s="136" t="str">
        <f>IF($DT417="Passive","",INDEX(Expenses!N$6:N$1005,$DS417,1))</f>
        <v/>
      </c>
      <c r="EH417" s="136" t="str">
        <f>IF($DT417="Passive","",INDEX(Expenses!O$6:O$1005,$DS417,1))</f>
        <v/>
      </c>
      <c r="EI417" s="136" t="str">
        <f>IF($DT417="Passive","",INDEX(Expenses!P$6:P$1005,$DS417,1))</f>
        <v/>
      </c>
    </row>
    <row r="418" spans="123:139" x14ac:dyDescent="0.25">
      <c r="DS418" s="40">
        <v>413</v>
      </c>
      <c r="DT418" s="130" t="str">
        <f>IF(OR(INDEX(Expenses!$B$6:$B$1005,$DS418,1)=0,INDEX(Expenses!$C$6:$C$1005,$DS418,1)=0,INDEX(Expenses!$D$6:$D$1005,$DS418,1)=0),"Passive","Active")</f>
        <v>Passive</v>
      </c>
      <c r="DU418" s="130" t="str">
        <f>IF($DT418="Passive","",INDEX(Expenses!$B$6:$B$1005,Calc!$DS418,1))</f>
        <v/>
      </c>
      <c r="DV418" s="130" t="str">
        <f>IF($DT418="Passive","",INDEX(Expenses!$C$6:$C$1005,Calc!$DS418,1))</f>
        <v/>
      </c>
      <c r="DW418" s="130" t="str">
        <f>IF($DT418="Passive","",INDEX(Expenses!$D$6:$D$1005,Calc!$DS418,1))</f>
        <v/>
      </c>
      <c r="DX418" s="136" t="str">
        <f>IF($DT418="Passive","",INDEX(Expenses!E$6:E$1005,$DS418,1))</f>
        <v/>
      </c>
      <c r="DY418" s="136" t="str">
        <f>IF($DT418="Passive","",INDEX(Expenses!F$6:F$1005,$DS418,1))</f>
        <v/>
      </c>
      <c r="DZ418" s="136" t="str">
        <f>IF($DT418="Passive","",INDEX(Expenses!G$6:G$1005,$DS418,1))</f>
        <v/>
      </c>
      <c r="EA418" s="136" t="str">
        <f>IF($DT418="Passive","",INDEX(Expenses!H$6:H$1005,$DS418,1))</f>
        <v/>
      </c>
      <c r="EB418" s="136" t="str">
        <f>IF($DT418="Passive","",INDEX(Expenses!I$6:I$1005,$DS418,1))</f>
        <v/>
      </c>
      <c r="EC418" s="136" t="str">
        <f>IF($DT418="Passive","",INDEX(Expenses!J$6:J$1005,$DS418,1))</f>
        <v/>
      </c>
      <c r="ED418" s="136" t="str">
        <f>IF($DT418="Passive","",INDEX(Expenses!K$6:K$1005,$DS418,1))</f>
        <v/>
      </c>
      <c r="EE418" s="136" t="str">
        <f>IF($DT418="Passive","",INDEX(Expenses!L$6:L$1005,$DS418,1))</f>
        <v/>
      </c>
      <c r="EF418" s="136" t="str">
        <f>IF($DT418="Passive","",INDEX(Expenses!M$6:M$1005,$DS418,1))</f>
        <v/>
      </c>
      <c r="EG418" s="136" t="str">
        <f>IF($DT418="Passive","",INDEX(Expenses!N$6:N$1005,$DS418,1))</f>
        <v/>
      </c>
      <c r="EH418" s="136" t="str">
        <f>IF($DT418="Passive","",INDEX(Expenses!O$6:O$1005,$DS418,1))</f>
        <v/>
      </c>
      <c r="EI418" s="136" t="str">
        <f>IF($DT418="Passive","",INDEX(Expenses!P$6:P$1005,$DS418,1))</f>
        <v/>
      </c>
    </row>
    <row r="419" spans="123:139" x14ac:dyDescent="0.25">
      <c r="DS419" s="40">
        <v>414</v>
      </c>
      <c r="DT419" s="130" t="str">
        <f>IF(OR(INDEX(Expenses!$B$6:$B$1005,$DS419,1)=0,INDEX(Expenses!$C$6:$C$1005,$DS419,1)=0,INDEX(Expenses!$D$6:$D$1005,$DS419,1)=0),"Passive","Active")</f>
        <v>Passive</v>
      </c>
      <c r="DU419" s="130" t="str">
        <f>IF($DT419="Passive","",INDEX(Expenses!$B$6:$B$1005,Calc!$DS419,1))</f>
        <v/>
      </c>
      <c r="DV419" s="130" t="str">
        <f>IF($DT419="Passive","",INDEX(Expenses!$C$6:$C$1005,Calc!$DS419,1))</f>
        <v/>
      </c>
      <c r="DW419" s="130" t="str">
        <f>IF($DT419="Passive","",INDEX(Expenses!$D$6:$D$1005,Calc!$DS419,1))</f>
        <v/>
      </c>
      <c r="DX419" s="136" t="str">
        <f>IF($DT419="Passive","",INDEX(Expenses!E$6:E$1005,$DS419,1))</f>
        <v/>
      </c>
      <c r="DY419" s="136" t="str">
        <f>IF($DT419="Passive","",INDEX(Expenses!F$6:F$1005,$DS419,1))</f>
        <v/>
      </c>
      <c r="DZ419" s="136" t="str">
        <f>IF($DT419="Passive","",INDEX(Expenses!G$6:G$1005,$DS419,1))</f>
        <v/>
      </c>
      <c r="EA419" s="136" t="str">
        <f>IF($DT419="Passive","",INDEX(Expenses!H$6:H$1005,$DS419,1))</f>
        <v/>
      </c>
      <c r="EB419" s="136" t="str">
        <f>IF($DT419="Passive","",INDEX(Expenses!I$6:I$1005,$DS419,1))</f>
        <v/>
      </c>
      <c r="EC419" s="136" t="str">
        <f>IF($DT419="Passive","",INDEX(Expenses!J$6:J$1005,$DS419,1))</f>
        <v/>
      </c>
      <c r="ED419" s="136" t="str">
        <f>IF($DT419="Passive","",INDEX(Expenses!K$6:K$1005,$DS419,1))</f>
        <v/>
      </c>
      <c r="EE419" s="136" t="str">
        <f>IF($DT419="Passive","",INDEX(Expenses!L$6:L$1005,$DS419,1))</f>
        <v/>
      </c>
      <c r="EF419" s="136" t="str">
        <f>IF($DT419="Passive","",INDEX(Expenses!M$6:M$1005,$DS419,1))</f>
        <v/>
      </c>
      <c r="EG419" s="136" t="str">
        <f>IF($DT419="Passive","",INDEX(Expenses!N$6:N$1005,$DS419,1))</f>
        <v/>
      </c>
      <c r="EH419" s="136" t="str">
        <f>IF($DT419="Passive","",INDEX(Expenses!O$6:O$1005,$DS419,1))</f>
        <v/>
      </c>
      <c r="EI419" s="136" t="str">
        <f>IF($DT419="Passive","",INDEX(Expenses!P$6:P$1005,$DS419,1))</f>
        <v/>
      </c>
    </row>
    <row r="420" spans="123:139" x14ac:dyDescent="0.25">
      <c r="DS420" s="40">
        <v>415</v>
      </c>
      <c r="DT420" s="130" t="str">
        <f>IF(OR(INDEX(Expenses!$B$6:$B$1005,$DS420,1)=0,INDEX(Expenses!$C$6:$C$1005,$DS420,1)=0,INDEX(Expenses!$D$6:$D$1005,$DS420,1)=0),"Passive","Active")</f>
        <v>Passive</v>
      </c>
      <c r="DU420" s="130" t="str">
        <f>IF($DT420="Passive","",INDEX(Expenses!$B$6:$B$1005,Calc!$DS420,1))</f>
        <v/>
      </c>
      <c r="DV420" s="130" t="str">
        <f>IF($DT420="Passive","",INDEX(Expenses!$C$6:$C$1005,Calc!$DS420,1))</f>
        <v/>
      </c>
      <c r="DW420" s="130" t="str">
        <f>IF($DT420="Passive","",INDEX(Expenses!$D$6:$D$1005,Calc!$DS420,1))</f>
        <v/>
      </c>
      <c r="DX420" s="136" t="str">
        <f>IF($DT420="Passive","",INDEX(Expenses!E$6:E$1005,$DS420,1))</f>
        <v/>
      </c>
      <c r="DY420" s="136" t="str">
        <f>IF($DT420="Passive","",INDEX(Expenses!F$6:F$1005,$DS420,1))</f>
        <v/>
      </c>
      <c r="DZ420" s="136" t="str">
        <f>IF($DT420="Passive","",INDEX(Expenses!G$6:G$1005,$DS420,1))</f>
        <v/>
      </c>
      <c r="EA420" s="136" t="str">
        <f>IF($DT420="Passive","",INDEX(Expenses!H$6:H$1005,$DS420,1))</f>
        <v/>
      </c>
      <c r="EB420" s="136" t="str">
        <f>IF($DT420="Passive","",INDEX(Expenses!I$6:I$1005,$DS420,1))</f>
        <v/>
      </c>
      <c r="EC420" s="136" t="str">
        <f>IF($DT420="Passive","",INDEX(Expenses!J$6:J$1005,$DS420,1))</f>
        <v/>
      </c>
      <c r="ED420" s="136" t="str">
        <f>IF($DT420="Passive","",INDEX(Expenses!K$6:K$1005,$DS420,1))</f>
        <v/>
      </c>
      <c r="EE420" s="136" t="str">
        <f>IF($DT420="Passive","",INDEX(Expenses!L$6:L$1005,$DS420,1))</f>
        <v/>
      </c>
      <c r="EF420" s="136" t="str">
        <f>IF($DT420="Passive","",INDEX(Expenses!M$6:M$1005,$DS420,1))</f>
        <v/>
      </c>
      <c r="EG420" s="136" t="str">
        <f>IF($DT420="Passive","",INDEX(Expenses!N$6:N$1005,$DS420,1))</f>
        <v/>
      </c>
      <c r="EH420" s="136" t="str">
        <f>IF($DT420="Passive","",INDEX(Expenses!O$6:O$1005,$DS420,1))</f>
        <v/>
      </c>
      <c r="EI420" s="136" t="str">
        <f>IF($DT420="Passive","",INDEX(Expenses!P$6:P$1005,$DS420,1))</f>
        <v/>
      </c>
    </row>
    <row r="421" spans="123:139" x14ac:dyDescent="0.25">
      <c r="DS421" s="40">
        <v>416</v>
      </c>
      <c r="DT421" s="130" t="str">
        <f>IF(OR(INDEX(Expenses!$B$6:$B$1005,$DS421,1)=0,INDEX(Expenses!$C$6:$C$1005,$DS421,1)=0,INDEX(Expenses!$D$6:$D$1005,$DS421,1)=0),"Passive","Active")</f>
        <v>Passive</v>
      </c>
      <c r="DU421" s="130" t="str">
        <f>IF($DT421="Passive","",INDEX(Expenses!$B$6:$B$1005,Calc!$DS421,1))</f>
        <v/>
      </c>
      <c r="DV421" s="130" t="str">
        <f>IF($DT421="Passive","",INDEX(Expenses!$C$6:$C$1005,Calc!$DS421,1))</f>
        <v/>
      </c>
      <c r="DW421" s="130" t="str">
        <f>IF($DT421="Passive","",INDEX(Expenses!$D$6:$D$1005,Calc!$DS421,1))</f>
        <v/>
      </c>
      <c r="DX421" s="136" t="str">
        <f>IF($DT421="Passive","",INDEX(Expenses!E$6:E$1005,$DS421,1))</f>
        <v/>
      </c>
      <c r="DY421" s="136" t="str">
        <f>IF($DT421="Passive","",INDEX(Expenses!F$6:F$1005,$DS421,1))</f>
        <v/>
      </c>
      <c r="DZ421" s="136" t="str">
        <f>IF($DT421="Passive","",INDEX(Expenses!G$6:G$1005,$DS421,1))</f>
        <v/>
      </c>
      <c r="EA421" s="136" t="str">
        <f>IF($DT421="Passive","",INDEX(Expenses!H$6:H$1005,$DS421,1))</f>
        <v/>
      </c>
      <c r="EB421" s="136" t="str">
        <f>IF($DT421="Passive","",INDEX(Expenses!I$6:I$1005,$DS421,1))</f>
        <v/>
      </c>
      <c r="EC421" s="136" t="str">
        <f>IF($DT421="Passive","",INDEX(Expenses!J$6:J$1005,$DS421,1))</f>
        <v/>
      </c>
      <c r="ED421" s="136" t="str">
        <f>IF($DT421="Passive","",INDEX(Expenses!K$6:K$1005,$DS421,1))</f>
        <v/>
      </c>
      <c r="EE421" s="136" t="str">
        <f>IF($DT421="Passive","",INDEX(Expenses!L$6:L$1005,$DS421,1))</f>
        <v/>
      </c>
      <c r="EF421" s="136" t="str">
        <f>IF($DT421="Passive","",INDEX(Expenses!M$6:M$1005,$DS421,1))</f>
        <v/>
      </c>
      <c r="EG421" s="136" t="str">
        <f>IF($DT421="Passive","",INDEX(Expenses!N$6:N$1005,$DS421,1))</f>
        <v/>
      </c>
      <c r="EH421" s="136" t="str">
        <f>IF($DT421="Passive","",INDEX(Expenses!O$6:O$1005,$DS421,1))</f>
        <v/>
      </c>
      <c r="EI421" s="136" t="str">
        <f>IF($DT421="Passive","",INDEX(Expenses!P$6:P$1005,$DS421,1))</f>
        <v/>
      </c>
    </row>
    <row r="422" spans="123:139" x14ac:dyDescent="0.25">
      <c r="DS422" s="40">
        <v>417</v>
      </c>
      <c r="DT422" s="130" t="str">
        <f>IF(OR(INDEX(Expenses!$B$6:$B$1005,$DS422,1)=0,INDEX(Expenses!$C$6:$C$1005,$DS422,1)=0,INDEX(Expenses!$D$6:$D$1005,$DS422,1)=0),"Passive","Active")</f>
        <v>Passive</v>
      </c>
      <c r="DU422" s="130" t="str">
        <f>IF($DT422="Passive","",INDEX(Expenses!$B$6:$B$1005,Calc!$DS422,1))</f>
        <v/>
      </c>
      <c r="DV422" s="130" t="str">
        <f>IF($DT422="Passive","",INDEX(Expenses!$C$6:$C$1005,Calc!$DS422,1))</f>
        <v/>
      </c>
      <c r="DW422" s="130" t="str">
        <f>IF($DT422="Passive","",INDEX(Expenses!$D$6:$D$1005,Calc!$DS422,1))</f>
        <v/>
      </c>
      <c r="DX422" s="136" t="str">
        <f>IF($DT422="Passive","",INDEX(Expenses!E$6:E$1005,$DS422,1))</f>
        <v/>
      </c>
      <c r="DY422" s="136" t="str">
        <f>IF($DT422="Passive","",INDEX(Expenses!F$6:F$1005,$DS422,1))</f>
        <v/>
      </c>
      <c r="DZ422" s="136" t="str">
        <f>IF($DT422="Passive","",INDEX(Expenses!G$6:G$1005,$DS422,1))</f>
        <v/>
      </c>
      <c r="EA422" s="136" t="str">
        <f>IF($DT422="Passive","",INDEX(Expenses!H$6:H$1005,$DS422,1))</f>
        <v/>
      </c>
      <c r="EB422" s="136" t="str">
        <f>IF($DT422="Passive","",INDEX(Expenses!I$6:I$1005,$DS422,1))</f>
        <v/>
      </c>
      <c r="EC422" s="136" t="str">
        <f>IF($DT422="Passive","",INDEX(Expenses!J$6:J$1005,$DS422,1))</f>
        <v/>
      </c>
      <c r="ED422" s="136" t="str">
        <f>IF($DT422="Passive","",INDEX(Expenses!K$6:K$1005,$DS422,1))</f>
        <v/>
      </c>
      <c r="EE422" s="136" t="str">
        <f>IF($DT422="Passive","",INDEX(Expenses!L$6:L$1005,$DS422,1))</f>
        <v/>
      </c>
      <c r="EF422" s="136" t="str">
        <f>IF($DT422="Passive","",INDEX(Expenses!M$6:M$1005,$DS422,1))</f>
        <v/>
      </c>
      <c r="EG422" s="136" t="str">
        <f>IF($DT422="Passive","",INDEX(Expenses!N$6:N$1005,$DS422,1))</f>
        <v/>
      </c>
      <c r="EH422" s="136" t="str">
        <f>IF($DT422="Passive","",INDEX(Expenses!O$6:O$1005,$DS422,1))</f>
        <v/>
      </c>
      <c r="EI422" s="136" t="str">
        <f>IF($DT422="Passive","",INDEX(Expenses!P$6:P$1005,$DS422,1))</f>
        <v/>
      </c>
    </row>
    <row r="423" spans="123:139" x14ac:dyDescent="0.25">
      <c r="DS423" s="40">
        <v>418</v>
      </c>
      <c r="DT423" s="130" t="str">
        <f>IF(OR(INDEX(Expenses!$B$6:$B$1005,$DS423,1)=0,INDEX(Expenses!$C$6:$C$1005,$DS423,1)=0,INDEX(Expenses!$D$6:$D$1005,$DS423,1)=0),"Passive","Active")</f>
        <v>Passive</v>
      </c>
      <c r="DU423" s="130" t="str">
        <f>IF($DT423="Passive","",INDEX(Expenses!$B$6:$B$1005,Calc!$DS423,1))</f>
        <v/>
      </c>
      <c r="DV423" s="130" t="str">
        <f>IF($DT423="Passive","",INDEX(Expenses!$C$6:$C$1005,Calc!$DS423,1))</f>
        <v/>
      </c>
      <c r="DW423" s="130" t="str">
        <f>IF($DT423="Passive","",INDEX(Expenses!$D$6:$D$1005,Calc!$DS423,1))</f>
        <v/>
      </c>
      <c r="DX423" s="136" t="str">
        <f>IF($DT423="Passive","",INDEX(Expenses!E$6:E$1005,$DS423,1))</f>
        <v/>
      </c>
      <c r="DY423" s="136" t="str">
        <f>IF($DT423="Passive","",INDEX(Expenses!F$6:F$1005,$DS423,1))</f>
        <v/>
      </c>
      <c r="DZ423" s="136" t="str">
        <f>IF($DT423="Passive","",INDEX(Expenses!G$6:G$1005,$DS423,1))</f>
        <v/>
      </c>
      <c r="EA423" s="136" t="str">
        <f>IF($DT423="Passive","",INDEX(Expenses!H$6:H$1005,$DS423,1))</f>
        <v/>
      </c>
      <c r="EB423" s="136" t="str">
        <f>IF($DT423="Passive","",INDEX(Expenses!I$6:I$1005,$DS423,1))</f>
        <v/>
      </c>
      <c r="EC423" s="136" t="str">
        <f>IF($DT423="Passive","",INDEX(Expenses!J$6:J$1005,$DS423,1))</f>
        <v/>
      </c>
      <c r="ED423" s="136" t="str">
        <f>IF($DT423="Passive","",INDEX(Expenses!K$6:K$1005,$DS423,1))</f>
        <v/>
      </c>
      <c r="EE423" s="136" t="str">
        <f>IF($DT423="Passive","",INDEX(Expenses!L$6:L$1005,$DS423,1))</f>
        <v/>
      </c>
      <c r="EF423" s="136" t="str">
        <f>IF($DT423="Passive","",INDEX(Expenses!M$6:M$1005,$DS423,1))</f>
        <v/>
      </c>
      <c r="EG423" s="136" t="str">
        <f>IF($DT423="Passive","",INDEX(Expenses!N$6:N$1005,$DS423,1))</f>
        <v/>
      </c>
      <c r="EH423" s="136" t="str">
        <f>IF($DT423="Passive","",INDEX(Expenses!O$6:O$1005,$DS423,1))</f>
        <v/>
      </c>
      <c r="EI423" s="136" t="str">
        <f>IF($DT423="Passive","",INDEX(Expenses!P$6:P$1005,$DS423,1))</f>
        <v/>
      </c>
    </row>
    <row r="424" spans="123:139" x14ac:dyDescent="0.25">
      <c r="DS424" s="40">
        <v>419</v>
      </c>
      <c r="DT424" s="130" t="str">
        <f>IF(OR(INDEX(Expenses!$B$6:$B$1005,$DS424,1)=0,INDEX(Expenses!$C$6:$C$1005,$DS424,1)=0,INDEX(Expenses!$D$6:$D$1005,$DS424,1)=0),"Passive","Active")</f>
        <v>Passive</v>
      </c>
      <c r="DU424" s="130" t="str">
        <f>IF($DT424="Passive","",INDEX(Expenses!$B$6:$B$1005,Calc!$DS424,1))</f>
        <v/>
      </c>
      <c r="DV424" s="130" t="str">
        <f>IF($DT424="Passive","",INDEX(Expenses!$C$6:$C$1005,Calc!$DS424,1))</f>
        <v/>
      </c>
      <c r="DW424" s="130" t="str">
        <f>IF($DT424="Passive","",INDEX(Expenses!$D$6:$D$1005,Calc!$DS424,1))</f>
        <v/>
      </c>
      <c r="DX424" s="136" t="str">
        <f>IF($DT424="Passive","",INDEX(Expenses!E$6:E$1005,$DS424,1))</f>
        <v/>
      </c>
      <c r="DY424" s="136" t="str">
        <f>IF($DT424="Passive","",INDEX(Expenses!F$6:F$1005,$DS424,1))</f>
        <v/>
      </c>
      <c r="DZ424" s="136" t="str">
        <f>IF($DT424="Passive","",INDEX(Expenses!G$6:G$1005,$DS424,1))</f>
        <v/>
      </c>
      <c r="EA424" s="136" t="str">
        <f>IF($DT424="Passive","",INDEX(Expenses!H$6:H$1005,$DS424,1))</f>
        <v/>
      </c>
      <c r="EB424" s="136" t="str">
        <f>IF($DT424="Passive","",INDEX(Expenses!I$6:I$1005,$DS424,1))</f>
        <v/>
      </c>
      <c r="EC424" s="136" t="str">
        <f>IF($DT424="Passive","",INDEX(Expenses!J$6:J$1005,$DS424,1))</f>
        <v/>
      </c>
      <c r="ED424" s="136" t="str">
        <f>IF($DT424="Passive","",INDEX(Expenses!K$6:K$1005,$DS424,1))</f>
        <v/>
      </c>
      <c r="EE424" s="136" t="str">
        <f>IF($DT424="Passive","",INDEX(Expenses!L$6:L$1005,$DS424,1))</f>
        <v/>
      </c>
      <c r="EF424" s="136" t="str">
        <f>IF($DT424="Passive","",INDEX(Expenses!M$6:M$1005,$DS424,1))</f>
        <v/>
      </c>
      <c r="EG424" s="136" t="str">
        <f>IF($DT424="Passive","",INDEX(Expenses!N$6:N$1005,$DS424,1))</f>
        <v/>
      </c>
      <c r="EH424" s="136" t="str">
        <f>IF($DT424="Passive","",INDEX(Expenses!O$6:O$1005,$DS424,1))</f>
        <v/>
      </c>
      <c r="EI424" s="136" t="str">
        <f>IF($DT424="Passive","",INDEX(Expenses!P$6:P$1005,$DS424,1))</f>
        <v/>
      </c>
    </row>
    <row r="425" spans="123:139" x14ac:dyDescent="0.25">
      <c r="DS425" s="40">
        <v>420</v>
      </c>
      <c r="DT425" s="130" t="str">
        <f>IF(OR(INDEX(Expenses!$B$6:$B$1005,$DS425,1)=0,INDEX(Expenses!$C$6:$C$1005,$DS425,1)=0,INDEX(Expenses!$D$6:$D$1005,$DS425,1)=0),"Passive","Active")</f>
        <v>Passive</v>
      </c>
      <c r="DU425" s="130" t="str">
        <f>IF($DT425="Passive","",INDEX(Expenses!$B$6:$B$1005,Calc!$DS425,1))</f>
        <v/>
      </c>
      <c r="DV425" s="130" t="str">
        <f>IF($DT425="Passive","",INDEX(Expenses!$C$6:$C$1005,Calc!$DS425,1))</f>
        <v/>
      </c>
      <c r="DW425" s="130" t="str">
        <f>IF($DT425="Passive","",INDEX(Expenses!$D$6:$D$1005,Calc!$DS425,1))</f>
        <v/>
      </c>
      <c r="DX425" s="136" t="str">
        <f>IF($DT425="Passive","",INDEX(Expenses!E$6:E$1005,$DS425,1))</f>
        <v/>
      </c>
      <c r="DY425" s="136" t="str">
        <f>IF($DT425="Passive","",INDEX(Expenses!F$6:F$1005,$DS425,1))</f>
        <v/>
      </c>
      <c r="DZ425" s="136" t="str">
        <f>IF($DT425="Passive","",INDEX(Expenses!G$6:G$1005,$DS425,1))</f>
        <v/>
      </c>
      <c r="EA425" s="136" t="str">
        <f>IF($DT425="Passive","",INDEX(Expenses!H$6:H$1005,$DS425,1))</f>
        <v/>
      </c>
      <c r="EB425" s="136" t="str">
        <f>IF($DT425="Passive","",INDEX(Expenses!I$6:I$1005,$DS425,1))</f>
        <v/>
      </c>
      <c r="EC425" s="136" t="str">
        <f>IF($DT425="Passive","",INDEX(Expenses!J$6:J$1005,$DS425,1))</f>
        <v/>
      </c>
      <c r="ED425" s="136" t="str">
        <f>IF($DT425="Passive","",INDEX(Expenses!K$6:K$1005,$DS425,1))</f>
        <v/>
      </c>
      <c r="EE425" s="136" t="str">
        <f>IF($DT425="Passive","",INDEX(Expenses!L$6:L$1005,$DS425,1))</f>
        <v/>
      </c>
      <c r="EF425" s="136" t="str">
        <f>IF($DT425="Passive","",INDEX(Expenses!M$6:M$1005,$DS425,1))</f>
        <v/>
      </c>
      <c r="EG425" s="136" t="str">
        <f>IF($DT425="Passive","",INDEX(Expenses!N$6:N$1005,$DS425,1))</f>
        <v/>
      </c>
      <c r="EH425" s="136" t="str">
        <f>IF($DT425="Passive","",INDEX(Expenses!O$6:O$1005,$DS425,1))</f>
        <v/>
      </c>
      <c r="EI425" s="136" t="str">
        <f>IF($DT425="Passive","",INDEX(Expenses!P$6:P$1005,$DS425,1))</f>
        <v/>
      </c>
    </row>
    <row r="426" spans="123:139" x14ac:dyDescent="0.25">
      <c r="DS426" s="40">
        <v>421</v>
      </c>
      <c r="DT426" s="130" t="str">
        <f>IF(OR(INDEX(Expenses!$B$6:$B$1005,$DS426,1)=0,INDEX(Expenses!$C$6:$C$1005,$DS426,1)=0,INDEX(Expenses!$D$6:$D$1005,$DS426,1)=0),"Passive","Active")</f>
        <v>Passive</v>
      </c>
      <c r="DU426" s="130" t="str">
        <f>IF($DT426="Passive","",INDEX(Expenses!$B$6:$B$1005,Calc!$DS426,1))</f>
        <v/>
      </c>
      <c r="DV426" s="130" t="str">
        <f>IF($DT426="Passive","",INDEX(Expenses!$C$6:$C$1005,Calc!$DS426,1))</f>
        <v/>
      </c>
      <c r="DW426" s="130" t="str">
        <f>IF($DT426="Passive","",INDEX(Expenses!$D$6:$D$1005,Calc!$DS426,1))</f>
        <v/>
      </c>
      <c r="DX426" s="136" t="str">
        <f>IF($DT426="Passive","",INDEX(Expenses!E$6:E$1005,$DS426,1))</f>
        <v/>
      </c>
      <c r="DY426" s="136" t="str">
        <f>IF($DT426="Passive","",INDEX(Expenses!F$6:F$1005,$DS426,1))</f>
        <v/>
      </c>
      <c r="DZ426" s="136" t="str">
        <f>IF($DT426="Passive","",INDEX(Expenses!G$6:G$1005,$DS426,1))</f>
        <v/>
      </c>
      <c r="EA426" s="136" t="str">
        <f>IF($DT426="Passive","",INDEX(Expenses!H$6:H$1005,$DS426,1))</f>
        <v/>
      </c>
      <c r="EB426" s="136" t="str">
        <f>IF($DT426="Passive","",INDEX(Expenses!I$6:I$1005,$DS426,1))</f>
        <v/>
      </c>
      <c r="EC426" s="136" t="str">
        <f>IF($DT426="Passive","",INDEX(Expenses!J$6:J$1005,$DS426,1))</f>
        <v/>
      </c>
      <c r="ED426" s="136" t="str">
        <f>IF($DT426="Passive","",INDEX(Expenses!K$6:K$1005,$DS426,1))</f>
        <v/>
      </c>
      <c r="EE426" s="136" t="str">
        <f>IF($DT426="Passive","",INDEX(Expenses!L$6:L$1005,$DS426,1))</f>
        <v/>
      </c>
      <c r="EF426" s="136" t="str">
        <f>IF($DT426="Passive","",INDEX(Expenses!M$6:M$1005,$DS426,1))</f>
        <v/>
      </c>
      <c r="EG426" s="136" t="str">
        <f>IF($DT426="Passive","",INDEX(Expenses!N$6:N$1005,$DS426,1))</f>
        <v/>
      </c>
      <c r="EH426" s="136" t="str">
        <f>IF($DT426="Passive","",INDEX(Expenses!O$6:O$1005,$DS426,1))</f>
        <v/>
      </c>
      <c r="EI426" s="136" t="str">
        <f>IF($DT426="Passive","",INDEX(Expenses!P$6:P$1005,$DS426,1))</f>
        <v/>
      </c>
    </row>
    <row r="427" spans="123:139" x14ac:dyDescent="0.25">
      <c r="DS427" s="40">
        <v>422</v>
      </c>
      <c r="DT427" s="130" t="str">
        <f>IF(OR(INDEX(Expenses!$B$6:$B$1005,$DS427,1)=0,INDEX(Expenses!$C$6:$C$1005,$DS427,1)=0,INDEX(Expenses!$D$6:$D$1005,$DS427,1)=0),"Passive","Active")</f>
        <v>Passive</v>
      </c>
      <c r="DU427" s="130" t="str">
        <f>IF($DT427="Passive","",INDEX(Expenses!$B$6:$B$1005,Calc!$DS427,1))</f>
        <v/>
      </c>
      <c r="DV427" s="130" t="str">
        <f>IF($DT427="Passive","",INDEX(Expenses!$C$6:$C$1005,Calc!$DS427,1))</f>
        <v/>
      </c>
      <c r="DW427" s="130" t="str">
        <f>IF($DT427="Passive","",INDEX(Expenses!$D$6:$D$1005,Calc!$DS427,1))</f>
        <v/>
      </c>
      <c r="DX427" s="136" t="str">
        <f>IF($DT427="Passive","",INDEX(Expenses!E$6:E$1005,$DS427,1))</f>
        <v/>
      </c>
      <c r="DY427" s="136" t="str">
        <f>IF($DT427="Passive","",INDEX(Expenses!F$6:F$1005,$DS427,1))</f>
        <v/>
      </c>
      <c r="DZ427" s="136" t="str">
        <f>IF($DT427="Passive","",INDEX(Expenses!G$6:G$1005,$DS427,1))</f>
        <v/>
      </c>
      <c r="EA427" s="136" t="str">
        <f>IF($DT427="Passive","",INDEX(Expenses!H$6:H$1005,$DS427,1))</f>
        <v/>
      </c>
      <c r="EB427" s="136" t="str">
        <f>IF($DT427="Passive","",INDEX(Expenses!I$6:I$1005,$DS427,1))</f>
        <v/>
      </c>
      <c r="EC427" s="136" t="str">
        <f>IF($DT427="Passive","",INDEX(Expenses!J$6:J$1005,$DS427,1))</f>
        <v/>
      </c>
      <c r="ED427" s="136" t="str">
        <f>IF($DT427="Passive","",INDEX(Expenses!K$6:K$1005,$DS427,1))</f>
        <v/>
      </c>
      <c r="EE427" s="136" t="str">
        <f>IF($DT427="Passive","",INDEX(Expenses!L$6:L$1005,$DS427,1))</f>
        <v/>
      </c>
      <c r="EF427" s="136" t="str">
        <f>IF($DT427="Passive","",INDEX(Expenses!M$6:M$1005,$DS427,1))</f>
        <v/>
      </c>
      <c r="EG427" s="136" t="str">
        <f>IF($DT427="Passive","",INDEX(Expenses!N$6:N$1005,$DS427,1))</f>
        <v/>
      </c>
      <c r="EH427" s="136" t="str">
        <f>IF($DT427="Passive","",INDEX(Expenses!O$6:O$1005,$DS427,1))</f>
        <v/>
      </c>
      <c r="EI427" s="136" t="str">
        <f>IF($DT427="Passive","",INDEX(Expenses!P$6:P$1005,$DS427,1))</f>
        <v/>
      </c>
    </row>
    <row r="428" spans="123:139" x14ac:dyDescent="0.25">
      <c r="DS428" s="40">
        <v>423</v>
      </c>
      <c r="DT428" s="130" t="str">
        <f>IF(OR(INDEX(Expenses!$B$6:$B$1005,$DS428,1)=0,INDEX(Expenses!$C$6:$C$1005,$DS428,1)=0,INDEX(Expenses!$D$6:$D$1005,$DS428,1)=0),"Passive","Active")</f>
        <v>Passive</v>
      </c>
      <c r="DU428" s="130" t="str">
        <f>IF($DT428="Passive","",INDEX(Expenses!$B$6:$B$1005,Calc!$DS428,1))</f>
        <v/>
      </c>
      <c r="DV428" s="130" t="str">
        <f>IF($DT428="Passive","",INDEX(Expenses!$C$6:$C$1005,Calc!$DS428,1))</f>
        <v/>
      </c>
      <c r="DW428" s="130" t="str">
        <f>IF($DT428="Passive","",INDEX(Expenses!$D$6:$D$1005,Calc!$DS428,1))</f>
        <v/>
      </c>
      <c r="DX428" s="136" t="str">
        <f>IF($DT428="Passive","",INDEX(Expenses!E$6:E$1005,$DS428,1))</f>
        <v/>
      </c>
      <c r="DY428" s="136" t="str">
        <f>IF($DT428="Passive","",INDEX(Expenses!F$6:F$1005,$DS428,1))</f>
        <v/>
      </c>
      <c r="DZ428" s="136" t="str">
        <f>IF($DT428="Passive","",INDEX(Expenses!G$6:G$1005,$DS428,1))</f>
        <v/>
      </c>
      <c r="EA428" s="136" t="str">
        <f>IF($DT428="Passive","",INDEX(Expenses!H$6:H$1005,$DS428,1))</f>
        <v/>
      </c>
      <c r="EB428" s="136" t="str">
        <f>IF($DT428="Passive","",INDEX(Expenses!I$6:I$1005,$DS428,1))</f>
        <v/>
      </c>
      <c r="EC428" s="136" t="str">
        <f>IF($DT428="Passive","",INDEX(Expenses!J$6:J$1005,$DS428,1))</f>
        <v/>
      </c>
      <c r="ED428" s="136" t="str">
        <f>IF($DT428="Passive","",INDEX(Expenses!K$6:K$1005,$DS428,1))</f>
        <v/>
      </c>
      <c r="EE428" s="136" t="str">
        <f>IF($DT428="Passive","",INDEX(Expenses!L$6:L$1005,$DS428,1))</f>
        <v/>
      </c>
      <c r="EF428" s="136" t="str">
        <f>IF($DT428="Passive","",INDEX(Expenses!M$6:M$1005,$DS428,1))</f>
        <v/>
      </c>
      <c r="EG428" s="136" t="str">
        <f>IF($DT428="Passive","",INDEX(Expenses!N$6:N$1005,$DS428,1))</f>
        <v/>
      </c>
      <c r="EH428" s="136" t="str">
        <f>IF($DT428="Passive","",INDEX(Expenses!O$6:O$1005,$DS428,1))</f>
        <v/>
      </c>
      <c r="EI428" s="136" t="str">
        <f>IF($DT428="Passive","",INDEX(Expenses!P$6:P$1005,$DS428,1))</f>
        <v/>
      </c>
    </row>
    <row r="429" spans="123:139" x14ac:dyDescent="0.25">
      <c r="DS429" s="40">
        <v>424</v>
      </c>
      <c r="DT429" s="130" t="str">
        <f>IF(OR(INDEX(Expenses!$B$6:$B$1005,$DS429,1)=0,INDEX(Expenses!$C$6:$C$1005,$DS429,1)=0,INDEX(Expenses!$D$6:$D$1005,$DS429,1)=0),"Passive","Active")</f>
        <v>Passive</v>
      </c>
      <c r="DU429" s="130" t="str">
        <f>IF($DT429="Passive","",INDEX(Expenses!$B$6:$B$1005,Calc!$DS429,1))</f>
        <v/>
      </c>
      <c r="DV429" s="130" t="str">
        <f>IF($DT429="Passive","",INDEX(Expenses!$C$6:$C$1005,Calc!$DS429,1))</f>
        <v/>
      </c>
      <c r="DW429" s="130" t="str">
        <f>IF($DT429="Passive","",INDEX(Expenses!$D$6:$D$1005,Calc!$DS429,1))</f>
        <v/>
      </c>
      <c r="DX429" s="136" t="str">
        <f>IF($DT429="Passive","",INDEX(Expenses!E$6:E$1005,$DS429,1))</f>
        <v/>
      </c>
      <c r="DY429" s="136" t="str">
        <f>IF($DT429="Passive","",INDEX(Expenses!F$6:F$1005,$DS429,1))</f>
        <v/>
      </c>
      <c r="DZ429" s="136" t="str">
        <f>IF($DT429="Passive","",INDEX(Expenses!G$6:G$1005,$DS429,1))</f>
        <v/>
      </c>
      <c r="EA429" s="136" t="str">
        <f>IF($DT429="Passive","",INDEX(Expenses!H$6:H$1005,$DS429,1))</f>
        <v/>
      </c>
      <c r="EB429" s="136" t="str">
        <f>IF($DT429="Passive","",INDEX(Expenses!I$6:I$1005,$DS429,1))</f>
        <v/>
      </c>
      <c r="EC429" s="136" t="str">
        <f>IF($DT429="Passive","",INDEX(Expenses!J$6:J$1005,$DS429,1))</f>
        <v/>
      </c>
      <c r="ED429" s="136" t="str">
        <f>IF($DT429="Passive","",INDEX(Expenses!K$6:K$1005,$DS429,1))</f>
        <v/>
      </c>
      <c r="EE429" s="136" t="str">
        <f>IF($DT429="Passive","",INDEX(Expenses!L$6:L$1005,$DS429,1))</f>
        <v/>
      </c>
      <c r="EF429" s="136" t="str">
        <f>IF($DT429="Passive","",INDEX(Expenses!M$6:M$1005,$DS429,1))</f>
        <v/>
      </c>
      <c r="EG429" s="136" t="str">
        <f>IF($DT429="Passive","",INDEX(Expenses!N$6:N$1005,$DS429,1))</f>
        <v/>
      </c>
      <c r="EH429" s="136" t="str">
        <f>IF($DT429="Passive","",INDEX(Expenses!O$6:O$1005,$DS429,1))</f>
        <v/>
      </c>
      <c r="EI429" s="136" t="str">
        <f>IF($DT429="Passive","",INDEX(Expenses!P$6:P$1005,$DS429,1))</f>
        <v/>
      </c>
    </row>
    <row r="430" spans="123:139" x14ac:dyDescent="0.25">
      <c r="DS430" s="40">
        <v>425</v>
      </c>
      <c r="DT430" s="130" t="str">
        <f>IF(OR(INDEX(Expenses!$B$6:$B$1005,$DS430,1)=0,INDEX(Expenses!$C$6:$C$1005,$DS430,1)=0,INDEX(Expenses!$D$6:$D$1005,$DS430,1)=0),"Passive","Active")</f>
        <v>Passive</v>
      </c>
      <c r="DU430" s="130" t="str">
        <f>IF($DT430="Passive","",INDEX(Expenses!$B$6:$B$1005,Calc!$DS430,1))</f>
        <v/>
      </c>
      <c r="DV430" s="130" t="str">
        <f>IF($DT430="Passive","",INDEX(Expenses!$C$6:$C$1005,Calc!$DS430,1))</f>
        <v/>
      </c>
      <c r="DW430" s="130" t="str">
        <f>IF($DT430="Passive","",INDEX(Expenses!$D$6:$D$1005,Calc!$DS430,1))</f>
        <v/>
      </c>
      <c r="DX430" s="136" t="str">
        <f>IF($DT430="Passive","",INDEX(Expenses!E$6:E$1005,$DS430,1))</f>
        <v/>
      </c>
      <c r="DY430" s="136" t="str">
        <f>IF($DT430="Passive","",INDEX(Expenses!F$6:F$1005,$DS430,1))</f>
        <v/>
      </c>
      <c r="DZ430" s="136" t="str">
        <f>IF($DT430="Passive","",INDEX(Expenses!G$6:G$1005,$DS430,1))</f>
        <v/>
      </c>
      <c r="EA430" s="136" t="str">
        <f>IF($DT430="Passive","",INDEX(Expenses!H$6:H$1005,$DS430,1))</f>
        <v/>
      </c>
      <c r="EB430" s="136" t="str">
        <f>IF($DT430="Passive","",INDEX(Expenses!I$6:I$1005,$DS430,1))</f>
        <v/>
      </c>
      <c r="EC430" s="136" t="str">
        <f>IF($DT430="Passive","",INDEX(Expenses!J$6:J$1005,$DS430,1))</f>
        <v/>
      </c>
      <c r="ED430" s="136" t="str">
        <f>IF($DT430="Passive","",INDEX(Expenses!K$6:K$1005,$DS430,1))</f>
        <v/>
      </c>
      <c r="EE430" s="136" t="str">
        <f>IF($DT430="Passive","",INDEX(Expenses!L$6:L$1005,$DS430,1))</f>
        <v/>
      </c>
      <c r="EF430" s="136" t="str">
        <f>IF($DT430="Passive","",INDEX(Expenses!M$6:M$1005,$DS430,1))</f>
        <v/>
      </c>
      <c r="EG430" s="136" t="str">
        <f>IF($DT430="Passive","",INDEX(Expenses!N$6:N$1005,$DS430,1))</f>
        <v/>
      </c>
      <c r="EH430" s="136" t="str">
        <f>IF($DT430="Passive","",INDEX(Expenses!O$6:O$1005,$DS430,1))</f>
        <v/>
      </c>
      <c r="EI430" s="136" t="str">
        <f>IF($DT430="Passive","",INDEX(Expenses!P$6:P$1005,$DS430,1))</f>
        <v/>
      </c>
    </row>
    <row r="431" spans="123:139" x14ac:dyDescent="0.25">
      <c r="DS431" s="40">
        <v>426</v>
      </c>
      <c r="DT431" s="130" t="str">
        <f>IF(OR(INDEX(Expenses!$B$6:$B$1005,$DS431,1)=0,INDEX(Expenses!$C$6:$C$1005,$DS431,1)=0,INDEX(Expenses!$D$6:$D$1005,$DS431,1)=0),"Passive","Active")</f>
        <v>Passive</v>
      </c>
      <c r="DU431" s="130" t="str">
        <f>IF($DT431="Passive","",INDEX(Expenses!$B$6:$B$1005,Calc!$DS431,1))</f>
        <v/>
      </c>
      <c r="DV431" s="130" t="str">
        <f>IF($DT431="Passive","",INDEX(Expenses!$C$6:$C$1005,Calc!$DS431,1))</f>
        <v/>
      </c>
      <c r="DW431" s="130" t="str">
        <f>IF($DT431="Passive","",INDEX(Expenses!$D$6:$D$1005,Calc!$DS431,1))</f>
        <v/>
      </c>
      <c r="DX431" s="136" t="str">
        <f>IF($DT431="Passive","",INDEX(Expenses!E$6:E$1005,$DS431,1))</f>
        <v/>
      </c>
      <c r="DY431" s="136" t="str">
        <f>IF($DT431="Passive","",INDEX(Expenses!F$6:F$1005,$DS431,1))</f>
        <v/>
      </c>
      <c r="DZ431" s="136" t="str">
        <f>IF($DT431="Passive","",INDEX(Expenses!G$6:G$1005,$DS431,1))</f>
        <v/>
      </c>
      <c r="EA431" s="136" t="str">
        <f>IF($DT431="Passive","",INDEX(Expenses!H$6:H$1005,$DS431,1))</f>
        <v/>
      </c>
      <c r="EB431" s="136" t="str">
        <f>IF($DT431="Passive","",INDEX(Expenses!I$6:I$1005,$DS431,1))</f>
        <v/>
      </c>
      <c r="EC431" s="136" t="str">
        <f>IF($DT431="Passive","",INDEX(Expenses!J$6:J$1005,$DS431,1))</f>
        <v/>
      </c>
      <c r="ED431" s="136" t="str">
        <f>IF($DT431="Passive","",INDEX(Expenses!K$6:K$1005,$DS431,1))</f>
        <v/>
      </c>
      <c r="EE431" s="136" t="str">
        <f>IF($DT431="Passive","",INDEX(Expenses!L$6:L$1005,$DS431,1))</f>
        <v/>
      </c>
      <c r="EF431" s="136" t="str">
        <f>IF($DT431="Passive","",INDEX(Expenses!M$6:M$1005,$DS431,1))</f>
        <v/>
      </c>
      <c r="EG431" s="136" t="str">
        <f>IF($DT431="Passive","",INDEX(Expenses!N$6:N$1005,$DS431,1))</f>
        <v/>
      </c>
      <c r="EH431" s="136" t="str">
        <f>IF($DT431="Passive","",INDEX(Expenses!O$6:O$1005,$DS431,1))</f>
        <v/>
      </c>
      <c r="EI431" s="136" t="str">
        <f>IF($DT431="Passive","",INDEX(Expenses!P$6:P$1005,$DS431,1))</f>
        <v/>
      </c>
    </row>
    <row r="432" spans="123:139" x14ac:dyDescent="0.25">
      <c r="DS432" s="40">
        <v>427</v>
      </c>
      <c r="DT432" s="130" t="str">
        <f>IF(OR(INDEX(Expenses!$B$6:$B$1005,$DS432,1)=0,INDEX(Expenses!$C$6:$C$1005,$DS432,1)=0,INDEX(Expenses!$D$6:$D$1005,$DS432,1)=0),"Passive","Active")</f>
        <v>Passive</v>
      </c>
      <c r="DU432" s="130" t="str">
        <f>IF($DT432="Passive","",INDEX(Expenses!$B$6:$B$1005,Calc!$DS432,1))</f>
        <v/>
      </c>
      <c r="DV432" s="130" t="str">
        <f>IF($DT432="Passive","",INDEX(Expenses!$C$6:$C$1005,Calc!$DS432,1))</f>
        <v/>
      </c>
      <c r="DW432" s="130" t="str">
        <f>IF($DT432="Passive","",INDEX(Expenses!$D$6:$D$1005,Calc!$DS432,1))</f>
        <v/>
      </c>
      <c r="DX432" s="136" t="str">
        <f>IF($DT432="Passive","",INDEX(Expenses!E$6:E$1005,$DS432,1))</f>
        <v/>
      </c>
      <c r="DY432" s="136" t="str">
        <f>IF($DT432="Passive","",INDEX(Expenses!F$6:F$1005,$DS432,1))</f>
        <v/>
      </c>
      <c r="DZ432" s="136" t="str">
        <f>IF($DT432="Passive","",INDEX(Expenses!G$6:G$1005,$DS432,1))</f>
        <v/>
      </c>
      <c r="EA432" s="136" t="str">
        <f>IF($DT432="Passive","",INDEX(Expenses!H$6:H$1005,$DS432,1))</f>
        <v/>
      </c>
      <c r="EB432" s="136" t="str">
        <f>IF($DT432="Passive","",INDEX(Expenses!I$6:I$1005,$DS432,1))</f>
        <v/>
      </c>
      <c r="EC432" s="136" t="str">
        <f>IF($DT432="Passive","",INDEX(Expenses!J$6:J$1005,$DS432,1))</f>
        <v/>
      </c>
      <c r="ED432" s="136" t="str">
        <f>IF($DT432="Passive","",INDEX(Expenses!K$6:K$1005,$DS432,1))</f>
        <v/>
      </c>
      <c r="EE432" s="136" t="str">
        <f>IF($DT432="Passive","",INDEX(Expenses!L$6:L$1005,$DS432,1))</f>
        <v/>
      </c>
      <c r="EF432" s="136" t="str">
        <f>IF($DT432="Passive","",INDEX(Expenses!M$6:M$1005,$DS432,1))</f>
        <v/>
      </c>
      <c r="EG432" s="136" t="str">
        <f>IF($DT432="Passive","",INDEX(Expenses!N$6:N$1005,$DS432,1))</f>
        <v/>
      </c>
      <c r="EH432" s="136" t="str">
        <f>IF($DT432="Passive","",INDEX(Expenses!O$6:O$1005,$DS432,1))</f>
        <v/>
      </c>
      <c r="EI432" s="136" t="str">
        <f>IF($DT432="Passive","",INDEX(Expenses!P$6:P$1005,$DS432,1))</f>
        <v/>
      </c>
    </row>
    <row r="433" spans="123:139" x14ac:dyDescent="0.25">
      <c r="DS433" s="40">
        <v>428</v>
      </c>
      <c r="DT433" s="130" t="str">
        <f>IF(OR(INDEX(Expenses!$B$6:$B$1005,$DS433,1)=0,INDEX(Expenses!$C$6:$C$1005,$DS433,1)=0,INDEX(Expenses!$D$6:$D$1005,$DS433,1)=0),"Passive","Active")</f>
        <v>Passive</v>
      </c>
      <c r="DU433" s="130" t="str">
        <f>IF($DT433="Passive","",INDEX(Expenses!$B$6:$B$1005,Calc!$DS433,1))</f>
        <v/>
      </c>
      <c r="DV433" s="130" t="str">
        <f>IF($DT433="Passive","",INDEX(Expenses!$C$6:$C$1005,Calc!$DS433,1))</f>
        <v/>
      </c>
      <c r="DW433" s="130" t="str">
        <f>IF($DT433="Passive","",INDEX(Expenses!$D$6:$D$1005,Calc!$DS433,1))</f>
        <v/>
      </c>
      <c r="DX433" s="136" t="str">
        <f>IF($DT433="Passive","",INDEX(Expenses!E$6:E$1005,$DS433,1))</f>
        <v/>
      </c>
      <c r="DY433" s="136" t="str">
        <f>IF($DT433="Passive","",INDEX(Expenses!F$6:F$1005,$DS433,1))</f>
        <v/>
      </c>
      <c r="DZ433" s="136" t="str">
        <f>IF($DT433="Passive","",INDEX(Expenses!G$6:G$1005,$DS433,1))</f>
        <v/>
      </c>
      <c r="EA433" s="136" t="str">
        <f>IF($DT433="Passive","",INDEX(Expenses!H$6:H$1005,$DS433,1))</f>
        <v/>
      </c>
      <c r="EB433" s="136" t="str">
        <f>IF($DT433="Passive","",INDEX(Expenses!I$6:I$1005,$DS433,1))</f>
        <v/>
      </c>
      <c r="EC433" s="136" t="str">
        <f>IF($DT433="Passive","",INDEX(Expenses!J$6:J$1005,$DS433,1))</f>
        <v/>
      </c>
      <c r="ED433" s="136" t="str">
        <f>IF($DT433="Passive","",INDEX(Expenses!K$6:K$1005,$DS433,1))</f>
        <v/>
      </c>
      <c r="EE433" s="136" t="str">
        <f>IF($DT433="Passive","",INDEX(Expenses!L$6:L$1005,$DS433,1))</f>
        <v/>
      </c>
      <c r="EF433" s="136" t="str">
        <f>IF($DT433="Passive","",INDEX(Expenses!M$6:M$1005,$DS433,1))</f>
        <v/>
      </c>
      <c r="EG433" s="136" t="str">
        <f>IF($DT433="Passive","",INDEX(Expenses!N$6:N$1005,$DS433,1))</f>
        <v/>
      </c>
      <c r="EH433" s="136" t="str">
        <f>IF($DT433="Passive","",INDEX(Expenses!O$6:O$1005,$DS433,1))</f>
        <v/>
      </c>
      <c r="EI433" s="136" t="str">
        <f>IF($DT433="Passive","",INDEX(Expenses!P$6:P$1005,$DS433,1))</f>
        <v/>
      </c>
    </row>
    <row r="434" spans="123:139" x14ac:dyDescent="0.25">
      <c r="DS434" s="40">
        <v>429</v>
      </c>
      <c r="DT434" s="130" t="str">
        <f>IF(OR(INDEX(Expenses!$B$6:$B$1005,$DS434,1)=0,INDEX(Expenses!$C$6:$C$1005,$DS434,1)=0,INDEX(Expenses!$D$6:$D$1005,$DS434,1)=0),"Passive","Active")</f>
        <v>Passive</v>
      </c>
      <c r="DU434" s="130" t="str">
        <f>IF($DT434="Passive","",INDEX(Expenses!$B$6:$B$1005,Calc!$DS434,1))</f>
        <v/>
      </c>
      <c r="DV434" s="130" t="str">
        <f>IF($DT434="Passive","",INDEX(Expenses!$C$6:$C$1005,Calc!$DS434,1))</f>
        <v/>
      </c>
      <c r="DW434" s="130" t="str">
        <f>IF($DT434="Passive","",INDEX(Expenses!$D$6:$D$1005,Calc!$DS434,1))</f>
        <v/>
      </c>
      <c r="DX434" s="136" t="str">
        <f>IF($DT434="Passive","",INDEX(Expenses!E$6:E$1005,$DS434,1))</f>
        <v/>
      </c>
      <c r="DY434" s="136" t="str">
        <f>IF($DT434="Passive","",INDEX(Expenses!F$6:F$1005,$DS434,1))</f>
        <v/>
      </c>
      <c r="DZ434" s="136" t="str">
        <f>IF($DT434="Passive","",INDEX(Expenses!G$6:G$1005,$DS434,1))</f>
        <v/>
      </c>
      <c r="EA434" s="136" t="str">
        <f>IF($DT434="Passive","",INDEX(Expenses!H$6:H$1005,$DS434,1))</f>
        <v/>
      </c>
      <c r="EB434" s="136" t="str">
        <f>IF($DT434="Passive","",INDEX(Expenses!I$6:I$1005,$DS434,1))</f>
        <v/>
      </c>
      <c r="EC434" s="136" t="str">
        <f>IF($DT434="Passive","",INDEX(Expenses!J$6:J$1005,$DS434,1))</f>
        <v/>
      </c>
      <c r="ED434" s="136" t="str">
        <f>IF($DT434="Passive","",INDEX(Expenses!K$6:K$1005,$DS434,1))</f>
        <v/>
      </c>
      <c r="EE434" s="136" t="str">
        <f>IF($DT434="Passive","",INDEX(Expenses!L$6:L$1005,$DS434,1))</f>
        <v/>
      </c>
      <c r="EF434" s="136" t="str">
        <f>IF($DT434="Passive","",INDEX(Expenses!M$6:M$1005,$DS434,1))</f>
        <v/>
      </c>
      <c r="EG434" s="136" t="str">
        <f>IF($DT434="Passive","",INDEX(Expenses!N$6:N$1005,$DS434,1))</f>
        <v/>
      </c>
      <c r="EH434" s="136" t="str">
        <f>IF($DT434="Passive","",INDEX(Expenses!O$6:O$1005,$DS434,1))</f>
        <v/>
      </c>
      <c r="EI434" s="136" t="str">
        <f>IF($DT434="Passive","",INDEX(Expenses!P$6:P$1005,$DS434,1))</f>
        <v/>
      </c>
    </row>
    <row r="435" spans="123:139" x14ac:dyDescent="0.25">
      <c r="DS435" s="40">
        <v>430</v>
      </c>
      <c r="DT435" s="130" t="str">
        <f>IF(OR(INDEX(Expenses!$B$6:$B$1005,$DS435,1)=0,INDEX(Expenses!$C$6:$C$1005,$DS435,1)=0,INDEX(Expenses!$D$6:$D$1005,$DS435,1)=0),"Passive","Active")</f>
        <v>Passive</v>
      </c>
      <c r="DU435" s="130" t="str">
        <f>IF($DT435="Passive","",INDEX(Expenses!$B$6:$B$1005,Calc!$DS435,1))</f>
        <v/>
      </c>
      <c r="DV435" s="130" t="str">
        <f>IF($DT435="Passive","",INDEX(Expenses!$C$6:$C$1005,Calc!$DS435,1))</f>
        <v/>
      </c>
      <c r="DW435" s="130" t="str">
        <f>IF($DT435="Passive","",INDEX(Expenses!$D$6:$D$1005,Calc!$DS435,1))</f>
        <v/>
      </c>
      <c r="DX435" s="136" t="str">
        <f>IF($DT435="Passive","",INDEX(Expenses!E$6:E$1005,$DS435,1))</f>
        <v/>
      </c>
      <c r="DY435" s="136" t="str">
        <f>IF($DT435="Passive","",INDEX(Expenses!F$6:F$1005,$DS435,1))</f>
        <v/>
      </c>
      <c r="DZ435" s="136" t="str">
        <f>IF($DT435="Passive","",INDEX(Expenses!G$6:G$1005,$DS435,1))</f>
        <v/>
      </c>
      <c r="EA435" s="136" t="str">
        <f>IF($DT435="Passive","",INDEX(Expenses!H$6:H$1005,$DS435,1))</f>
        <v/>
      </c>
      <c r="EB435" s="136" t="str">
        <f>IF($DT435="Passive","",INDEX(Expenses!I$6:I$1005,$DS435,1))</f>
        <v/>
      </c>
      <c r="EC435" s="136" t="str">
        <f>IF($DT435="Passive","",INDEX(Expenses!J$6:J$1005,$DS435,1))</f>
        <v/>
      </c>
      <c r="ED435" s="136" t="str">
        <f>IF($DT435="Passive","",INDEX(Expenses!K$6:K$1005,$DS435,1))</f>
        <v/>
      </c>
      <c r="EE435" s="136" t="str">
        <f>IF($DT435="Passive","",INDEX(Expenses!L$6:L$1005,$DS435,1))</f>
        <v/>
      </c>
      <c r="EF435" s="136" t="str">
        <f>IF($DT435="Passive","",INDEX(Expenses!M$6:M$1005,$DS435,1))</f>
        <v/>
      </c>
      <c r="EG435" s="136" t="str">
        <f>IF($DT435="Passive","",INDEX(Expenses!N$6:N$1005,$DS435,1))</f>
        <v/>
      </c>
      <c r="EH435" s="136" t="str">
        <f>IF($DT435="Passive","",INDEX(Expenses!O$6:O$1005,$DS435,1))</f>
        <v/>
      </c>
      <c r="EI435" s="136" t="str">
        <f>IF($DT435="Passive","",INDEX(Expenses!P$6:P$1005,$DS435,1))</f>
        <v/>
      </c>
    </row>
    <row r="436" spans="123:139" x14ac:dyDescent="0.25">
      <c r="DS436" s="40">
        <v>431</v>
      </c>
      <c r="DT436" s="130" t="str">
        <f>IF(OR(INDEX(Expenses!$B$6:$B$1005,$DS436,1)=0,INDEX(Expenses!$C$6:$C$1005,$DS436,1)=0,INDEX(Expenses!$D$6:$D$1005,$DS436,1)=0),"Passive","Active")</f>
        <v>Passive</v>
      </c>
      <c r="DU436" s="130" t="str">
        <f>IF($DT436="Passive","",INDEX(Expenses!$B$6:$B$1005,Calc!$DS436,1))</f>
        <v/>
      </c>
      <c r="DV436" s="130" t="str">
        <f>IF($DT436="Passive","",INDEX(Expenses!$C$6:$C$1005,Calc!$DS436,1))</f>
        <v/>
      </c>
      <c r="DW436" s="130" t="str">
        <f>IF($DT436="Passive","",INDEX(Expenses!$D$6:$D$1005,Calc!$DS436,1))</f>
        <v/>
      </c>
      <c r="DX436" s="136" t="str">
        <f>IF($DT436="Passive","",INDEX(Expenses!E$6:E$1005,$DS436,1))</f>
        <v/>
      </c>
      <c r="DY436" s="136" t="str">
        <f>IF($DT436="Passive","",INDEX(Expenses!F$6:F$1005,$DS436,1))</f>
        <v/>
      </c>
      <c r="DZ436" s="136" t="str">
        <f>IF($DT436="Passive","",INDEX(Expenses!G$6:G$1005,$DS436,1))</f>
        <v/>
      </c>
      <c r="EA436" s="136" t="str">
        <f>IF($DT436="Passive","",INDEX(Expenses!H$6:H$1005,$DS436,1))</f>
        <v/>
      </c>
      <c r="EB436" s="136" t="str">
        <f>IF($DT436="Passive","",INDEX(Expenses!I$6:I$1005,$DS436,1))</f>
        <v/>
      </c>
      <c r="EC436" s="136" t="str">
        <f>IF($DT436="Passive","",INDEX(Expenses!J$6:J$1005,$DS436,1))</f>
        <v/>
      </c>
      <c r="ED436" s="136" t="str">
        <f>IF($DT436="Passive","",INDEX(Expenses!K$6:K$1005,$DS436,1))</f>
        <v/>
      </c>
      <c r="EE436" s="136" t="str">
        <f>IF($DT436="Passive","",INDEX(Expenses!L$6:L$1005,$DS436,1))</f>
        <v/>
      </c>
      <c r="EF436" s="136" t="str">
        <f>IF($DT436="Passive","",INDEX(Expenses!M$6:M$1005,$DS436,1))</f>
        <v/>
      </c>
      <c r="EG436" s="136" t="str">
        <f>IF($DT436="Passive","",INDEX(Expenses!N$6:N$1005,$DS436,1))</f>
        <v/>
      </c>
      <c r="EH436" s="136" t="str">
        <f>IF($DT436="Passive","",INDEX(Expenses!O$6:O$1005,$DS436,1))</f>
        <v/>
      </c>
      <c r="EI436" s="136" t="str">
        <f>IF($DT436="Passive","",INDEX(Expenses!P$6:P$1005,$DS436,1))</f>
        <v/>
      </c>
    </row>
    <row r="437" spans="123:139" x14ac:dyDescent="0.25">
      <c r="DS437" s="40">
        <v>432</v>
      </c>
      <c r="DT437" s="130" t="str">
        <f>IF(OR(INDEX(Expenses!$B$6:$B$1005,$DS437,1)=0,INDEX(Expenses!$C$6:$C$1005,$DS437,1)=0,INDEX(Expenses!$D$6:$D$1005,$DS437,1)=0),"Passive","Active")</f>
        <v>Passive</v>
      </c>
      <c r="DU437" s="130" t="str">
        <f>IF($DT437="Passive","",INDEX(Expenses!$B$6:$B$1005,Calc!$DS437,1))</f>
        <v/>
      </c>
      <c r="DV437" s="130" t="str">
        <f>IF($DT437="Passive","",INDEX(Expenses!$C$6:$C$1005,Calc!$DS437,1))</f>
        <v/>
      </c>
      <c r="DW437" s="130" t="str">
        <f>IF($DT437="Passive","",INDEX(Expenses!$D$6:$D$1005,Calc!$DS437,1))</f>
        <v/>
      </c>
      <c r="DX437" s="136" t="str">
        <f>IF($DT437="Passive","",INDEX(Expenses!E$6:E$1005,$DS437,1))</f>
        <v/>
      </c>
      <c r="DY437" s="136" t="str">
        <f>IF($DT437="Passive","",INDEX(Expenses!F$6:F$1005,$DS437,1))</f>
        <v/>
      </c>
      <c r="DZ437" s="136" t="str">
        <f>IF($DT437="Passive","",INDEX(Expenses!G$6:G$1005,$DS437,1))</f>
        <v/>
      </c>
      <c r="EA437" s="136" t="str">
        <f>IF($DT437="Passive","",INDEX(Expenses!H$6:H$1005,$DS437,1))</f>
        <v/>
      </c>
      <c r="EB437" s="136" t="str">
        <f>IF($DT437="Passive","",INDEX(Expenses!I$6:I$1005,$DS437,1))</f>
        <v/>
      </c>
      <c r="EC437" s="136" t="str">
        <f>IF($DT437="Passive","",INDEX(Expenses!J$6:J$1005,$DS437,1))</f>
        <v/>
      </c>
      <c r="ED437" s="136" t="str">
        <f>IF($DT437="Passive","",INDEX(Expenses!K$6:K$1005,$DS437,1))</f>
        <v/>
      </c>
      <c r="EE437" s="136" t="str">
        <f>IF($DT437="Passive","",INDEX(Expenses!L$6:L$1005,$DS437,1))</f>
        <v/>
      </c>
      <c r="EF437" s="136" t="str">
        <f>IF($DT437="Passive","",INDEX(Expenses!M$6:M$1005,$DS437,1))</f>
        <v/>
      </c>
      <c r="EG437" s="136" t="str">
        <f>IF($DT437="Passive","",INDEX(Expenses!N$6:N$1005,$DS437,1))</f>
        <v/>
      </c>
      <c r="EH437" s="136" t="str">
        <f>IF($DT437="Passive","",INDEX(Expenses!O$6:O$1005,$DS437,1))</f>
        <v/>
      </c>
      <c r="EI437" s="136" t="str">
        <f>IF($DT437="Passive","",INDEX(Expenses!P$6:P$1005,$DS437,1))</f>
        <v/>
      </c>
    </row>
    <row r="438" spans="123:139" x14ac:dyDescent="0.25">
      <c r="DS438" s="40">
        <v>433</v>
      </c>
      <c r="DT438" s="130" t="str">
        <f>IF(OR(INDEX(Expenses!$B$6:$B$1005,$DS438,1)=0,INDEX(Expenses!$C$6:$C$1005,$DS438,1)=0,INDEX(Expenses!$D$6:$D$1005,$DS438,1)=0),"Passive","Active")</f>
        <v>Passive</v>
      </c>
      <c r="DU438" s="130" t="str">
        <f>IF($DT438="Passive","",INDEX(Expenses!$B$6:$B$1005,Calc!$DS438,1))</f>
        <v/>
      </c>
      <c r="DV438" s="130" t="str">
        <f>IF($DT438="Passive","",INDEX(Expenses!$C$6:$C$1005,Calc!$DS438,1))</f>
        <v/>
      </c>
      <c r="DW438" s="130" t="str">
        <f>IF($DT438="Passive","",INDEX(Expenses!$D$6:$D$1005,Calc!$DS438,1))</f>
        <v/>
      </c>
      <c r="DX438" s="136" t="str">
        <f>IF($DT438="Passive","",INDEX(Expenses!E$6:E$1005,$DS438,1))</f>
        <v/>
      </c>
      <c r="DY438" s="136" t="str">
        <f>IF($DT438="Passive","",INDEX(Expenses!F$6:F$1005,$DS438,1))</f>
        <v/>
      </c>
      <c r="DZ438" s="136" t="str">
        <f>IF($DT438="Passive","",INDEX(Expenses!G$6:G$1005,$DS438,1))</f>
        <v/>
      </c>
      <c r="EA438" s="136" t="str">
        <f>IF($DT438="Passive","",INDEX(Expenses!H$6:H$1005,$DS438,1))</f>
        <v/>
      </c>
      <c r="EB438" s="136" t="str">
        <f>IF($DT438="Passive","",INDEX(Expenses!I$6:I$1005,$DS438,1))</f>
        <v/>
      </c>
      <c r="EC438" s="136" t="str">
        <f>IF($DT438="Passive","",INDEX(Expenses!J$6:J$1005,$DS438,1))</f>
        <v/>
      </c>
      <c r="ED438" s="136" t="str">
        <f>IF($DT438="Passive","",INDEX(Expenses!K$6:K$1005,$DS438,1))</f>
        <v/>
      </c>
      <c r="EE438" s="136" t="str">
        <f>IF($DT438="Passive","",INDEX(Expenses!L$6:L$1005,$DS438,1))</f>
        <v/>
      </c>
      <c r="EF438" s="136" t="str">
        <f>IF($DT438="Passive","",INDEX(Expenses!M$6:M$1005,$DS438,1))</f>
        <v/>
      </c>
      <c r="EG438" s="136" t="str">
        <f>IF($DT438="Passive","",INDEX(Expenses!N$6:N$1005,$DS438,1))</f>
        <v/>
      </c>
      <c r="EH438" s="136" t="str">
        <f>IF($DT438="Passive","",INDEX(Expenses!O$6:O$1005,$DS438,1))</f>
        <v/>
      </c>
      <c r="EI438" s="136" t="str">
        <f>IF($DT438="Passive","",INDEX(Expenses!P$6:P$1005,$DS438,1))</f>
        <v/>
      </c>
    </row>
    <row r="439" spans="123:139" x14ac:dyDescent="0.25">
      <c r="DS439" s="40">
        <v>434</v>
      </c>
      <c r="DT439" s="130" t="str">
        <f>IF(OR(INDEX(Expenses!$B$6:$B$1005,$DS439,1)=0,INDEX(Expenses!$C$6:$C$1005,$DS439,1)=0,INDEX(Expenses!$D$6:$D$1005,$DS439,1)=0),"Passive","Active")</f>
        <v>Passive</v>
      </c>
      <c r="DU439" s="130" t="str">
        <f>IF($DT439="Passive","",INDEX(Expenses!$B$6:$B$1005,Calc!$DS439,1))</f>
        <v/>
      </c>
      <c r="DV439" s="130" t="str">
        <f>IF($DT439="Passive","",INDEX(Expenses!$C$6:$C$1005,Calc!$DS439,1))</f>
        <v/>
      </c>
      <c r="DW439" s="130" t="str">
        <f>IF($DT439="Passive","",INDEX(Expenses!$D$6:$D$1005,Calc!$DS439,1))</f>
        <v/>
      </c>
      <c r="DX439" s="136" t="str">
        <f>IF($DT439="Passive","",INDEX(Expenses!E$6:E$1005,$DS439,1))</f>
        <v/>
      </c>
      <c r="DY439" s="136" t="str">
        <f>IF($DT439="Passive","",INDEX(Expenses!F$6:F$1005,$DS439,1))</f>
        <v/>
      </c>
      <c r="DZ439" s="136" t="str">
        <f>IF($DT439="Passive","",INDEX(Expenses!G$6:G$1005,$DS439,1))</f>
        <v/>
      </c>
      <c r="EA439" s="136" t="str">
        <f>IF($DT439="Passive","",INDEX(Expenses!H$6:H$1005,$DS439,1))</f>
        <v/>
      </c>
      <c r="EB439" s="136" t="str">
        <f>IF($DT439="Passive","",INDEX(Expenses!I$6:I$1005,$DS439,1))</f>
        <v/>
      </c>
      <c r="EC439" s="136" t="str">
        <f>IF($DT439="Passive","",INDEX(Expenses!J$6:J$1005,$DS439,1))</f>
        <v/>
      </c>
      <c r="ED439" s="136" t="str">
        <f>IF($DT439="Passive","",INDEX(Expenses!K$6:K$1005,$DS439,1))</f>
        <v/>
      </c>
      <c r="EE439" s="136" t="str">
        <f>IF($DT439="Passive","",INDEX(Expenses!L$6:L$1005,$DS439,1))</f>
        <v/>
      </c>
      <c r="EF439" s="136" t="str">
        <f>IF($DT439="Passive","",INDEX(Expenses!M$6:M$1005,$DS439,1))</f>
        <v/>
      </c>
      <c r="EG439" s="136" t="str">
        <f>IF($DT439="Passive","",INDEX(Expenses!N$6:N$1005,$DS439,1))</f>
        <v/>
      </c>
      <c r="EH439" s="136" t="str">
        <f>IF($DT439="Passive","",INDEX(Expenses!O$6:O$1005,$DS439,1))</f>
        <v/>
      </c>
      <c r="EI439" s="136" t="str">
        <f>IF($DT439="Passive","",INDEX(Expenses!P$6:P$1005,$DS439,1))</f>
        <v/>
      </c>
    </row>
    <row r="440" spans="123:139" x14ac:dyDescent="0.25">
      <c r="DS440" s="40">
        <v>435</v>
      </c>
      <c r="DT440" s="130" t="str">
        <f>IF(OR(INDEX(Expenses!$B$6:$B$1005,$DS440,1)=0,INDEX(Expenses!$C$6:$C$1005,$DS440,1)=0,INDEX(Expenses!$D$6:$D$1005,$DS440,1)=0),"Passive","Active")</f>
        <v>Passive</v>
      </c>
      <c r="DU440" s="130" t="str">
        <f>IF($DT440="Passive","",INDEX(Expenses!$B$6:$B$1005,Calc!$DS440,1))</f>
        <v/>
      </c>
      <c r="DV440" s="130" t="str">
        <f>IF($DT440="Passive","",INDEX(Expenses!$C$6:$C$1005,Calc!$DS440,1))</f>
        <v/>
      </c>
      <c r="DW440" s="130" t="str">
        <f>IF($DT440="Passive","",INDEX(Expenses!$D$6:$D$1005,Calc!$DS440,1))</f>
        <v/>
      </c>
      <c r="DX440" s="136" t="str">
        <f>IF($DT440="Passive","",INDEX(Expenses!E$6:E$1005,$DS440,1))</f>
        <v/>
      </c>
      <c r="DY440" s="136" t="str">
        <f>IF($DT440="Passive","",INDEX(Expenses!F$6:F$1005,$DS440,1))</f>
        <v/>
      </c>
      <c r="DZ440" s="136" t="str">
        <f>IF($DT440="Passive","",INDEX(Expenses!G$6:G$1005,$DS440,1))</f>
        <v/>
      </c>
      <c r="EA440" s="136" t="str">
        <f>IF($DT440="Passive","",INDEX(Expenses!H$6:H$1005,$DS440,1))</f>
        <v/>
      </c>
      <c r="EB440" s="136" t="str">
        <f>IF($DT440="Passive","",INDEX(Expenses!I$6:I$1005,$DS440,1))</f>
        <v/>
      </c>
      <c r="EC440" s="136" t="str">
        <f>IF($DT440="Passive","",INDEX(Expenses!J$6:J$1005,$DS440,1))</f>
        <v/>
      </c>
      <c r="ED440" s="136" t="str">
        <f>IF($DT440="Passive","",INDEX(Expenses!K$6:K$1005,$DS440,1))</f>
        <v/>
      </c>
      <c r="EE440" s="136" t="str">
        <f>IF($DT440="Passive","",INDEX(Expenses!L$6:L$1005,$DS440,1))</f>
        <v/>
      </c>
      <c r="EF440" s="136" t="str">
        <f>IF($DT440="Passive","",INDEX(Expenses!M$6:M$1005,$DS440,1))</f>
        <v/>
      </c>
      <c r="EG440" s="136" t="str">
        <f>IF($DT440="Passive","",INDEX(Expenses!N$6:N$1005,$DS440,1))</f>
        <v/>
      </c>
      <c r="EH440" s="136" t="str">
        <f>IF($DT440="Passive","",INDEX(Expenses!O$6:O$1005,$DS440,1))</f>
        <v/>
      </c>
      <c r="EI440" s="136" t="str">
        <f>IF($DT440="Passive","",INDEX(Expenses!P$6:P$1005,$DS440,1))</f>
        <v/>
      </c>
    </row>
    <row r="441" spans="123:139" x14ac:dyDescent="0.25">
      <c r="DS441" s="40">
        <v>436</v>
      </c>
      <c r="DT441" s="130" t="str">
        <f>IF(OR(INDEX(Expenses!$B$6:$B$1005,$DS441,1)=0,INDEX(Expenses!$C$6:$C$1005,$DS441,1)=0,INDEX(Expenses!$D$6:$D$1005,$DS441,1)=0),"Passive","Active")</f>
        <v>Passive</v>
      </c>
      <c r="DU441" s="130" t="str">
        <f>IF($DT441="Passive","",INDEX(Expenses!$B$6:$B$1005,Calc!$DS441,1))</f>
        <v/>
      </c>
      <c r="DV441" s="130" t="str">
        <f>IF($DT441="Passive","",INDEX(Expenses!$C$6:$C$1005,Calc!$DS441,1))</f>
        <v/>
      </c>
      <c r="DW441" s="130" t="str">
        <f>IF($DT441="Passive","",INDEX(Expenses!$D$6:$D$1005,Calc!$DS441,1))</f>
        <v/>
      </c>
      <c r="DX441" s="136" t="str">
        <f>IF($DT441="Passive","",INDEX(Expenses!E$6:E$1005,$DS441,1))</f>
        <v/>
      </c>
      <c r="DY441" s="136" t="str">
        <f>IF($DT441="Passive","",INDEX(Expenses!F$6:F$1005,$DS441,1))</f>
        <v/>
      </c>
      <c r="DZ441" s="136" t="str">
        <f>IF($DT441="Passive","",INDEX(Expenses!G$6:G$1005,$DS441,1))</f>
        <v/>
      </c>
      <c r="EA441" s="136" t="str">
        <f>IF($DT441="Passive","",INDEX(Expenses!H$6:H$1005,$DS441,1))</f>
        <v/>
      </c>
      <c r="EB441" s="136" t="str">
        <f>IF($DT441="Passive","",INDEX(Expenses!I$6:I$1005,$DS441,1))</f>
        <v/>
      </c>
      <c r="EC441" s="136" t="str">
        <f>IF($DT441="Passive","",INDEX(Expenses!J$6:J$1005,$DS441,1))</f>
        <v/>
      </c>
      <c r="ED441" s="136" t="str">
        <f>IF($DT441="Passive","",INDEX(Expenses!K$6:K$1005,$DS441,1))</f>
        <v/>
      </c>
      <c r="EE441" s="136" t="str">
        <f>IF($DT441="Passive","",INDEX(Expenses!L$6:L$1005,$DS441,1))</f>
        <v/>
      </c>
      <c r="EF441" s="136" t="str">
        <f>IF($DT441="Passive","",INDEX(Expenses!M$6:M$1005,$DS441,1))</f>
        <v/>
      </c>
      <c r="EG441" s="136" t="str">
        <f>IF($DT441="Passive","",INDEX(Expenses!N$6:N$1005,$DS441,1))</f>
        <v/>
      </c>
      <c r="EH441" s="136" t="str">
        <f>IF($DT441="Passive","",INDEX(Expenses!O$6:O$1005,$DS441,1))</f>
        <v/>
      </c>
      <c r="EI441" s="136" t="str">
        <f>IF($DT441="Passive","",INDEX(Expenses!P$6:P$1005,$DS441,1))</f>
        <v/>
      </c>
    </row>
    <row r="442" spans="123:139" x14ac:dyDescent="0.25">
      <c r="DS442" s="40">
        <v>437</v>
      </c>
      <c r="DT442" s="130" t="str">
        <f>IF(OR(INDEX(Expenses!$B$6:$B$1005,$DS442,1)=0,INDEX(Expenses!$C$6:$C$1005,$DS442,1)=0,INDEX(Expenses!$D$6:$D$1005,$DS442,1)=0),"Passive","Active")</f>
        <v>Passive</v>
      </c>
      <c r="DU442" s="130" t="str">
        <f>IF($DT442="Passive","",INDEX(Expenses!$B$6:$B$1005,Calc!$DS442,1))</f>
        <v/>
      </c>
      <c r="DV442" s="130" t="str">
        <f>IF($DT442="Passive","",INDEX(Expenses!$C$6:$C$1005,Calc!$DS442,1))</f>
        <v/>
      </c>
      <c r="DW442" s="130" t="str">
        <f>IF($DT442="Passive","",INDEX(Expenses!$D$6:$D$1005,Calc!$DS442,1))</f>
        <v/>
      </c>
      <c r="DX442" s="136" t="str">
        <f>IF($DT442="Passive","",INDEX(Expenses!E$6:E$1005,$DS442,1))</f>
        <v/>
      </c>
      <c r="DY442" s="136" t="str">
        <f>IF($DT442="Passive","",INDEX(Expenses!F$6:F$1005,$DS442,1))</f>
        <v/>
      </c>
      <c r="DZ442" s="136" t="str">
        <f>IF($DT442="Passive","",INDEX(Expenses!G$6:G$1005,$DS442,1))</f>
        <v/>
      </c>
      <c r="EA442" s="136" t="str">
        <f>IF($DT442="Passive","",INDEX(Expenses!H$6:H$1005,$DS442,1))</f>
        <v/>
      </c>
      <c r="EB442" s="136" t="str">
        <f>IF($DT442="Passive","",INDEX(Expenses!I$6:I$1005,$DS442,1))</f>
        <v/>
      </c>
      <c r="EC442" s="136" t="str">
        <f>IF($DT442="Passive","",INDEX(Expenses!J$6:J$1005,$DS442,1))</f>
        <v/>
      </c>
      <c r="ED442" s="136" t="str">
        <f>IF($DT442="Passive","",INDEX(Expenses!K$6:K$1005,$DS442,1))</f>
        <v/>
      </c>
      <c r="EE442" s="136" t="str">
        <f>IF($DT442="Passive","",INDEX(Expenses!L$6:L$1005,$DS442,1))</f>
        <v/>
      </c>
      <c r="EF442" s="136" t="str">
        <f>IF($DT442="Passive","",INDEX(Expenses!M$6:M$1005,$DS442,1))</f>
        <v/>
      </c>
      <c r="EG442" s="136" t="str">
        <f>IF($DT442="Passive","",INDEX(Expenses!N$6:N$1005,$DS442,1))</f>
        <v/>
      </c>
      <c r="EH442" s="136" t="str">
        <f>IF($DT442="Passive","",INDEX(Expenses!O$6:O$1005,$DS442,1))</f>
        <v/>
      </c>
      <c r="EI442" s="136" t="str">
        <f>IF($DT442="Passive","",INDEX(Expenses!P$6:P$1005,$DS442,1))</f>
        <v/>
      </c>
    </row>
    <row r="443" spans="123:139" x14ac:dyDescent="0.25">
      <c r="DS443" s="40">
        <v>438</v>
      </c>
      <c r="DT443" s="130" t="str">
        <f>IF(OR(INDEX(Expenses!$B$6:$B$1005,$DS443,1)=0,INDEX(Expenses!$C$6:$C$1005,$DS443,1)=0,INDEX(Expenses!$D$6:$D$1005,$DS443,1)=0),"Passive","Active")</f>
        <v>Passive</v>
      </c>
      <c r="DU443" s="130" t="str">
        <f>IF($DT443="Passive","",INDEX(Expenses!$B$6:$B$1005,Calc!$DS443,1))</f>
        <v/>
      </c>
      <c r="DV443" s="130" t="str">
        <f>IF($DT443="Passive","",INDEX(Expenses!$C$6:$C$1005,Calc!$DS443,1))</f>
        <v/>
      </c>
      <c r="DW443" s="130" t="str">
        <f>IF($DT443="Passive","",INDEX(Expenses!$D$6:$D$1005,Calc!$DS443,1))</f>
        <v/>
      </c>
      <c r="DX443" s="136" t="str">
        <f>IF($DT443="Passive","",INDEX(Expenses!E$6:E$1005,$DS443,1))</f>
        <v/>
      </c>
      <c r="DY443" s="136" t="str">
        <f>IF($DT443="Passive","",INDEX(Expenses!F$6:F$1005,$DS443,1))</f>
        <v/>
      </c>
      <c r="DZ443" s="136" t="str">
        <f>IF($DT443="Passive","",INDEX(Expenses!G$6:G$1005,$DS443,1))</f>
        <v/>
      </c>
      <c r="EA443" s="136" t="str">
        <f>IF($DT443="Passive","",INDEX(Expenses!H$6:H$1005,$DS443,1))</f>
        <v/>
      </c>
      <c r="EB443" s="136" t="str">
        <f>IF($DT443="Passive","",INDEX(Expenses!I$6:I$1005,$DS443,1))</f>
        <v/>
      </c>
      <c r="EC443" s="136" t="str">
        <f>IF($DT443="Passive","",INDEX(Expenses!J$6:J$1005,$DS443,1))</f>
        <v/>
      </c>
      <c r="ED443" s="136" t="str">
        <f>IF($DT443="Passive","",INDEX(Expenses!K$6:K$1005,$DS443,1))</f>
        <v/>
      </c>
      <c r="EE443" s="136" t="str">
        <f>IF($DT443="Passive","",INDEX(Expenses!L$6:L$1005,$DS443,1))</f>
        <v/>
      </c>
      <c r="EF443" s="136" t="str">
        <f>IF($DT443="Passive","",INDEX(Expenses!M$6:M$1005,$DS443,1))</f>
        <v/>
      </c>
      <c r="EG443" s="136" t="str">
        <f>IF($DT443="Passive","",INDEX(Expenses!N$6:N$1005,$DS443,1))</f>
        <v/>
      </c>
      <c r="EH443" s="136" t="str">
        <f>IF($DT443="Passive","",INDEX(Expenses!O$6:O$1005,$DS443,1))</f>
        <v/>
      </c>
      <c r="EI443" s="136" t="str">
        <f>IF($DT443="Passive","",INDEX(Expenses!P$6:P$1005,$DS443,1))</f>
        <v/>
      </c>
    </row>
    <row r="444" spans="123:139" x14ac:dyDescent="0.25">
      <c r="DS444" s="40">
        <v>439</v>
      </c>
      <c r="DT444" s="130" t="str">
        <f>IF(OR(INDEX(Expenses!$B$6:$B$1005,$DS444,1)=0,INDEX(Expenses!$C$6:$C$1005,$DS444,1)=0,INDEX(Expenses!$D$6:$D$1005,$DS444,1)=0),"Passive","Active")</f>
        <v>Passive</v>
      </c>
      <c r="DU444" s="130" t="str">
        <f>IF($DT444="Passive","",INDEX(Expenses!$B$6:$B$1005,Calc!$DS444,1))</f>
        <v/>
      </c>
      <c r="DV444" s="130" t="str">
        <f>IF($DT444="Passive","",INDEX(Expenses!$C$6:$C$1005,Calc!$DS444,1))</f>
        <v/>
      </c>
      <c r="DW444" s="130" t="str">
        <f>IF($DT444="Passive","",INDEX(Expenses!$D$6:$D$1005,Calc!$DS444,1))</f>
        <v/>
      </c>
      <c r="DX444" s="136" t="str">
        <f>IF($DT444="Passive","",INDEX(Expenses!E$6:E$1005,$DS444,1))</f>
        <v/>
      </c>
      <c r="DY444" s="136" t="str">
        <f>IF($DT444="Passive","",INDEX(Expenses!F$6:F$1005,$DS444,1))</f>
        <v/>
      </c>
      <c r="DZ444" s="136" t="str">
        <f>IF($DT444="Passive","",INDEX(Expenses!G$6:G$1005,$DS444,1))</f>
        <v/>
      </c>
      <c r="EA444" s="136" t="str">
        <f>IF($DT444="Passive","",INDEX(Expenses!H$6:H$1005,$DS444,1))</f>
        <v/>
      </c>
      <c r="EB444" s="136" t="str">
        <f>IF($DT444="Passive","",INDEX(Expenses!I$6:I$1005,$DS444,1))</f>
        <v/>
      </c>
      <c r="EC444" s="136" t="str">
        <f>IF($DT444="Passive","",INDEX(Expenses!J$6:J$1005,$DS444,1))</f>
        <v/>
      </c>
      <c r="ED444" s="136" t="str">
        <f>IF($DT444="Passive","",INDEX(Expenses!K$6:K$1005,$DS444,1))</f>
        <v/>
      </c>
      <c r="EE444" s="136" t="str">
        <f>IF($DT444="Passive","",INDEX(Expenses!L$6:L$1005,$DS444,1))</f>
        <v/>
      </c>
      <c r="EF444" s="136" t="str">
        <f>IF($DT444="Passive","",INDEX(Expenses!M$6:M$1005,$DS444,1))</f>
        <v/>
      </c>
      <c r="EG444" s="136" t="str">
        <f>IF($DT444="Passive","",INDEX(Expenses!N$6:N$1005,$DS444,1))</f>
        <v/>
      </c>
      <c r="EH444" s="136" t="str">
        <f>IF($DT444="Passive","",INDEX(Expenses!O$6:O$1005,$DS444,1))</f>
        <v/>
      </c>
      <c r="EI444" s="136" t="str">
        <f>IF($DT444="Passive","",INDEX(Expenses!P$6:P$1005,$DS444,1))</f>
        <v/>
      </c>
    </row>
    <row r="445" spans="123:139" x14ac:dyDescent="0.25">
      <c r="DS445" s="40">
        <v>440</v>
      </c>
      <c r="DT445" s="130" t="str">
        <f>IF(OR(INDEX(Expenses!$B$6:$B$1005,$DS445,1)=0,INDEX(Expenses!$C$6:$C$1005,$DS445,1)=0,INDEX(Expenses!$D$6:$D$1005,$DS445,1)=0),"Passive","Active")</f>
        <v>Passive</v>
      </c>
      <c r="DU445" s="130" t="str">
        <f>IF($DT445="Passive","",INDEX(Expenses!$B$6:$B$1005,Calc!$DS445,1))</f>
        <v/>
      </c>
      <c r="DV445" s="130" t="str">
        <f>IF($DT445="Passive","",INDEX(Expenses!$C$6:$C$1005,Calc!$DS445,1))</f>
        <v/>
      </c>
      <c r="DW445" s="130" t="str">
        <f>IF($DT445="Passive","",INDEX(Expenses!$D$6:$D$1005,Calc!$DS445,1))</f>
        <v/>
      </c>
      <c r="DX445" s="136" t="str">
        <f>IF($DT445="Passive","",INDEX(Expenses!E$6:E$1005,$DS445,1))</f>
        <v/>
      </c>
      <c r="DY445" s="136" t="str">
        <f>IF($DT445="Passive","",INDEX(Expenses!F$6:F$1005,$DS445,1))</f>
        <v/>
      </c>
      <c r="DZ445" s="136" t="str">
        <f>IF($DT445="Passive","",INDEX(Expenses!G$6:G$1005,$DS445,1))</f>
        <v/>
      </c>
      <c r="EA445" s="136" t="str">
        <f>IF($DT445="Passive","",INDEX(Expenses!H$6:H$1005,$DS445,1))</f>
        <v/>
      </c>
      <c r="EB445" s="136" t="str">
        <f>IF($DT445="Passive","",INDEX(Expenses!I$6:I$1005,$DS445,1))</f>
        <v/>
      </c>
      <c r="EC445" s="136" t="str">
        <f>IF($DT445="Passive","",INDEX(Expenses!J$6:J$1005,$DS445,1))</f>
        <v/>
      </c>
      <c r="ED445" s="136" t="str">
        <f>IF($DT445="Passive","",INDEX(Expenses!K$6:K$1005,$DS445,1))</f>
        <v/>
      </c>
      <c r="EE445" s="136" t="str">
        <f>IF($DT445="Passive","",INDEX(Expenses!L$6:L$1005,$DS445,1))</f>
        <v/>
      </c>
      <c r="EF445" s="136" t="str">
        <f>IF($DT445="Passive","",INDEX(Expenses!M$6:M$1005,$DS445,1))</f>
        <v/>
      </c>
      <c r="EG445" s="136" t="str">
        <f>IF($DT445="Passive","",INDEX(Expenses!N$6:N$1005,$DS445,1))</f>
        <v/>
      </c>
      <c r="EH445" s="136" t="str">
        <f>IF($DT445="Passive","",INDEX(Expenses!O$6:O$1005,$DS445,1))</f>
        <v/>
      </c>
      <c r="EI445" s="136" t="str">
        <f>IF($DT445="Passive","",INDEX(Expenses!P$6:P$1005,$DS445,1))</f>
        <v/>
      </c>
    </row>
    <row r="446" spans="123:139" x14ac:dyDescent="0.25">
      <c r="DS446" s="40">
        <v>441</v>
      </c>
      <c r="DT446" s="130" t="str">
        <f>IF(OR(INDEX(Expenses!$B$6:$B$1005,$DS446,1)=0,INDEX(Expenses!$C$6:$C$1005,$DS446,1)=0,INDEX(Expenses!$D$6:$D$1005,$DS446,1)=0),"Passive","Active")</f>
        <v>Passive</v>
      </c>
      <c r="DU446" s="130" t="str">
        <f>IF($DT446="Passive","",INDEX(Expenses!$B$6:$B$1005,Calc!$DS446,1))</f>
        <v/>
      </c>
      <c r="DV446" s="130" t="str">
        <f>IF($DT446="Passive","",INDEX(Expenses!$C$6:$C$1005,Calc!$DS446,1))</f>
        <v/>
      </c>
      <c r="DW446" s="130" t="str">
        <f>IF($DT446="Passive","",INDEX(Expenses!$D$6:$D$1005,Calc!$DS446,1))</f>
        <v/>
      </c>
      <c r="DX446" s="136" t="str">
        <f>IF($DT446="Passive","",INDEX(Expenses!E$6:E$1005,$DS446,1))</f>
        <v/>
      </c>
      <c r="DY446" s="136" t="str">
        <f>IF($DT446="Passive","",INDEX(Expenses!F$6:F$1005,$DS446,1))</f>
        <v/>
      </c>
      <c r="DZ446" s="136" t="str">
        <f>IF($DT446="Passive","",INDEX(Expenses!G$6:G$1005,$DS446,1))</f>
        <v/>
      </c>
      <c r="EA446" s="136" t="str">
        <f>IF($DT446="Passive","",INDEX(Expenses!H$6:H$1005,$DS446,1))</f>
        <v/>
      </c>
      <c r="EB446" s="136" t="str">
        <f>IF($DT446="Passive","",INDEX(Expenses!I$6:I$1005,$DS446,1))</f>
        <v/>
      </c>
      <c r="EC446" s="136" t="str">
        <f>IF($DT446="Passive","",INDEX(Expenses!J$6:J$1005,$DS446,1))</f>
        <v/>
      </c>
      <c r="ED446" s="136" t="str">
        <f>IF($DT446="Passive","",INDEX(Expenses!K$6:K$1005,$DS446,1))</f>
        <v/>
      </c>
      <c r="EE446" s="136" t="str">
        <f>IF($DT446="Passive","",INDEX(Expenses!L$6:L$1005,$DS446,1))</f>
        <v/>
      </c>
      <c r="EF446" s="136" t="str">
        <f>IF($DT446="Passive","",INDEX(Expenses!M$6:M$1005,$DS446,1))</f>
        <v/>
      </c>
      <c r="EG446" s="136" t="str">
        <f>IF($DT446="Passive","",INDEX(Expenses!N$6:N$1005,$DS446,1))</f>
        <v/>
      </c>
      <c r="EH446" s="136" t="str">
        <f>IF($DT446="Passive","",INDEX(Expenses!O$6:O$1005,$DS446,1))</f>
        <v/>
      </c>
      <c r="EI446" s="136" t="str">
        <f>IF($DT446="Passive","",INDEX(Expenses!P$6:P$1005,$DS446,1))</f>
        <v/>
      </c>
    </row>
    <row r="447" spans="123:139" x14ac:dyDescent="0.25">
      <c r="DS447" s="40">
        <v>442</v>
      </c>
      <c r="DT447" s="130" t="str">
        <f>IF(OR(INDEX(Expenses!$B$6:$B$1005,$DS447,1)=0,INDEX(Expenses!$C$6:$C$1005,$DS447,1)=0,INDEX(Expenses!$D$6:$D$1005,$DS447,1)=0),"Passive","Active")</f>
        <v>Passive</v>
      </c>
      <c r="DU447" s="130" t="str">
        <f>IF($DT447="Passive","",INDEX(Expenses!$B$6:$B$1005,Calc!$DS447,1))</f>
        <v/>
      </c>
      <c r="DV447" s="130" t="str">
        <f>IF($DT447="Passive","",INDEX(Expenses!$C$6:$C$1005,Calc!$DS447,1))</f>
        <v/>
      </c>
      <c r="DW447" s="130" t="str">
        <f>IF($DT447="Passive","",INDEX(Expenses!$D$6:$D$1005,Calc!$DS447,1))</f>
        <v/>
      </c>
      <c r="DX447" s="136" t="str">
        <f>IF($DT447="Passive","",INDEX(Expenses!E$6:E$1005,$DS447,1))</f>
        <v/>
      </c>
      <c r="DY447" s="136" t="str">
        <f>IF($DT447="Passive","",INDEX(Expenses!F$6:F$1005,$DS447,1))</f>
        <v/>
      </c>
      <c r="DZ447" s="136" t="str">
        <f>IF($DT447="Passive","",INDEX(Expenses!G$6:G$1005,$DS447,1))</f>
        <v/>
      </c>
      <c r="EA447" s="136" t="str">
        <f>IF($DT447="Passive","",INDEX(Expenses!H$6:H$1005,$DS447,1))</f>
        <v/>
      </c>
      <c r="EB447" s="136" t="str">
        <f>IF($DT447="Passive","",INDEX(Expenses!I$6:I$1005,$DS447,1))</f>
        <v/>
      </c>
      <c r="EC447" s="136" t="str">
        <f>IF($DT447="Passive","",INDEX(Expenses!J$6:J$1005,$DS447,1))</f>
        <v/>
      </c>
      <c r="ED447" s="136" t="str">
        <f>IF($DT447="Passive","",INDEX(Expenses!K$6:K$1005,$DS447,1))</f>
        <v/>
      </c>
      <c r="EE447" s="136" t="str">
        <f>IF($DT447="Passive","",INDEX(Expenses!L$6:L$1005,$DS447,1))</f>
        <v/>
      </c>
      <c r="EF447" s="136" t="str">
        <f>IF($DT447="Passive","",INDEX(Expenses!M$6:M$1005,$DS447,1))</f>
        <v/>
      </c>
      <c r="EG447" s="136" t="str">
        <f>IF($DT447="Passive","",INDEX(Expenses!N$6:N$1005,$DS447,1))</f>
        <v/>
      </c>
      <c r="EH447" s="136" t="str">
        <f>IF($DT447="Passive","",INDEX(Expenses!O$6:O$1005,$DS447,1))</f>
        <v/>
      </c>
      <c r="EI447" s="136" t="str">
        <f>IF($DT447="Passive","",INDEX(Expenses!P$6:P$1005,$DS447,1))</f>
        <v/>
      </c>
    </row>
    <row r="448" spans="123:139" x14ac:dyDescent="0.25">
      <c r="DS448" s="40">
        <v>443</v>
      </c>
      <c r="DT448" s="130" t="str">
        <f>IF(OR(INDEX(Expenses!$B$6:$B$1005,$DS448,1)=0,INDEX(Expenses!$C$6:$C$1005,$DS448,1)=0,INDEX(Expenses!$D$6:$D$1005,$DS448,1)=0),"Passive","Active")</f>
        <v>Passive</v>
      </c>
      <c r="DU448" s="130" t="str">
        <f>IF($DT448="Passive","",INDEX(Expenses!$B$6:$B$1005,Calc!$DS448,1))</f>
        <v/>
      </c>
      <c r="DV448" s="130" t="str">
        <f>IF($DT448="Passive","",INDEX(Expenses!$C$6:$C$1005,Calc!$DS448,1))</f>
        <v/>
      </c>
      <c r="DW448" s="130" t="str">
        <f>IF($DT448="Passive","",INDEX(Expenses!$D$6:$D$1005,Calc!$DS448,1))</f>
        <v/>
      </c>
      <c r="DX448" s="136" t="str">
        <f>IF($DT448="Passive","",INDEX(Expenses!E$6:E$1005,$DS448,1))</f>
        <v/>
      </c>
      <c r="DY448" s="136" t="str">
        <f>IF($DT448="Passive","",INDEX(Expenses!F$6:F$1005,$DS448,1))</f>
        <v/>
      </c>
      <c r="DZ448" s="136" t="str">
        <f>IF($DT448="Passive","",INDEX(Expenses!G$6:G$1005,$DS448,1))</f>
        <v/>
      </c>
      <c r="EA448" s="136" t="str">
        <f>IF($DT448="Passive","",INDEX(Expenses!H$6:H$1005,$DS448,1))</f>
        <v/>
      </c>
      <c r="EB448" s="136" t="str">
        <f>IF($DT448="Passive","",INDEX(Expenses!I$6:I$1005,$DS448,1))</f>
        <v/>
      </c>
      <c r="EC448" s="136" t="str">
        <f>IF($DT448="Passive","",INDEX(Expenses!J$6:J$1005,$DS448,1))</f>
        <v/>
      </c>
      <c r="ED448" s="136" t="str">
        <f>IF($DT448="Passive","",INDEX(Expenses!K$6:K$1005,$DS448,1))</f>
        <v/>
      </c>
      <c r="EE448" s="136" t="str">
        <f>IF($DT448="Passive","",INDEX(Expenses!L$6:L$1005,$DS448,1))</f>
        <v/>
      </c>
      <c r="EF448" s="136" t="str">
        <f>IF($DT448="Passive","",INDEX(Expenses!M$6:M$1005,$DS448,1))</f>
        <v/>
      </c>
      <c r="EG448" s="136" t="str">
        <f>IF($DT448="Passive","",INDEX(Expenses!N$6:N$1005,$DS448,1))</f>
        <v/>
      </c>
      <c r="EH448" s="136" t="str">
        <f>IF($DT448="Passive","",INDEX(Expenses!O$6:O$1005,$DS448,1))</f>
        <v/>
      </c>
      <c r="EI448" s="136" t="str">
        <f>IF($DT448="Passive","",INDEX(Expenses!P$6:P$1005,$DS448,1))</f>
        <v/>
      </c>
    </row>
    <row r="449" spans="123:139" x14ac:dyDescent="0.25">
      <c r="DS449" s="40">
        <v>444</v>
      </c>
      <c r="DT449" s="130" t="str">
        <f>IF(OR(INDEX(Expenses!$B$6:$B$1005,$DS449,1)=0,INDEX(Expenses!$C$6:$C$1005,$DS449,1)=0,INDEX(Expenses!$D$6:$D$1005,$DS449,1)=0),"Passive","Active")</f>
        <v>Passive</v>
      </c>
      <c r="DU449" s="130" t="str">
        <f>IF($DT449="Passive","",INDEX(Expenses!$B$6:$B$1005,Calc!$DS449,1))</f>
        <v/>
      </c>
      <c r="DV449" s="130" t="str">
        <f>IF($DT449="Passive","",INDEX(Expenses!$C$6:$C$1005,Calc!$DS449,1))</f>
        <v/>
      </c>
      <c r="DW449" s="130" t="str">
        <f>IF($DT449="Passive","",INDEX(Expenses!$D$6:$D$1005,Calc!$DS449,1))</f>
        <v/>
      </c>
      <c r="DX449" s="136" t="str">
        <f>IF($DT449="Passive","",INDEX(Expenses!E$6:E$1005,$DS449,1))</f>
        <v/>
      </c>
      <c r="DY449" s="136" t="str">
        <f>IF($DT449="Passive","",INDEX(Expenses!F$6:F$1005,$DS449,1))</f>
        <v/>
      </c>
      <c r="DZ449" s="136" t="str">
        <f>IF($DT449="Passive","",INDEX(Expenses!G$6:G$1005,$DS449,1))</f>
        <v/>
      </c>
      <c r="EA449" s="136" t="str">
        <f>IF($DT449="Passive","",INDEX(Expenses!H$6:H$1005,$DS449,1))</f>
        <v/>
      </c>
      <c r="EB449" s="136" t="str">
        <f>IF($DT449="Passive","",INDEX(Expenses!I$6:I$1005,$DS449,1))</f>
        <v/>
      </c>
      <c r="EC449" s="136" t="str">
        <f>IF($DT449="Passive","",INDEX(Expenses!J$6:J$1005,$DS449,1))</f>
        <v/>
      </c>
      <c r="ED449" s="136" t="str">
        <f>IF($DT449="Passive","",INDEX(Expenses!K$6:K$1005,$DS449,1))</f>
        <v/>
      </c>
      <c r="EE449" s="136" t="str">
        <f>IF($DT449="Passive","",INDEX(Expenses!L$6:L$1005,$DS449,1))</f>
        <v/>
      </c>
      <c r="EF449" s="136" t="str">
        <f>IF($DT449="Passive","",INDEX(Expenses!M$6:M$1005,$DS449,1))</f>
        <v/>
      </c>
      <c r="EG449" s="136" t="str">
        <f>IF($DT449="Passive","",INDEX(Expenses!N$6:N$1005,$DS449,1))</f>
        <v/>
      </c>
      <c r="EH449" s="136" t="str">
        <f>IF($DT449="Passive","",INDEX(Expenses!O$6:O$1005,$DS449,1))</f>
        <v/>
      </c>
      <c r="EI449" s="136" t="str">
        <f>IF($DT449="Passive","",INDEX(Expenses!P$6:P$1005,$DS449,1))</f>
        <v/>
      </c>
    </row>
    <row r="450" spans="123:139" x14ac:dyDescent="0.25">
      <c r="DS450" s="40">
        <v>445</v>
      </c>
      <c r="DT450" s="130" t="str">
        <f>IF(OR(INDEX(Expenses!$B$6:$B$1005,$DS450,1)=0,INDEX(Expenses!$C$6:$C$1005,$DS450,1)=0,INDEX(Expenses!$D$6:$D$1005,$DS450,1)=0),"Passive","Active")</f>
        <v>Passive</v>
      </c>
      <c r="DU450" s="130" t="str">
        <f>IF($DT450="Passive","",INDEX(Expenses!$B$6:$B$1005,Calc!$DS450,1))</f>
        <v/>
      </c>
      <c r="DV450" s="130" t="str">
        <f>IF($DT450="Passive","",INDEX(Expenses!$C$6:$C$1005,Calc!$DS450,1))</f>
        <v/>
      </c>
      <c r="DW450" s="130" t="str">
        <f>IF($DT450="Passive","",INDEX(Expenses!$D$6:$D$1005,Calc!$DS450,1))</f>
        <v/>
      </c>
      <c r="DX450" s="136" t="str">
        <f>IF($DT450="Passive","",INDEX(Expenses!E$6:E$1005,$DS450,1))</f>
        <v/>
      </c>
      <c r="DY450" s="136" t="str">
        <f>IF($DT450="Passive","",INDEX(Expenses!F$6:F$1005,$DS450,1))</f>
        <v/>
      </c>
      <c r="DZ450" s="136" t="str">
        <f>IF($DT450="Passive","",INDEX(Expenses!G$6:G$1005,$DS450,1))</f>
        <v/>
      </c>
      <c r="EA450" s="136" t="str">
        <f>IF($DT450="Passive","",INDEX(Expenses!H$6:H$1005,$DS450,1))</f>
        <v/>
      </c>
      <c r="EB450" s="136" t="str">
        <f>IF($DT450="Passive","",INDEX(Expenses!I$6:I$1005,$DS450,1))</f>
        <v/>
      </c>
      <c r="EC450" s="136" t="str">
        <f>IF($DT450="Passive","",INDEX(Expenses!J$6:J$1005,$DS450,1))</f>
        <v/>
      </c>
      <c r="ED450" s="136" t="str">
        <f>IF($DT450="Passive","",INDEX(Expenses!K$6:K$1005,$DS450,1))</f>
        <v/>
      </c>
      <c r="EE450" s="136" t="str">
        <f>IF($DT450="Passive","",INDEX(Expenses!L$6:L$1005,$DS450,1))</f>
        <v/>
      </c>
      <c r="EF450" s="136" t="str">
        <f>IF($DT450="Passive","",INDEX(Expenses!M$6:M$1005,$DS450,1))</f>
        <v/>
      </c>
      <c r="EG450" s="136" t="str">
        <f>IF($DT450="Passive","",INDEX(Expenses!N$6:N$1005,$DS450,1))</f>
        <v/>
      </c>
      <c r="EH450" s="136" t="str">
        <f>IF($DT450="Passive","",INDEX(Expenses!O$6:O$1005,$DS450,1))</f>
        <v/>
      </c>
      <c r="EI450" s="136" t="str">
        <f>IF($DT450="Passive","",INDEX(Expenses!P$6:P$1005,$DS450,1))</f>
        <v/>
      </c>
    </row>
    <row r="451" spans="123:139" x14ac:dyDescent="0.25">
      <c r="DS451" s="40">
        <v>446</v>
      </c>
      <c r="DT451" s="130" t="str">
        <f>IF(OR(INDEX(Expenses!$B$6:$B$1005,$DS451,1)=0,INDEX(Expenses!$C$6:$C$1005,$DS451,1)=0,INDEX(Expenses!$D$6:$D$1005,$DS451,1)=0),"Passive","Active")</f>
        <v>Passive</v>
      </c>
      <c r="DU451" s="130" t="str">
        <f>IF($DT451="Passive","",INDEX(Expenses!$B$6:$B$1005,Calc!$DS451,1))</f>
        <v/>
      </c>
      <c r="DV451" s="130" t="str">
        <f>IF($DT451="Passive","",INDEX(Expenses!$C$6:$C$1005,Calc!$DS451,1))</f>
        <v/>
      </c>
      <c r="DW451" s="130" t="str">
        <f>IF($DT451="Passive","",INDEX(Expenses!$D$6:$D$1005,Calc!$DS451,1))</f>
        <v/>
      </c>
      <c r="DX451" s="136" t="str">
        <f>IF($DT451="Passive","",INDEX(Expenses!E$6:E$1005,$DS451,1))</f>
        <v/>
      </c>
      <c r="DY451" s="136" t="str">
        <f>IF($DT451="Passive","",INDEX(Expenses!F$6:F$1005,$DS451,1))</f>
        <v/>
      </c>
      <c r="DZ451" s="136" t="str">
        <f>IF($DT451="Passive","",INDEX(Expenses!G$6:G$1005,$DS451,1))</f>
        <v/>
      </c>
      <c r="EA451" s="136" t="str">
        <f>IF($DT451="Passive","",INDEX(Expenses!H$6:H$1005,$DS451,1))</f>
        <v/>
      </c>
      <c r="EB451" s="136" t="str">
        <f>IF($DT451="Passive","",INDEX(Expenses!I$6:I$1005,$DS451,1))</f>
        <v/>
      </c>
      <c r="EC451" s="136" t="str">
        <f>IF($DT451="Passive","",INDEX(Expenses!J$6:J$1005,$DS451,1))</f>
        <v/>
      </c>
      <c r="ED451" s="136" t="str">
        <f>IF($DT451="Passive","",INDEX(Expenses!K$6:K$1005,$DS451,1))</f>
        <v/>
      </c>
      <c r="EE451" s="136" t="str">
        <f>IF($DT451="Passive","",INDEX(Expenses!L$6:L$1005,$DS451,1))</f>
        <v/>
      </c>
      <c r="EF451" s="136" t="str">
        <f>IF($DT451="Passive","",INDEX(Expenses!M$6:M$1005,$DS451,1))</f>
        <v/>
      </c>
      <c r="EG451" s="136" t="str">
        <f>IF($DT451="Passive","",INDEX(Expenses!N$6:N$1005,$DS451,1))</f>
        <v/>
      </c>
      <c r="EH451" s="136" t="str">
        <f>IF($DT451="Passive","",INDEX(Expenses!O$6:O$1005,$DS451,1))</f>
        <v/>
      </c>
      <c r="EI451" s="136" t="str">
        <f>IF($DT451="Passive","",INDEX(Expenses!P$6:P$1005,$DS451,1))</f>
        <v/>
      </c>
    </row>
    <row r="452" spans="123:139" x14ac:dyDescent="0.25">
      <c r="DS452" s="40">
        <v>447</v>
      </c>
      <c r="DT452" s="130" t="str">
        <f>IF(OR(INDEX(Expenses!$B$6:$B$1005,$DS452,1)=0,INDEX(Expenses!$C$6:$C$1005,$DS452,1)=0,INDEX(Expenses!$D$6:$D$1005,$DS452,1)=0),"Passive","Active")</f>
        <v>Passive</v>
      </c>
      <c r="DU452" s="130" t="str">
        <f>IF($DT452="Passive","",INDEX(Expenses!$B$6:$B$1005,Calc!$DS452,1))</f>
        <v/>
      </c>
      <c r="DV452" s="130" t="str">
        <f>IF($DT452="Passive","",INDEX(Expenses!$C$6:$C$1005,Calc!$DS452,1))</f>
        <v/>
      </c>
      <c r="DW452" s="130" t="str">
        <f>IF($DT452="Passive","",INDEX(Expenses!$D$6:$D$1005,Calc!$DS452,1))</f>
        <v/>
      </c>
      <c r="DX452" s="136" t="str">
        <f>IF($DT452="Passive","",INDEX(Expenses!E$6:E$1005,$DS452,1))</f>
        <v/>
      </c>
      <c r="DY452" s="136" t="str">
        <f>IF($DT452="Passive","",INDEX(Expenses!F$6:F$1005,$DS452,1))</f>
        <v/>
      </c>
      <c r="DZ452" s="136" t="str">
        <f>IF($DT452="Passive","",INDEX(Expenses!G$6:G$1005,$DS452,1))</f>
        <v/>
      </c>
      <c r="EA452" s="136" t="str">
        <f>IF($DT452="Passive","",INDEX(Expenses!H$6:H$1005,$DS452,1))</f>
        <v/>
      </c>
      <c r="EB452" s="136" t="str">
        <f>IF($DT452="Passive","",INDEX(Expenses!I$6:I$1005,$DS452,1))</f>
        <v/>
      </c>
      <c r="EC452" s="136" t="str">
        <f>IF($DT452="Passive","",INDEX(Expenses!J$6:J$1005,$DS452,1))</f>
        <v/>
      </c>
      <c r="ED452" s="136" t="str">
        <f>IF($DT452="Passive","",INDEX(Expenses!K$6:K$1005,$DS452,1))</f>
        <v/>
      </c>
      <c r="EE452" s="136" t="str">
        <f>IF($DT452="Passive","",INDEX(Expenses!L$6:L$1005,$DS452,1))</f>
        <v/>
      </c>
      <c r="EF452" s="136" t="str">
        <f>IF($DT452="Passive","",INDEX(Expenses!M$6:M$1005,$DS452,1))</f>
        <v/>
      </c>
      <c r="EG452" s="136" t="str">
        <f>IF($DT452="Passive","",INDEX(Expenses!N$6:N$1005,$DS452,1))</f>
        <v/>
      </c>
      <c r="EH452" s="136" t="str">
        <f>IF($DT452="Passive","",INDEX(Expenses!O$6:O$1005,$DS452,1))</f>
        <v/>
      </c>
      <c r="EI452" s="136" t="str">
        <f>IF($DT452="Passive","",INDEX(Expenses!P$6:P$1005,$DS452,1))</f>
        <v/>
      </c>
    </row>
    <row r="453" spans="123:139" x14ac:dyDescent="0.25">
      <c r="DS453" s="40">
        <v>448</v>
      </c>
      <c r="DT453" s="130" t="str">
        <f>IF(OR(INDEX(Expenses!$B$6:$B$1005,$DS453,1)=0,INDEX(Expenses!$C$6:$C$1005,$DS453,1)=0,INDEX(Expenses!$D$6:$D$1005,$DS453,1)=0),"Passive","Active")</f>
        <v>Passive</v>
      </c>
      <c r="DU453" s="130" t="str">
        <f>IF($DT453="Passive","",INDEX(Expenses!$B$6:$B$1005,Calc!$DS453,1))</f>
        <v/>
      </c>
      <c r="DV453" s="130" t="str">
        <f>IF($DT453="Passive","",INDEX(Expenses!$C$6:$C$1005,Calc!$DS453,1))</f>
        <v/>
      </c>
      <c r="DW453" s="130" t="str">
        <f>IF($DT453="Passive","",INDEX(Expenses!$D$6:$D$1005,Calc!$DS453,1))</f>
        <v/>
      </c>
      <c r="DX453" s="136" t="str">
        <f>IF($DT453="Passive","",INDEX(Expenses!E$6:E$1005,$DS453,1))</f>
        <v/>
      </c>
      <c r="DY453" s="136" t="str">
        <f>IF($DT453="Passive","",INDEX(Expenses!F$6:F$1005,$DS453,1))</f>
        <v/>
      </c>
      <c r="DZ453" s="136" t="str">
        <f>IF($DT453="Passive","",INDEX(Expenses!G$6:G$1005,$DS453,1))</f>
        <v/>
      </c>
      <c r="EA453" s="136" t="str">
        <f>IF($DT453="Passive","",INDEX(Expenses!H$6:H$1005,$DS453,1))</f>
        <v/>
      </c>
      <c r="EB453" s="136" t="str">
        <f>IF($DT453="Passive","",INDEX(Expenses!I$6:I$1005,$DS453,1))</f>
        <v/>
      </c>
      <c r="EC453" s="136" t="str">
        <f>IF($DT453="Passive","",INDEX(Expenses!J$6:J$1005,$DS453,1))</f>
        <v/>
      </c>
      <c r="ED453" s="136" t="str">
        <f>IF($DT453="Passive","",INDEX(Expenses!K$6:K$1005,$DS453,1))</f>
        <v/>
      </c>
      <c r="EE453" s="136" t="str">
        <f>IF($DT453="Passive","",INDEX(Expenses!L$6:L$1005,$DS453,1))</f>
        <v/>
      </c>
      <c r="EF453" s="136" t="str">
        <f>IF($DT453="Passive","",INDEX(Expenses!M$6:M$1005,$DS453,1))</f>
        <v/>
      </c>
      <c r="EG453" s="136" t="str">
        <f>IF($DT453="Passive","",INDEX(Expenses!N$6:N$1005,$DS453,1))</f>
        <v/>
      </c>
      <c r="EH453" s="136" t="str">
        <f>IF($DT453="Passive","",INDEX(Expenses!O$6:O$1005,$DS453,1))</f>
        <v/>
      </c>
      <c r="EI453" s="136" t="str">
        <f>IF($DT453="Passive","",INDEX(Expenses!P$6:P$1005,$DS453,1))</f>
        <v/>
      </c>
    </row>
    <row r="454" spans="123:139" x14ac:dyDescent="0.25">
      <c r="DS454" s="40">
        <v>449</v>
      </c>
      <c r="DT454" s="130" t="str">
        <f>IF(OR(INDEX(Expenses!$B$6:$B$1005,$DS454,1)=0,INDEX(Expenses!$C$6:$C$1005,$DS454,1)=0,INDEX(Expenses!$D$6:$D$1005,$DS454,1)=0),"Passive","Active")</f>
        <v>Passive</v>
      </c>
      <c r="DU454" s="130" t="str">
        <f>IF($DT454="Passive","",INDEX(Expenses!$B$6:$B$1005,Calc!$DS454,1))</f>
        <v/>
      </c>
      <c r="DV454" s="130" t="str">
        <f>IF($DT454="Passive","",INDEX(Expenses!$C$6:$C$1005,Calc!$DS454,1))</f>
        <v/>
      </c>
      <c r="DW454" s="130" t="str">
        <f>IF($DT454="Passive","",INDEX(Expenses!$D$6:$D$1005,Calc!$DS454,1))</f>
        <v/>
      </c>
      <c r="DX454" s="136" t="str">
        <f>IF($DT454="Passive","",INDEX(Expenses!E$6:E$1005,$DS454,1))</f>
        <v/>
      </c>
      <c r="DY454" s="136" t="str">
        <f>IF($DT454="Passive","",INDEX(Expenses!F$6:F$1005,$DS454,1))</f>
        <v/>
      </c>
      <c r="DZ454" s="136" t="str">
        <f>IF($DT454="Passive","",INDEX(Expenses!G$6:G$1005,$DS454,1))</f>
        <v/>
      </c>
      <c r="EA454" s="136" t="str">
        <f>IF($DT454="Passive","",INDEX(Expenses!H$6:H$1005,$DS454,1))</f>
        <v/>
      </c>
      <c r="EB454" s="136" t="str">
        <f>IF($DT454="Passive","",INDEX(Expenses!I$6:I$1005,$DS454,1))</f>
        <v/>
      </c>
      <c r="EC454" s="136" t="str">
        <f>IF($DT454="Passive","",INDEX(Expenses!J$6:J$1005,$DS454,1))</f>
        <v/>
      </c>
      <c r="ED454" s="136" t="str">
        <f>IF($DT454="Passive","",INDEX(Expenses!K$6:K$1005,$DS454,1))</f>
        <v/>
      </c>
      <c r="EE454" s="136" t="str">
        <f>IF($DT454="Passive","",INDEX(Expenses!L$6:L$1005,$DS454,1))</f>
        <v/>
      </c>
      <c r="EF454" s="136" t="str">
        <f>IF($DT454="Passive","",INDEX(Expenses!M$6:M$1005,$DS454,1))</f>
        <v/>
      </c>
      <c r="EG454" s="136" t="str">
        <f>IF($DT454="Passive","",INDEX(Expenses!N$6:N$1005,$DS454,1))</f>
        <v/>
      </c>
      <c r="EH454" s="136" t="str">
        <f>IF($DT454="Passive","",INDEX(Expenses!O$6:O$1005,$DS454,1))</f>
        <v/>
      </c>
      <c r="EI454" s="136" t="str">
        <f>IF($DT454="Passive","",INDEX(Expenses!P$6:P$1005,$DS454,1))</f>
        <v/>
      </c>
    </row>
    <row r="455" spans="123:139" x14ac:dyDescent="0.25">
      <c r="DS455" s="40">
        <v>450</v>
      </c>
      <c r="DT455" s="130" t="str">
        <f>IF(OR(INDEX(Expenses!$B$6:$B$1005,$DS455,1)=0,INDEX(Expenses!$C$6:$C$1005,$DS455,1)=0,INDEX(Expenses!$D$6:$D$1005,$DS455,1)=0),"Passive","Active")</f>
        <v>Passive</v>
      </c>
      <c r="DU455" s="130" t="str">
        <f>IF($DT455="Passive","",INDEX(Expenses!$B$6:$B$1005,Calc!$DS455,1))</f>
        <v/>
      </c>
      <c r="DV455" s="130" t="str">
        <f>IF($DT455="Passive","",INDEX(Expenses!$C$6:$C$1005,Calc!$DS455,1))</f>
        <v/>
      </c>
      <c r="DW455" s="130" t="str">
        <f>IF($DT455="Passive","",INDEX(Expenses!$D$6:$D$1005,Calc!$DS455,1))</f>
        <v/>
      </c>
      <c r="DX455" s="136" t="str">
        <f>IF($DT455="Passive","",INDEX(Expenses!E$6:E$1005,$DS455,1))</f>
        <v/>
      </c>
      <c r="DY455" s="136" t="str">
        <f>IF($DT455="Passive","",INDEX(Expenses!F$6:F$1005,$DS455,1))</f>
        <v/>
      </c>
      <c r="DZ455" s="136" t="str">
        <f>IF($DT455="Passive","",INDEX(Expenses!G$6:G$1005,$DS455,1))</f>
        <v/>
      </c>
      <c r="EA455" s="136" t="str">
        <f>IF($DT455="Passive","",INDEX(Expenses!H$6:H$1005,$DS455,1))</f>
        <v/>
      </c>
      <c r="EB455" s="136" t="str">
        <f>IF($DT455="Passive","",INDEX(Expenses!I$6:I$1005,$DS455,1))</f>
        <v/>
      </c>
      <c r="EC455" s="136" t="str">
        <f>IF($DT455="Passive","",INDEX(Expenses!J$6:J$1005,$DS455,1))</f>
        <v/>
      </c>
      <c r="ED455" s="136" t="str">
        <f>IF($DT455="Passive","",INDEX(Expenses!K$6:K$1005,$DS455,1))</f>
        <v/>
      </c>
      <c r="EE455" s="136" t="str">
        <f>IF($DT455="Passive","",INDEX(Expenses!L$6:L$1005,$DS455,1))</f>
        <v/>
      </c>
      <c r="EF455" s="136" t="str">
        <f>IF($DT455="Passive","",INDEX(Expenses!M$6:M$1005,$DS455,1))</f>
        <v/>
      </c>
      <c r="EG455" s="136" t="str">
        <f>IF($DT455="Passive","",INDEX(Expenses!N$6:N$1005,$DS455,1))</f>
        <v/>
      </c>
      <c r="EH455" s="136" t="str">
        <f>IF($DT455="Passive","",INDEX(Expenses!O$6:O$1005,$DS455,1))</f>
        <v/>
      </c>
      <c r="EI455" s="136" t="str">
        <f>IF($DT455="Passive","",INDEX(Expenses!P$6:P$1005,$DS455,1))</f>
        <v/>
      </c>
    </row>
    <row r="456" spans="123:139" x14ac:dyDescent="0.25">
      <c r="DS456" s="40">
        <v>451</v>
      </c>
      <c r="DT456" s="130" t="str">
        <f>IF(OR(INDEX(Expenses!$B$6:$B$1005,$DS456,1)=0,INDEX(Expenses!$C$6:$C$1005,$DS456,1)=0,INDEX(Expenses!$D$6:$D$1005,$DS456,1)=0),"Passive","Active")</f>
        <v>Passive</v>
      </c>
      <c r="DU456" s="130" t="str">
        <f>IF($DT456="Passive","",INDEX(Expenses!$B$6:$B$1005,Calc!$DS456,1))</f>
        <v/>
      </c>
      <c r="DV456" s="130" t="str">
        <f>IF($DT456="Passive","",INDEX(Expenses!$C$6:$C$1005,Calc!$DS456,1))</f>
        <v/>
      </c>
      <c r="DW456" s="130" t="str">
        <f>IF($DT456="Passive","",INDEX(Expenses!$D$6:$D$1005,Calc!$DS456,1))</f>
        <v/>
      </c>
      <c r="DX456" s="136" t="str">
        <f>IF($DT456="Passive","",INDEX(Expenses!E$6:E$1005,$DS456,1))</f>
        <v/>
      </c>
      <c r="DY456" s="136" t="str">
        <f>IF($DT456="Passive","",INDEX(Expenses!F$6:F$1005,$DS456,1))</f>
        <v/>
      </c>
      <c r="DZ456" s="136" t="str">
        <f>IF($DT456="Passive","",INDEX(Expenses!G$6:G$1005,$DS456,1))</f>
        <v/>
      </c>
      <c r="EA456" s="136" t="str">
        <f>IF($DT456="Passive","",INDEX(Expenses!H$6:H$1005,$DS456,1))</f>
        <v/>
      </c>
      <c r="EB456" s="136" t="str">
        <f>IF($DT456="Passive","",INDEX(Expenses!I$6:I$1005,$DS456,1))</f>
        <v/>
      </c>
      <c r="EC456" s="136" t="str">
        <f>IF($DT456="Passive","",INDEX(Expenses!J$6:J$1005,$DS456,1))</f>
        <v/>
      </c>
      <c r="ED456" s="136" t="str">
        <f>IF($DT456="Passive","",INDEX(Expenses!K$6:K$1005,$DS456,1))</f>
        <v/>
      </c>
      <c r="EE456" s="136" t="str">
        <f>IF($DT456="Passive","",INDEX(Expenses!L$6:L$1005,$DS456,1))</f>
        <v/>
      </c>
      <c r="EF456" s="136" t="str">
        <f>IF($DT456="Passive","",INDEX(Expenses!M$6:M$1005,$DS456,1))</f>
        <v/>
      </c>
      <c r="EG456" s="136" t="str">
        <f>IF($DT456="Passive","",INDEX(Expenses!N$6:N$1005,$DS456,1))</f>
        <v/>
      </c>
      <c r="EH456" s="136" t="str">
        <f>IF($DT456="Passive","",INDEX(Expenses!O$6:O$1005,$DS456,1))</f>
        <v/>
      </c>
      <c r="EI456" s="136" t="str">
        <f>IF($DT456="Passive","",INDEX(Expenses!P$6:P$1005,$DS456,1))</f>
        <v/>
      </c>
    </row>
    <row r="457" spans="123:139" x14ac:dyDescent="0.25">
      <c r="DS457" s="40">
        <v>452</v>
      </c>
      <c r="DT457" s="130" t="str">
        <f>IF(OR(INDEX(Expenses!$B$6:$B$1005,$DS457,1)=0,INDEX(Expenses!$C$6:$C$1005,$DS457,1)=0,INDEX(Expenses!$D$6:$D$1005,$DS457,1)=0),"Passive","Active")</f>
        <v>Passive</v>
      </c>
      <c r="DU457" s="130" t="str">
        <f>IF($DT457="Passive","",INDEX(Expenses!$B$6:$B$1005,Calc!$DS457,1))</f>
        <v/>
      </c>
      <c r="DV457" s="130" t="str">
        <f>IF($DT457="Passive","",INDEX(Expenses!$C$6:$C$1005,Calc!$DS457,1))</f>
        <v/>
      </c>
      <c r="DW457" s="130" t="str">
        <f>IF($DT457="Passive","",INDEX(Expenses!$D$6:$D$1005,Calc!$DS457,1))</f>
        <v/>
      </c>
      <c r="DX457" s="136" t="str">
        <f>IF($DT457="Passive","",INDEX(Expenses!E$6:E$1005,$DS457,1))</f>
        <v/>
      </c>
      <c r="DY457" s="136" t="str">
        <f>IF($DT457="Passive","",INDEX(Expenses!F$6:F$1005,$DS457,1))</f>
        <v/>
      </c>
      <c r="DZ457" s="136" t="str">
        <f>IF($DT457="Passive","",INDEX(Expenses!G$6:G$1005,$DS457,1))</f>
        <v/>
      </c>
      <c r="EA457" s="136" t="str">
        <f>IF($DT457="Passive","",INDEX(Expenses!H$6:H$1005,$DS457,1))</f>
        <v/>
      </c>
      <c r="EB457" s="136" t="str">
        <f>IF($DT457="Passive","",INDEX(Expenses!I$6:I$1005,$DS457,1))</f>
        <v/>
      </c>
      <c r="EC457" s="136" t="str">
        <f>IF($DT457="Passive","",INDEX(Expenses!J$6:J$1005,$DS457,1))</f>
        <v/>
      </c>
      <c r="ED457" s="136" t="str">
        <f>IF($DT457="Passive","",INDEX(Expenses!K$6:K$1005,$DS457,1))</f>
        <v/>
      </c>
      <c r="EE457" s="136" t="str">
        <f>IF($DT457="Passive","",INDEX(Expenses!L$6:L$1005,$DS457,1))</f>
        <v/>
      </c>
      <c r="EF457" s="136" t="str">
        <f>IF($DT457="Passive","",INDEX(Expenses!M$6:M$1005,$DS457,1))</f>
        <v/>
      </c>
      <c r="EG457" s="136" t="str">
        <f>IF($DT457="Passive","",INDEX(Expenses!N$6:N$1005,$DS457,1))</f>
        <v/>
      </c>
      <c r="EH457" s="136" t="str">
        <f>IF($DT457="Passive","",INDEX(Expenses!O$6:O$1005,$DS457,1))</f>
        <v/>
      </c>
      <c r="EI457" s="136" t="str">
        <f>IF($DT457="Passive","",INDEX(Expenses!P$6:P$1005,$DS457,1))</f>
        <v/>
      </c>
    </row>
    <row r="458" spans="123:139" x14ac:dyDescent="0.25">
      <c r="DS458" s="40">
        <v>453</v>
      </c>
      <c r="DT458" s="130" t="str">
        <f>IF(OR(INDEX(Expenses!$B$6:$B$1005,$DS458,1)=0,INDEX(Expenses!$C$6:$C$1005,$DS458,1)=0,INDEX(Expenses!$D$6:$D$1005,$DS458,1)=0),"Passive","Active")</f>
        <v>Passive</v>
      </c>
      <c r="DU458" s="130" t="str">
        <f>IF($DT458="Passive","",INDEX(Expenses!$B$6:$B$1005,Calc!$DS458,1))</f>
        <v/>
      </c>
      <c r="DV458" s="130" t="str">
        <f>IF($DT458="Passive","",INDEX(Expenses!$C$6:$C$1005,Calc!$DS458,1))</f>
        <v/>
      </c>
      <c r="DW458" s="130" t="str">
        <f>IF($DT458="Passive","",INDEX(Expenses!$D$6:$D$1005,Calc!$DS458,1))</f>
        <v/>
      </c>
      <c r="DX458" s="136" t="str">
        <f>IF($DT458="Passive","",INDEX(Expenses!E$6:E$1005,$DS458,1))</f>
        <v/>
      </c>
      <c r="DY458" s="136" t="str">
        <f>IF($DT458="Passive","",INDEX(Expenses!F$6:F$1005,$DS458,1))</f>
        <v/>
      </c>
      <c r="DZ458" s="136" t="str">
        <f>IF($DT458="Passive","",INDEX(Expenses!G$6:G$1005,$DS458,1))</f>
        <v/>
      </c>
      <c r="EA458" s="136" t="str">
        <f>IF($DT458="Passive","",INDEX(Expenses!H$6:H$1005,$DS458,1))</f>
        <v/>
      </c>
      <c r="EB458" s="136" t="str">
        <f>IF($DT458="Passive","",INDEX(Expenses!I$6:I$1005,$DS458,1))</f>
        <v/>
      </c>
      <c r="EC458" s="136" t="str">
        <f>IF($DT458="Passive","",INDEX(Expenses!J$6:J$1005,$DS458,1))</f>
        <v/>
      </c>
      <c r="ED458" s="136" t="str">
        <f>IF($DT458="Passive","",INDEX(Expenses!K$6:K$1005,$DS458,1))</f>
        <v/>
      </c>
      <c r="EE458" s="136" t="str">
        <f>IF($DT458="Passive","",INDEX(Expenses!L$6:L$1005,$DS458,1))</f>
        <v/>
      </c>
      <c r="EF458" s="136" t="str">
        <f>IF($DT458="Passive","",INDEX(Expenses!M$6:M$1005,$DS458,1))</f>
        <v/>
      </c>
      <c r="EG458" s="136" t="str">
        <f>IF($DT458="Passive","",INDEX(Expenses!N$6:N$1005,$DS458,1))</f>
        <v/>
      </c>
      <c r="EH458" s="136" t="str">
        <f>IF($DT458="Passive","",INDEX(Expenses!O$6:O$1005,$DS458,1))</f>
        <v/>
      </c>
      <c r="EI458" s="136" t="str">
        <f>IF($DT458="Passive","",INDEX(Expenses!P$6:P$1005,$DS458,1))</f>
        <v/>
      </c>
    </row>
    <row r="459" spans="123:139" x14ac:dyDescent="0.25">
      <c r="DS459" s="40">
        <v>454</v>
      </c>
      <c r="DT459" s="130" t="str">
        <f>IF(OR(INDEX(Expenses!$B$6:$B$1005,$DS459,1)=0,INDEX(Expenses!$C$6:$C$1005,$DS459,1)=0,INDEX(Expenses!$D$6:$D$1005,$DS459,1)=0),"Passive","Active")</f>
        <v>Passive</v>
      </c>
      <c r="DU459" s="130" t="str">
        <f>IF($DT459="Passive","",INDEX(Expenses!$B$6:$B$1005,Calc!$DS459,1))</f>
        <v/>
      </c>
      <c r="DV459" s="130" t="str">
        <f>IF($DT459="Passive","",INDEX(Expenses!$C$6:$C$1005,Calc!$DS459,1))</f>
        <v/>
      </c>
      <c r="DW459" s="130" t="str">
        <f>IF($DT459="Passive","",INDEX(Expenses!$D$6:$D$1005,Calc!$DS459,1))</f>
        <v/>
      </c>
      <c r="DX459" s="136" t="str">
        <f>IF($DT459="Passive","",INDEX(Expenses!E$6:E$1005,$DS459,1))</f>
        <v/>
      </c>
      <c r="DY459" s="136" t="str">
        <f>IF($DT459="Passive","",INDEX(Expenses!F$6:F$1005,$DS459,1))</f>
        <v/>
      </c>
      <c r="DZ459" s="136" t="str">
        <f>IF($DT459="Passive","",INDEX(Expenses!G$6:G$1005,$DS459,1))</f>
        <v/>
      </c>
      <c r="EA459" s="136" t="str">
        <f>IF($DT459="Passive","",INDEX(Expenses!H$6:H$1005,$DS459,1))</f>
        <v/>
      </c>
      <c r="EB459" s="136" t="str">
        <f>IF($DT459="Passive","",INDEX(Expenses!I$6:I$1005,$DS459,1))</f>
        <v/>
      </c>
      <c r="EC459" s="136" t="str">
        <f>IF($DT459="Passive","",INDEX(Expenses!J$6:J$1005,$DS459,1))</f>
        <v/>
      </c>
      <c r="ED459" s="136" t="str">
        <f>IF($DT459="Passive","",INDEX(Expenses!K$6:K$1005,$DS459,1))</f>
        <v/>
      </c>
      <c r="EE459" s="136" t="str">
        <f>IF($DT459="Passive","",INDEX(Expenses!L$6:L$1005,$DS459,1))</f>
        <v/>
      </c>
      <c r="EF459" s="136" t="str">
        <f>IF($DT459="Passive","",INDEX(Expenses!M$6:M$1005,$DS459,1))</f>
        <v/>
      </c>
      <c r="EG459" s="136" t="str">
        <f>IF($DT459="Passive","",INDEX(Expenses!N$6:N$1005,$DS459,1))</f>
        <v/>
      </c>
      <c r="EH459" s="136" t="str">
        <f>IF($DT459="Passive","",INDEX(Expenses!O$6:O$1005,$DS459,1))</f>
        <v/>
      </c>
      <c r="EI459" s="136" t="str">
        <f>IF($DT459="Passive","",INDEX(Expenses!P$6:P$1005,$DS459,1))</f>
        <v/>
      </c>
    </row>
    <row r="460" spans="123:139" x14ac:dyDescent="0.25">
      <c r="DS460" s="40">
        <v>455</v>
      </c>
      <c r="DT460" s="130" t="str">
        <f>IF(OR(INDEX(Expenses!$B$6:$B$1005,$DS460,1)=0,INDEX(Expenses!$C$6:$C$1005,$DS460,1)=0,INDEX(Expenses!$D$6:$D$1005,$DS460,1)=0),"Passive","Active")</f>
        <v>Passive</v>
      </c>
      <c r="DU460" s="130" t="str">
        <f>IF($DT460="Passive","",INDEX(Expenses!$B$6:$B$1005,Calc!$DS460,1))</f>
        <v/>
      </c>
      <c r="DV460" s="130" t="str">
        <f>IF($DT460="Passive","",INDEX(Expenses!$C$6:$C$1005,Calc!$DS460,1))</f>
        <v/>
      </c>
      <c r="DW460" s="130" t="str">
        <f>IF($DT460="Passive","",INDEX(Expenses!$D$6:$D$1005,Calc!$DS460,1))</f>
        <v/>
      </c>
      <c r="DX460" s="136" t="str">
        <f>IF($DT460="Passive","",INDEX(Expenses!E$6:E$1005,$DS460,1))</f>
        <v/>
      </c>
      <c r="DY460" s="136" t="str">
        <f>IF($DT460="Passive","",INDEX(Expenses!F$6:F$1005,$DS460,1))</f>
        <v/>
      </c>
      <c r="DZ460" s="136" t="str">
        <f>IF($DT460="Passive","",INDEX(Expenses!G$6:G$1005,$DS460,1))</f>
        <v/>
      </c>
      <c r="EA460" s="136" t="str">
        <f>IF($DT460="Passive","",INDEX(Expenses!H$6:H$1005,$DS460,1))</f>
        <v/>
      </c>
      <c r="EB460" s="136" t="str">
        <f>IF($DT460="Passive","",INDEX(Expenses!I$6:I$1005,$DS460,1))</f>
        <v/>
      </c>
      <c r="EC460" s="136" t="str">
        <f>IF($DT460="Passive","",INDEX(Expenses!J$6:J$1005,$DS460,1))</f>
        <v/>
      </c>
      <c r="ED460" s="136" t="str">
        <f>IF($DT460="Passive","",INDEX(Expenses!K$6:K$1005,$DS460,1))</f>
        <v/>
      </c>
      <c r="EE460" s="136" t="str">
        <f>IF($DT460="Passive","",INDEX(Expenses!L$6:L$1005,$DS460,1))</f>
        <v/>
      </c>
      <c r="EF460" s="136" t="str">
        <f>IF($DT460="Passive","",INDEX(Expenses!M$6:M$1005,$DS460,1))</f>
        <v/>
      </c>
      <c r="EG460" s="136" t="str">
        <f>IF($DT460="Passive","",INDEX(Expenses!N$6:N$1005,$DS460,1))</f>
        <v/>
      </c>
      <c r="EH460" s="136" t="str">
        <f>IF($DT460="Passive","",INDEX(Expenses!O$6:O$1005,$DS460,1))</f>
        <v/>
      </c>
      <c r="EI460" s="136" t="str">
        <f>IF($DT460="Passive","",INDEX(Expenses!P$6:P$1005,$DS460,1))</f>
        <v/>
      </c>
    </row>
    <row r="461" spans="123:139" x14ac:dyDescent="0.25">
      <c r="DS461" s="40">
        <v>456</v>
      </c>
      <c r="DT461" s="130" t="str">
        <f>IF(OR(INDEX(Expenses!$B$6:$B$1005,$DS461,1)=0,INDEX(Expenses!$C$6:$C$1005,$DS461,1)=0,INDEX(Expenses!$D$6:$D$1005,$DS461,1)=0),"Passive","Active")</f>
        <v>Passive</v>
      </c>
      <c r="DU461" s="130" t="str">
        <f>IF($DT461="Passive","",INDEX(Expenses!$B$6:$B$1005,Calc!$DS461,1))</f>
        <v/>
      </c>
      <c r="DV461" s="130" t="str">
        <f>IF($DT461="Passive","",INDEX(Expenses!$C$6:$C$1005,Calc!$DS461,1))</f>
        <v/>
      </c>
      <c r="DW461" s="130" t="str">
        <f>IF($DT461="Passive","",INDEX(Expenses!$D$6:$D$1005,Calc!$DS461,1))</f>
        <v/>
      </c>
      <c r="DX461" s="136" t="str">
        <f>IF($DT461="Passive","",INDEX(Expenses!E$6:E$1005,$DS461,1))</f>
        <v/>
      </c>
      <c r="DY461" s="136" t="str">
        <f>IF($DT461="Passive","",INDEX(Expenses!F$6:F$1005,$DS461,1))</f>
        <v/>
      </c>
      <c r="DZ461" s="136" t="str">
        <f>IF($DT461="Passive","",INDEX(Expenses!G$6:G$1005,$DS461,1))</f>
        <v/>
      </c>
      <c r="EA461" s="136" t="str">
        <f>IF($DT461="Passive","",INDEX(Expenses!H$6:H$1005,$DS461,1))</f>
        <v/>
      </c>
      <c r="EB461" s="136" t="str">
        <f>IF($DT461="Passive","",INDEX(Expenses!I$6:I$1005,$DS461,1))</f>
        <v/>
      </c>
      <c r="EC461" s="136" t="str">
        <f>IF($DT461="Passive","",INDEX(Expenses!J$6:J$1005,$DS461,1))</f>
        <v/>
      </c>
      <c r="ED461" s="136" t="str">
        <f>IF($DT461="Passive","",INDEX(Expenses!K$6:K$1005,$DS461,1))</f>
        <v/>
      </c>
      <c r="EE461" s="136" t="str">
        <f>IF($DT461="Passive","",INDEX(Expenses!L$6:L$1005,$DS461,1))</f>
        <v/>
      </c>
      <c r="EF461" s="136" t="str">
        <f>IF($DT461="Passive","",INDEX(Expenses!M$6:M$1005,$DS461,1))</f>
        <v/>
      </c>
      <c r="EG461" s="136" t="str">
        <f>IF($DT461="Passive","",INDEX(Expenses!N$6:N$1005,$DS461,1))</f>
        <v/>
      </c>
      <c r="EH461" s="136" t="str">
        <f>IF($DT461="Passive","",INDEX(Expenses!O$6:O$1005,$DS461,1))</f>
        <v/>
      </c>
      <c r="EI461" s="136" t="str">
        <f>IF($DT461="Passive","",INDEX(Expenses!P$6:P$1005,$DS461,1))</f>
        <v/>
      </c>
    </row>
    <row r="462" spans="123:139" x14ac:dyDescent="0.25">
      <c r="DS462" s="40">
        <v>457</v>
      </c>
      <c r="DT462" s="130" t="str">
        <f>IF(OR(INDEX(Expenses!$B$6:$B$1005,$DS462,1)=0,INDEX(Expenses!$C$6:$C$1005,$DS462,1)=0,INDEX(Expenses!$D$6:$D$1005,$DS462,1)=0),"Passive","Active")</f>
        <v>Passive</v>
      </c>
      <c r="DU462" s="130" t="str">
        <f>IF($DT462="Passive","",INDEX(Expenses!$B$6:$B$1005,Calc!$DS462,1))</f>
        <v/>
      </c>
      <c r="DV462" s="130" t="str">
        <f>IF($DT462="Passive","",INDEX(Expenses!$C$6:$C$1005,Calc!$DS462,1))</f>
        <v/>
      </c>
      <c r="DW462" s="130" t="str">
        <f>IF($DT462="Passive","",INDEX(Expenses!$D$6:$D$1005,Calc!$DS462,1))</f>
        <v/>
      </c>
      <c r="DX462" s="136" t="str">
        <f>IF($DT462="Passive","",INDEX(Expenses!E$6:E$1005,$DS462,1))</f>
        <v/>
      </c>
      <c r="DY462" s="136" t="str">
        <f>IF($DT462="Passive","",INDEX(Expenses!F$6:F$1005,$DS462,1))</f>
        <v/>
      </c>
      <c r="DZ462" s="136" t="str">
        <f>IF($DT462="Passive","",INDEX(Expenses!G$6:G$1005,$DS462,1))</f>
        <v/>
      </c>
      <c r="EA462" s="136" t="str">
        <f>IF($DT462="Passive","",INDEX(Expenses!H$6:H$1005,$DS462,1))</f>
        <v/>
      </c>
      <c r="EB462" s="136" t="str">
        <f>IF($DT462="Passive","",INDEX(Expenses!I$6:I$1005,$DS462,1))</f>
        <v/>
      </c>
      <c r="EC462" s="136" t="str">
        <f>IF($DT462="Passive","",INDEX(Expenses!J$6:J$1005,$DS462,1))</f>
        <v/>
      </c>
      <c r="ED462" s="136" t="str">
        <f>IF($DT462="Passive","",INDEX(Expenses!K$6:K$1005,$DS462,1))</f>
        <v/>
      </c>
      <c r="EE462" s="136" t="str">
        <f>IF($DT462="Passive","",INDEX(Expenses!L$6:L$1005,$DS462,1))</f>
        <v/>
      </c>
      <c r="EF462" s="136" t="str">
        <f>IF($DT462="Passive","",INDEX(Expenses!M$6:M$1005,$DS462,1))</f>
        <v/>
      </c>
      <c r="EG462" s="136" t="str">
        <f>IF($DT462="Passive","",INDEX(Expenses!N$6:N$1005,$DS462,1))</f>
        <v/>
      </c>
      <c r="EH462" s="136" t="str">
        <f>IF($DT462="Passive","",INDEX(Expenses!O$6:O$1005,$DS462,1))</f>
        <v/>
      </c>
      <c r="EI462" s="136" t="str">
        <f>IF($DT462="Passive","",INDEX(Expenses!P$6:P$1005,$DS462,1))</f>
        <v/>
      </c>
    </row>
    <row r="463" spans="123:139" x14ac:dyDescent="0.25">
      <c r="DS463" s="40">
        <v>458</v>
      </c>
      <c r="DT463" s="130" t="str">
        <f>IF(OR(INDEX(Expenses!$B$6:$B$1005,$DS463,1)=0,INDEX(Expenses!$C$6:$C$1005,$DS463,1)=0,INDEX(Expenses!$D$6:$D$1005,$DS463,1)=0),"Passive","Active")</f>
        <v>Passive</v>
      </c>
      <c r="DU463" s="130" t="str">
        <f>IF($DT463="Passive","",INDEX(Expenses!$B$6:$B$1005,Calc!$DS463,1))</f>
        <v/>
      </c>
      <c r="DV463" s="130" t="str">
        <f>IF($DT463="Passive","",INDEX(Expenses!$C$6:$C$1005,Calc!$DS463,1))</f>
        <v/>
      </c>
      <c r="DW463" s="130" t="str">
        <f>IF($DT463="Passive","",INDEX(Expenses!$D$6:$D$1005,Calc!$DS463,1))</f>
        <v/>
      </c>
      <c r="DX463" s="136" t="str">
        <f>IF($DT463="Passive","",INDEX(Expenses!E$6:E$1005,$DS463,1))</f>
        <v/>
      </c>
      <c r="DY463" s="136" t="str">
        <f>IF($DT463="Passive","",INDEX(Expenses!F$6:F$1005,$DS463,1))</f>
        <v/>
      </c>
      <c r="DZ463" s="136" t="str">
        <f>IF($DT463="Passive","",INDEX(Expenses!G$6:G$1005,$DS463,1))</f>
        <v/>
      </c>
      <c r="EA463" s="136" t="str">
        <f>IF($DT463="Passive","",INDEX(Expenses!H$6:H$1005,$DS463,1))</f>
        <v/>
      </c>
      <c r="EB463" s="136" t="str">
        <f>IF($DT463="Passive","",INDEX(Expenses!I$6:I$1005,$DS463,1))</f>
        <v/>
      </c>
      <c r="EC463" s="136" t="str">
        <f>IF($DT463="Passive","",INDEX(Expenses!J$6:J$1005,$DS463,1))</f>
        <v/>
      </c>
      <c r="ED463" s="136" t="str">
        <f>IF($DT463="Passive","",INDEX(Expenses!K$6:K$1005,$DS463,1))</f>
        <v/>
      </c>
      <c r="EE463" s="136" t="str">
        <f>IF($DT463="Passive","",INDEX(Expenses!L$6:L$1005,$DS463,1))</f>
        <v/>
      </c>
      <c r="EF463" s="136" t="str">
        <f>IF($DT463="Passive","",INDEX(Expenses!M$6:M$1005,$DS463,1))</f>
        <v/>
      </c>
      <c r="EG463" s="136" t="str">
        <f>IF($DT463="Passive","",INDEX(Expenses!N$6:N$1005,$DS463,1))</f>
        <v/>
      </c>
      <c r="EH463" s="136" t="str">
        <f>IF($DT463="Passive","",INDEX(Expenses!O$6:O$1005,$DS463,1))</f>
        <v/>
      </c>
      <c r="EI463" s="136" t="str">
        <f>IF($DT463="Passive","",INDEX(Expenses!P$6:P$1005,$DS463,1))</f>
        <v/>
      </c>
    </row>
    <row r="464" spans="123:139" x14ac:dyDescent="0.25">
      <c r="DS464" s="40">
        <v>459</v>
      </c>
      <c r="DT464" s="130" t="str">
        <f>IF(OR(INDEX(Expenses!$B$6:$B$1005,$DS464,1)=0,INDEX(Expenses!$C$6:$C$1005,$DS464,1)=0,INDEX(Expenses!$D$6:$D$1005,$DS464,1)=0),"Passive","Active")</f>
        <v>Passive</v>
      </c>
      <c r="DU464" s="130" t="str">
        <f>IF($DT464="Passive","",INDEX(Expenses!$B$6:$B$1005,Calc!$DS464,1))</f>
        <v/>
      </c>
      <c r="DV464" s="130" t="str">
        <f>IF($DT464="Passive","",INDEX(Expenses!$C$6:$C$1005,Calc!$DS464,1))</f>
        <v/>
      </c>
      <c r="DW464" s="130" t="str">
        <f>IF($DT464="Passive","",INDEX(Expenses!$D$6:$D$1005,Calc!$DS464,1))</f>
        <v/>
      </c>
      <c r="DX464" s="136" t="str">
        <f>IF($DT464="Passive","",INDEX(Expenses!E$6:E$1005,$DS464,1))</f>
        <v/>
      </c>
      <c r="DY464" s="136" t="str">
        <f>IF($DT464="Passive","",INDEX(Expenses!F$6:F$1005,$DS464,1))</f>
        <v/>
      </c>
      <c r="DZ464" s="136" t="str">
        <f>IF($DT464="Passive","",INDEX(Expenses!G$6:G$1005,$DS464,1))</f>
        <v/>
      </c>
      <c r="EA464" s="136" t="str">
        <f>IF($DT464="Passive","",INDEX(Expenses!H$6:H$1005,$DS464,1))</f>
        <v/>
      </c>
      <c r="EB464" s="136" t="str">
        <f>IF($DT464="Passive","",INDEX(Expenses!I$6:I$1005,$DS464,1))</f>
        <v/>
      </c>
      <c r="EC464" s="136" t="str">
        <f>IF($DT464="Passive","",INDEX(Expenses!J$6:J$1005,$DS464,1))</f>
        <v/>
      </c>
      <c r="ED464" s="136" t="str">
        <f>IF($DT464="Passive","",INDEX(Expenses!K$6:K$1005,$DS464,1))</f>
        <v/>
      </c>
      <c r="EE464" s="136" t="str">
        <f>IF($DT464="Passive","",INDEX(Expenses!L$6:L$1005,$DS464,1))</f>
        <v/>
      </c>
      <c r="EF464" s="136" t="str">
        <f>IF($DT464="Passive","",INDEX(Expenses!M$6:M$1005,$DS464,1))</f>
        <v/>
      </c>
      <c r="EG464" s="136" t="str">
        <f>IF($DT464="Passive","",INDEX(Expenses!N$6:N$1005,$DS464,1))</f>
        <v/>
      </c>
      <c r="EH464" s="136" t="str">
        <f>IF($DT464="Passive","",INDEX(Expenses!O$6:O$1005,$DS464,1))</f>
        <v/>
      </c>
      <c r="EI464" s="136" t="str">
        <f>IF($DT464="Passive","",INDEX(Expenses!P$6:P$1005,$DS464,1))</f>
        <v/>
      </c>
    </row>
    <row r="465" spans="123:139" x14ac:dyDescent="0.25">
      <c r="DS465" s="40">
        <v>460</v>
      </c>
      <c r="DT465" s="130" t="str">
        <f>IF(OR(INDEX(Expenses!$B$6:$B$1005,$DS465,1)=0,INDEX(Expenses!$C$6:$C$1005,$DS465,1)=0,INDEX(Expenses!$D$6:$D$1005,$DS465,1)=0),"Passive","Active")</f>
        <v>Passive</v>
      </c>
      <c r="DU465" s="130" t="str">
        <f>IF($DT465="Passive","",INDEX(Expenses!$B$6:$B$1005,Calc!$DS465,1))</f>
        <v/>
      </c>
      <c r="DV465" s="130" t="str">
        <f>IF($DT465="Passive","",INDEX(Expenses!$C$6:$C$1005,Calc!$DS465,1))</f>
        <v/>
      </c>
      <c r="DW465" s="130" t="str">
        <f>IF($DT465="Passive","",INDEX(Expenses!$D$6:$D$1005,Calc!$DS465,1))</f>
        <v/>
      </c>
      <c r="DX465" s="136" t="str">
        <f>IF($DT465="Passive","",INDEX(Expenses!E$6:E$1005,$DS465,1))</f>
        <v/>
      </c>
      <c r="DY465" s="136" t="str">
        <f>IF($DT465="Passive","",INDEX(Expenses!F$6:F$1005,$DS465,1))</f>
        <v/>
      </c>
      <c r="DZ465" s="136" t="str">
        <f>IF($DT465="Passive","",INDEX(Expenses!G$6:G$1005,$DS465,1))</f>
        <v/>
      </c>
      <c r="EA465" s="136" t="str">
        <f>IF($DT465="Passive","",INDEX(Expenses!H$6:H$1005,$DS465,1))</f>
        <v/>
      </c>
      <c r="EB465" s="136" t="str">
        <f>IF($DT465="Passive","",INDEX(Expenses!I$6:I$1005,$DS465,1))</f>
        <v/>
      </c>
      <c r="EC465" s="136" t="str">
        <f>IF($DT465="Passive","",INDEX(Expenses!J$6:J$1005,$DS465,1))</f>
        <v/>
      </c>
      <c r="ED465" s="136" t="str">
        <f>IF($DT465="Passive","",INDEX(Expenses!K$6:K$1005,$DS465,1))</f>
        <v/>
      </c>
      <c r="EE465" s="136" t="str">
        <f>IF($DT465="Passive","",INDEX(Expenses!L$6:L$1005,$DS465,1))</f>
        <v/>
      </c>
      <c r="EF465" s="136" t="str">
        <f>IF($DT465="Passive","",INDEX(Expenses!M$6:M$1005,$DS465,1))</f>
        <v/>
      </c>
      <c r="EG465" s="136" t="str">
        <f>IF($DT465="Passive","",INDEX(Expenses!N$6:N$1005,$DS465,1))</f>
        <v/>
      </c>
      <c r="EH465" s="136" t="str">
        <f>IF($DT465="Passive","",INDEX(Expenses!O$6:O$1005,$DS465,1))</f>
        <v/>
      </c>
      <c r="EI465" s="136" t="str">
        <f>IF($DT465="Passive","",INDEX(Expenses!P$6:P$1005,$DS465,1))</f>
        <v/>
      </c>
    </row>
    <row r="466" spans="123:139" x14ac:dyDescent="0.25">
      <c r="DS466" s="40">
        <v>461</v>
      </c>
      <c r="DT466" s="130" t="str">
        <f>IF(OR(INDEX(Expenses!$B$6:$B$1005,$DS466,1)=0,INDEX(Expenses!$C$6:$C$1005,$DS466,1)=0,INDEX(Expenses!$D$6:$D$1005,$DS466,1)=0),"Passive","Active")</f>
        <v>Passive</v>
      </c>
      <c r="DU466" s="130" t="str">
        <f>IF($DT466="Passive","",INDEX(Expenses!$B$6:$B$1005,Calc!$DS466,1))</f>
        <v/>
      </c>
      <c r="DV466" s="130" t="str">
        <f>IF($DT466="Passive","",INDEX(Expenses!$C$6:$C$1005,Calc!$DS466,1))</f>
        <v/>
      </c>
      <c r="DW466" s="130" t="str">
        <f>IF($DT466="Passive","",INDEX(Expenses!$D$6:$D$1005,Calc!$DS466,1))</f>
        <v/>
      </c>
      <c r="DX466" s="136" t="str">
        <f>IF($DT466="Passive","",INDEX(Expenses!E$6:E$1005,$DS466,1))</f>
        <v/>
      </c>
      <c r="DY466" s="136" t="str">
        <f>IF($DT466="Passive","",INDEX(Expenses!F$6:F$1005,$DS466,1))</f>
        <v/>
      </c>
      <c r="DZ466" s="136" t="str">
        <f>IF($DT466="Passive","",INDEX(Expenses!G$6:G$1005,$DS466,1))</f>
        <v/>
      </c>
      <c r="EA466" s="136" t="str">
        <f>IF($DT466="Passive","",INDEX(Expenses!H$6:H$1005,$DS466,1))</f>
        <v/>
      </c>
      <c r="EB466" s="136" t="str">
        <f>IF($DT466="Passive","",INDEX(Expenses!I$6:I$1005,$DS466,1))</f>
        <v/>
      </c>
      <c r="EC466" s="136" t="str">
        <f>IF($DT466="Passive","",INDEX(Expenses!J$6:J$1005,$DS466,1))</f>
        <v/>
      </c>
      <c r="ED466" s="136" t="str">
        <f>IF($DT466="Passive","",INDEX(Expenses!K$6:K$1005,$DS466,1))</f>
        <v/>
      </c>
      <c r="EE466" s="136" t="str">
        <f>IF($DT466="Passive","",INDEX(Expenses!L$6:L$1005,$DS466,1))</f>
        <v/>
      </c>
      <c r="EF466" s="136" t="str">
        <f>IF($DT466="Passive","",INDEX(Expenses!M$6:M$1005,$DS466,1))</f>
        <v/>
      </c>
      <c r="EG466" s="136" t="str">
        <f>IF($DT466="Passive","",INDEX(Expenses!N$6:N$1005,$DS466,1))</f>
        <v/>
      </c>
      <c r="EH466" s="136" t="str">
        <f>IF($DT466="Passive","",INDEX(Expenses!O$6:O$1005,$DS466,1))</f>
        <v/>
      </c>
      <c r="EI466" s="136" t="str">
        <f>IF($DT466="Passive","",INDEX(Expenses!P$6:P$1005,$DS466,1))</f>
        <v/>
      </c>
    </row>
    <row r="467" spans="123:139" x14ac:dyDescent="0.25">
      <c r="DS467" s="40">
        <v>462</v>
      </c>
      <c r="DT467" s="130" t="str">
        <f>IF(OR(INDEX(Expenses!$B$6:$B$1005,$DS467,1)=0,INDEX(Expenses!$C$6:$C$1005,$DS467,1)=0,INDEX(Expenses!$D$6:$D$1005,$DS467,1)=0),"Passive","Active")</f>
        <v>Passive</v>
      </c>
      <c r="DU467" s="130" t="str">
        <f>IF($DT467="Passive","",INDEX(Expenses!$B$6:$B$1005,Calc!$DS467,1))</f>
        <v/>
      </c>
      <c r="DV467" s="130" t="str">
        <f>IF($DT467="Passive","",INDEX(Expenses!$C$6:$C$1005,Calc!$DS467,1))</f>
        <v/>
      </c>
      <c r="DW467" s="130" t="str">
        <f>IF($DT467="Passive","",INDEX(Expenses!$D$6:$D$1005,Calc!$DS467,1))</f>
        <v/>
      </c>
      <c r="DX467" s="136" t="str">
        <f>IF($DT467="Passive","",INDEX(Expenses!E$6:E$1005,$DS467,1))</f>
        <v/>
      </c>
      <c r="DY467" s="136" t="str">
        <f>IF($DT467="Passive","",INDEX(Expenses!F$6:F$1005,$DS467,1))</f>
        <v/>
      </c>
      <c r="DZ467" s="136" t="str">
        <f>IF($DT467="Passive","",INDEX(Expenses!G$6:G$1005,$DS467,1))</f>
        <v/>
      </c>
      <c r="EA467" s="136" t="str">
        <f>IF($DT467="Passive","",INDEX(Expenses!H$6:H$1005,$DS467,1))</f>
        <v/>
      </c>
      <c r="EB467" s="136" t="str">
        <f>IF($DT467="Passive","",INDEX(Expenses!I$6:I$1005,$DS467,1))</f>
        <v/>
      </c>
      <c r="EC467" s="136" t="str">
        <f>IF($DT467="Passive","",INDEX(Expenses!J$6:J$1005,$DS467,1))</f>
        <v/>
      </c>
      <c r="ED467" s="136" t="str">
        <f>IF($DT467="Passive","",INDEX(Expenses!K$6:K$1005,$DS467,1))</f>
        <v/>
      </c>
      <c r="EE467" s="136" t="str">
        <f>IF($DT467="Passive","",INDEX(Expenses!L$6:L$1005,$DS467,1))</f>
        <v/>
      </c>
      <c r="EF467" s="136" t="str">
        <f>IF($DT467="Passive","",INDEX(Expenses!M$6:M$1005,$DS467,1))</f>
        <v/>
      </c>
      <c r="EG467" s="136" t="str">
        <f>IF($DT467="Passive","",INDEX(Expenses!N$6:N$1005,$DS467,1))</f>
        <v/>
      </c>
      <c r="EH467" s="136" t="str">
        <f>IF($DT467="Passive","",INDEX(Expenses!O$6:O$1005,$DS467,1))</f>
        <v/>
      </c>
      <c r="EI467" s="136" t="str">
        <f>IF($DT467="Passive","",INDEX(Expenses!P$6:P$1005,$DS467,1))</f>
        <v/>
      </c>
    </row>
    <row r="468" spans="123:139" x14ac:dyDescent="0.25">
      <c r="DS468" s="40">
        <v>463</v>
      </c>
      <c r="DT468" s="130" t="str">
        <f>IF(OR(INDEX(Expenses!$B$6:$B$1005,$DS468,1)=0,INDEX(Expenses!$C$6:$C$1005,$DS468,1)=0,INDEX(Expenses!$D$6:$D$1005,$DS468,1)=0),"Passive","Active")</f>
        <v>Passive</v>
      </c>
      <c r="DU468" s="130" t="str">
        <f>IF($DT468="Passive","",INDEX(Expenses!$B$6:$B$1005,Calc!$DS468,1))</f>
        <v/>
      </c>
      <c r="DV468" s="130" t="str">
        <f>IF($DT468="Passive","",INDEX(Expenses!$C$6:$C$1005,Calc!$DS468,1))</f>
        <v/>
      </c>
      <c r="DW468" s="130" t="str">
        <f>IF($DT468="Passive","",INDEX(Expenses!$D$6:$D$1005,Calc!$DS468,1))</f>
        <v/>
      </c>
      <c r="DX468" s="136" t="str">
        <f>IF($DT468="Passive","",INDEX(Expenses!E$6:E$1005,$DS468,1))</f>
        <v/>
      </c>
      <c r="DY468" s="136" t="str">
        <f>IF($DT468="Passive","",INDEX(Expenses!F$6:F$1005,$DS468,1))</f>
        <v/>
      </c>
      <c r="DZ468" s="136" t="str">
        <f>IF($DT468="Passive","",INDEX(Expenses!G$6:G$1005,$DS468,1))</f>
        <v/>
      </c>
      <c r="EA468" s="136" t="str">
        <f>IF($DT468="Passive","",INDEX(Expenses!H$6:H$1005,$DS468,1))</f>
        <v/>
      </c>
      <c r="EB468" s="136" t="str">
        <f>IF($DT468="Passive","",INDEX(Expenses!I$6:I$1005,$DS468,1))</f>
        <v/>
      </c>
      <c r="EC468" s="136" t="str">
        <f>IF($DT468="Passive","",INDEX(Expenses!J$6:J$1005,$DS468,1))</f>
        <v/>
      </c>
      <c r="ED468" s="136" t="str">
        <f>IF($DT468="Passive","",INDEX(Expenses!K$6:K$1005,$DS468,1))</f>
        <v/>
      </c>
      <c r="EE468" s="136" t="str">
        <f>IF($DT468="Passive","",INDEX(Expenses!L$6:L$1005,$DS468,1))</f>
        <v/>
      </c>
      <c r="EF468" s="136" t="str">
        <f>IF($DT468="Passive","",INDEX(Expenses!M$6:M$1005,$DS468,1))</f>
        <v/>
      </c>
      <c r="EG468" s="136" t="str">
        <f>IF($DT468="Passive","",INDEX(Expenses!N$6:N$1005,$DS468,1))</f>
        <v/>
      </c>
      <c r="EH468" s="136" t="str">
        <f>IF($DT468="Passive","",INDEX(Expenses!O$6:O$1005,$DS468,1))</f>
        <v/>
      </c>
      <c r="EI468" s="136" t="str">
        <f>IF($DT468="Passive","",INDEX(Expenses!P$6:P$1005,$DS468,1))</f>
        <v/>
      </c>
    </row>
    <row r="469" spans="123:139" x14ac:dyDescent="0.25">
      <c r="DS469" s="40">
        <v>464</v>
      </c>
      <c r="DT469" s="130" t="str">
        <f>IF(OR(INDEX(Expenses!$B$6:$B$1005,$DS469,1)=0,INDEX(Expenses!$C$6:$C$1005,$DS469,1)=0,INDEX(Expenses!$D$6:$D$1005,$DS469,1)=0),"Passive","Active")</f>
        <v>Passive</v>
      </c>
      <c r="DU469" s="130" t="str">
        <f>IF($DT469="Passive","",INDEX(Expenses!$B$6:$B$1005,Calc!$DS469,1))</f>
        <v/>
      </c>
      <c r="DV469" s="130" t="str">
        <f>IF($DT469="Passive","",INDEX(Expenses!$C$6:$C$1005,Calc!$DS469,1))</f>
        <v/>
      </c>
      <c r="DW469" s="130" t="str">
        <f>IF($DT469="Passive","",INDEX(Expenses!$D$6:$D$1005,Calc!$DS469,1))</f>
        <v/>
      </c>
      <c r="DX469" s="136" t="str">
        <f>IF($DT469="Passive","",INDEX(Expenses!E$6:E$1005,$DS469,1))</f>
        <v/>
      </c>
      <c r="DY469" s="136" t="str">
        <f>IF($DT469="Passive","",INDEX(Expenses!F$6:F$1005,$DS469,1))</f>
        <v/>
      </c>
      <c r="DZ469" s="136" t="str">
        <f>IF($DT469="Passive","",INDEX(Expenses!G$6:G$1005,$DS469,1))</f>
        <v/>
      </c>
      <c r="EA469" s="136" t="str">
        <f>IF($DT469="Passive","",INDEX(Expenses!H$6:H$1005,$DS469,1))</f>
        <v/>
      </c>
      <c r="EB469" s="136" t="str">
        <f>IF($DT469="Passive","",INDEX(Expenses!I$6:I$1005,$DS469,1))</f>
        <v/>
      </c>
      <c r="EC469" s="136" t="str">
        <f>IF($DT469="Passive","",INDEX(Expenses!J$6:J$1005,$DS469,1))</f>
        <v/>
      </c>
      <c r="ED469" s="136" t="str">
        <f>IF($DT469="Passive","",INDEX(Expenses!K$6:K$1005,$DS469,1))</f>
        <v/>
      </c>
      <c r="EE469" s="136" t="str">
        <f>IF($DT469="Passive","",INDEX(Expenses!L$6:L$1005,$DS469,1))</f>
        <v/>
      </c>
      <c r="EF469" s="136" t="str">
        <f>IF($DT469="Passive","",INDEX(Expenses!M$6:M$1005,$DS469,1))</f>
        <v/>
      </c>
      <c r="EG469" s="136" t="str">
        <f>IF($DT469="Passive","",INDEX(Expenses!N$6:N$1005,$DS469,1))</f>
        <v/>
      </c>
      <c r="EH469" s="136" t="str">
        <f>IF($DT469="Passive","",INDEX(Expenses!O$6:O$1005,$DS469,1))</f>
        <v/>
      </c>
      <c r="EI469" s="136" t="str">
        <f>IF($DT469="Passive","",INDEX(Expenses!P$6:P$1005,$DS469,1))</f>
        <v/>
      </c>
    </row>
    <row r="470" spans="123:139" x14ac:dyDescent="0.25">
      <c r="DS470" s="40">
        <v>465</v>
      </c>
      <c r="DT470" s="130" t="str">
        <f>IF(OR(INDEX(Expenses!$B$6:$B$1005,$DS470,1)=0,INDEX(Expenses!$C$6:$C$1005,$DS470,1)=0,INDEX(Expenses!$D$6:$D$1005,$DS470,1)=0),"Passive","Active")</f>
        <v>Passive</v>
      </c>
      <c r="DU470" s="130" t="str">
        <f>IF($DT470="Passive","",INDEX(Expenses!$B$6:$B$1005,Calc!$DS470,1))</f>
        <v/>
      </c>
      <c r="DV470" s="130" t="str">
        <f>IF($DT470="Passive","",INDEX(Expenses!$C$6:$C$1005,Calc!$DS470,1))</f>
        <v/>
      </c>
      <c r="DW470" s="130" t="str">
        <f>IF($DT470="Passive","",INDEX(Expenses!$D$6:$D$1005,Calc!$DS470,1))</f>
        <v/>
      </c>
      <c r="DX470" s="136" t="str">
        <f>IF($DT470="Passive","",INDEX(Expenses!E$6:E$1005,$DS470,1))</f>
        <v/>
      </c>
      <c r="DY470" s="136" t="str">
        <f>IF($DT470="Passive","",INDEX(Expenses!F$6:F$1005,$DS470,1))</f>
        <v/>
      </c>
      <c r="DZ470" s="136" t="str">
        <f>IF($DT470="Passive","",INDEX(Expenses!G$6:G$1005,$DS470,1))</f>
        <v/>
      </c>
      <c r="EA470" s="136" t="str">
        <f>IF($DT470="Passive","",INDEX(Expenses!H$6:H$1005,$DS470,1))</f>
        <v/>
      </c>
      <c r="EB470" s="136" t="str">
        <f>IF($DT470="Passive","",INDEX(Expenses!I$6:I$1005,$DS470,1))</f>
        <v/>
      </c>
      <c r="EC470" s="136" t="str">
        <f>IF($DT470="Passive","",INDEX(Expenses!J$6:J$1005,$DS470,1))</f>
        <v/>
      </c>
      <c r="ED470" s="136" t="str">
        <f>IF($DT470="Passive","",INDEX(Expenses!K$6:K$1005,$DS470,1))</f>
        <v/>
      </c>
      <c r="EE470" s="136" t="str">
        <f>IF($DT470="Passive","",INDEX(Expenses!L$6:L$1005,$DS470,1))</f>
        <v/>
      </c>
      <c r="EF470" s="136" t="str">
        <f>IF($DT470="Passive","",INDEX(Expenses!M$6:M$1005,$DS470,1))</f>
        <v/>
      </c>
      <c r="EG470" s="136" t="str">
        <f>IF($DT470="Passive","",INDEX(Expenses!N$6:N$1005,$DS470,1))</f>
        <v/>
      </c>
      <c r="EH470" s="136" t="str">
        <f>IF($DT470="Passive","",INDEX(Expenses!O$6:O$1005,$DS470,1))</f>
        <v/>
      </c>
      <c r="EI470" s="136" t="str">
        <f>IF($DT470="Passive","",INDEX(Expenses!P$6:P$1005,$DS470,1))</f>
        <v/>
      </c>
    </row>
    <row r="471" spans="123:139" x14ac:dyDescent="0.25">
      <c r="DS471" s="40">
        <v>466</v>
      </c>
      <c r="DT471" s="130" t="str">
        <f>IF(OR(INDEX(Expenses!$B$6:$B$1005,$DS471,1)=0,INDEX(Expenses!$C$6:$C$1005,$DS471,1)=0,INDEX(Expenses!$D$6:$D$1005,$DS471,1)=0),"Passive","Active")</f>
        <v>Passive</v>
      </c>
      <c r="DU471" s="130" t="str">
        <f>IF($DT471="Passive","",INDEX(Expenses!$B$6:$B$1005,Calc!$DS471,1))</f>
        <v/>
      </c>
      <c r="DV471" s="130" t="str">
        <f>IF($DT471="Passive","",INDEX(Expenses!$C$6:$C$1005,Calc!$DS471,1))</f>
        <v/>
      </c>
      <c r="DW471" s="130" t="str">
        <f>IF($DT471="Passive","",INDEX(Expenses!$D$6:$D$1005,Calc!$DS471,1))</f>
        <v/>
      </c>
      <c r="DX471" s="136" t="str">
        <f>IF($DT471="Passive","",INDEX(Expenses!E$6:E$1005,$DS471,1))</f>
        <v/>
      </c>
      <c r="DY471" s="136" t="str">
        <f>IF($DT471="Passive","",INDEX(Expenses!F$6:F$1005,$DS471,1))</f>
        <v/>
      </c>
      <c r="DZ471" s="136" t="str">
        <f>IF($DT471="Passive","",INDEX(Expenses!G$6:G$1005,$DS471,1))</f>
        <v/>
      </c>
      <c r="EA471" s="136" t="str">
        <f>IF($DT471="Passive","",INDEX(Expenses!H$6:H$1005,$DS471,1))</f>
        <v/>
      </c>
      <c r="EB471" s="136" t="str">
        <f>IF($DT471="Passive","",INDEX(Expenses!I$6:I$1005,$DS471,1))</f>
        <v/>
      </c>
      <c r="EC471" s="136" t="str">
        <f>IF($DT471="Passive","",INDEX(Expenses!J$6:J$1005,$DS471,1))</f>
        <v/>
      </c>
      <c r="ED471" s="136" t="str">
        <f>IF($DT471="Passive","",INDEX(Expenses!K$6:K$1005,$DS471,1))</f>
        <v/>
      </c>
      <c r="EE471" s="136" t="str">
        <f>IF($DT471="Passive","",INDEX(Expenses!L$6:L$1005,$DS471,1))</f>
        <v/>
      </c>
      <c r="EF471" s="136" t="str">
        <f>IF($DT471="Passive","",INDEX(Expenses!M$6:M$1005,$DS471,1))</f>
        <v/>
      </c>
      <c r="EG471" s="136" t="str">
        <f>IF($DT471="Passive","",INDEX(Expenses!N$6:N$1005,$DS471,1))</f>
        <v/>
      </c>
      <c r="EH471" s="136" t="str">
        <f>IF($DT471="Passive","",INDEX(Expenses!O$6:O$1005,$DS471,1))</f>
        <v/>
      </c>
      <c r="EI471" s="136" t="str">
        <f>IF($DT471="Passive","",INDEX(Expenses!P$6:P$1005,$DS471,1))</f>
        <v/>
      </c>
    </row>
    <row r="472" spans="123:139" x14ac:dyDescent="0.25">
      <c r="DS472" s="40">
        <v>467</v>
      </c>
      <c r="DT472" s="130" t="str">
        <f>IF(OR(INDEX(Expenses!$B$6:$B$1005,$DS472,1)=0,INDEX(Expenses!$C$6:$C$1005,$DS472,1)=0,INDEX(Expenses!$D$6:$D$1005,$DS472,1)=0),"Passive","Active")</f>
        <v>Passive</v>
      </c>
      <c r="DU472" s="130" t="str">
        <f>IF($DT472="Passive","",INDEX(Expenses!$B$6:$B$1005,Calc!$DS472,1))</f>
        <v/>
      </c>
      <c r="DV472" s="130" t="str">
        <f>IF($DT472="Passive","",INDEX(Expenses!$C$6:$C$1005,Calc!$DS472,1))</f>
        <v/>
      </c>
      <c r="DW472" s="130" t="str">
        <f>IF($DT472="Passive","",INDEX(Expenses!$D$6:$D$1005,Calc!$DS472,1))</f>
        <v/>
      </c>
      <c r="DX472" s="136" t="str">
        <f>IF($DT472="Passive","",INDEX(Expenses!E$6:E$1005,$DS472,1))</f>
        <v/>
      </c>
      <c r="DY472" s="136" t="str">
        <f>IF($DT472="Passive","",INDEX(Expenses!F$6:F$1005,$DS472,1))</f>
        <v/>
      </c>
      <c r="DZ472" s="136" t="str">
        <f>IF($DT472="Passive","",INDEX(Expenses!G$6:G$1005,$DS472,1))</f>
        <v/>
      </c>
      <c r="EA472" s="136" t="str">
        <f>IF($DT472="Passive","",INDEX(Expenses!H$6:H$1005,$DS472,1))</f>
        <v/>
      </c>
      <c r="EB472" s="136" t="str">
        <f>IF($DT472="Passive","",INDEX(Expenses!I$6:I$1005,$DS472,1))</f>
        <v/>
      </c>
      <c r="EC472" s="136" t="str">
        <f>IF($DT472="Passive","",INDEX(Expenses!J$6:J$1005,$DS472,1))</f>
        <v/>
      </c>
      <c r="ED472" s="136" t="str">
        <f>IF($DT472="Passive","",INDEX(Expenses!K$6:K$1005,$DS472,1))</f>
        <v/>
      </c>
      <c r="EE472" s="136" t="str">
        <f>IF($DT472="Passive","",INDEX(Expenses!L$6:L$1005,$DS472,1))</f>
        <v/>
      </c>
      <c r="EF472" s="136" t="str">
        <f>IF($DT472="Passive","",INDEX(Expenses!M$6:M$1005,$DS472,1))</f>
        <v/>
      </c>
      <c r="EG472" s="136" t="str">
        <f>IF($DT472="Passive","",INDEX(Expenses!N$6:N$1005,$DS472,1))</f>
        <v/>
      </c>
      <c r="EH472" s="136" t="str">
        <f>IF($DT472="Passive","",INDEX(Expenses!O$6:O$1005,$DS472,1))</f>
        <v/>
      </c>
      <c r="EI472" s="136" t="str">
        <f>IF($DT472="Passive","",INDEX(Expenses!P$6:P$1005,$DS472,1))</f>
        <v/>
      </c>
    </row>
    <row r="473" spans="123:139" x14ac:dyDescent="0.25">
      <c r="DS473" s="40">
        <v>468</v>
      </c>
      <c r="DT473" s="130" t="str">
        <f>IF(OR(INDEX(Expenses!$B$6:$B$1005,$DS473,1)=0,INDEX(Expenses!$C$6:$C$1005,$DS473,1)=0,INDEX(Expenses!$D$6:$D$1005,$DS473,1)=0),"Passive","Active")</f>
        <v>Passive</v>
      </c>
      <c r="DU473" s="130" t="str">
        <f>IF($DT473="Passive","",INDEX(Expenses!$B$6:$B$1005,Calc!$DS473,1))</f>
        <v/>
      </c>
      <c r="DV473" s="130" t="str">
        <f>IF($DT473="Passive","",INDEX(Expenses!$C$6:$C$1005,Calc!$DS473,1))</f>
        <v/>
      </c>
      <c r="DW473" s="130" t="str">
        <f>IF($DT473="Passive","",INDEX(Expenses!$D$6:$D$1005,Calc!$DS473,1))</f>
        <v/>
      </c>
      <c r="DX473" s="136" t="str">
        <f>IF($DT473="Passive","",INDEX(Expenses!E$6:E$1005,$DS473,1))</f>
        <v/>
      </c>
      <c r="DY473" s="136" t="str">
        <f>IF($DT473="Passive","",INDEX(Expenses!F$6:F$1005,$DS473,1))</f>
        <v/>
      </c>
      <c r="DZ473" s="136" t="str">
        <f>IF($DT473="Passive","",INDEX(Expenses!G$6:G$1005,$DS473,1))</f>
        <v/>
      </c>
      <c r="EA473" s="136" t="str">
        <f>IF($DT473="Passive","",INDEX(Expenses!H$6:H$1005,$DS473,1))</f>
        <v/>
      </c>
      <c r="EB473" s="136" t="str">
        <f>IF($DT473="Passive","",INDEX(Expenses!I$6:I$1005,$DS473,1))</f>
        <v/>
      </c>
      <c r="EC473" s="136" t="str">
        <f>IF($DT473="Passive","",INDEX(Expenses!J$6:J$1005,$DS473,1))</f>
        <v/>
      </c>
      <c r="ED473" s="136" t="str">
        <f>IF($DT473="Passive","",INDEX(Expenses!K$6:K$1005,$DS473,1))</f>
        <v/>
      </c>
      <c r="EE473" s="136" t="str">
        <f>IF($DT473="Passive","",INDEX(Expenses!L$6:L$1005,$DS473,1))</f>
        <v/>
      </c>
      <c r="EF473" s="136" t="str">
        <f>IF($DT473="Passive","",INDEX(Expenses!M$6:M$1005,$DS473,1))</f>
        <v/>
      </c>
      <c r="EG473" s="136" t="str">
        <f>IF($DT473="Passive","",INDEX(Expenses!N$6:N$1005,$DS473,1))</f>
        <v/>
      </c>
      <c r="EH473" s="136" t="str">
        <f>IF($DT473="Passive","",INDEX(Expenses!O$6:O$1005,$DS473,1))</f>
        <v/>
      </c>
      <c r="EI473" s="136" t="str">
        <f>IF($DT473="Passive","",INDEX(Expenses!P$6:P$1005,$DS473,1))</f>
        <v/>
      </c>
    </row>
    <row r="474" spans="123:139" x14ac:dyDescent="0.25">
      <c r="DS474" s="40">
        <v>469</v>
      </c>
      <c r="DT474" s="130" t="str">
        <f>IF(OR(INDEX(Expenses!$B$6:$B$1005,$DS474,1)=0,INDEX(Expenses!$C$6:$C$1005,$DS474,1)=0,INDEX(Expenses!$D$6:$D$1005,$DS474,1)=0),"Passive","Active")</f>
        <v>Passive</v>
      </c>
      <c r="DU474" s="130" t="str">
        <f>IF($DT474="Passive","",INDEX(Expenses!$B$6:$B$1005,Calc!$DS474,1))</f>
        <v/>
      </c>
      <c r="DV474" s="130" t="str">
        <f>IF($DT474="Passive","",INDEX(Expenses!$C$6:$C$1005,Calc!$DS474,1))</f>
        <v/>
      </c>
      <c r="DW474" s="130" t="str">
        <f>IF($DT474="Passive","",INDEX(Expenses!$D$6:$D$1005,Calc!$DS474,1))</f>
        <v/>
      </c>
      <c r="DX474" s="136" t="str">
        <f>IF($DT474="Passive","",INDEX(Expenses!E$6:E$1005,$DS474,1))</f>
        <v/>
      </c>
      <c r="DY474" s="136" t="str">
        <f>IF($DT474="Passive","",INDEX(Expenses!F$6:F$1005,$DS474,1))</f>
        <v/>
      </c>
      <c r="DZ474" s="136" t="str">
        <f>IF($DT474="Passive","",INDEX(Expenses!G$6:G$1005,$DS474,1))</f>
        <v/>
      </c>
      <c r="EA474" s="136" t="str">
        <f>IF($DT474="Passive","",INDEX(Expenses!H$6:H$1005,$DS474,1))</f>
        <v/>
      </c>
      <c r="EB474" s="136" t="str">
        <f>IF($DT474="Passive","",INDEX(Expenses!I$6:I$1005,$DS474,1))</f>
        <v/>
      </c>
      <c r="EC474" s="136" t="str">
        <f>IF($DT474="Passive","",INDEX(Expenses!J$6:J$1005,$DS474,1))</f>
        <v/>
      </c>
      <c r="ED474" s="136" t="str">
        <f>IF($DT474="Passive","",INDEX(Expenses!K$6:K$1005,$DS474,1))</f>
        <v/>
      </c>
      <c r="EE474" s="136" t="str">
        <f>IF($DT474="Passive","",INDEX(Expenses!L$6:L$1005,$DS474,1))</f>
        <v/>
      </c>
      <c r="EF474" s="136" t="str">
        <f>IF($DT474="Passive","",INDEX(Expenses!M$6:M$1005,$DS474,1))</f>
        <v/>
      </c>
      <c r="EG474" s="136" t="str">
        <f>IF($DT474="Passive","",INDEX(Expenses!N$6:N$1005,$DS474,1))</f>
        <v/>
      </c>
      <c r="EH474" s="136" t="str">
        <f>IF($DT474="Passive","",INDEX(Expenses!O$6:O$1005,$DS474,1))</f>
        <v/>
      </c>
      <c r="EI474" s="136" t="str">
        <f>IF($DT474="Passive","",INDEX(Expenses!P$6:P$1005,$DS474,1))</f>
        <v/>
      </c>
    </row>
    <row r="475" spans="123:139" x14ac:dyDescent="0.25">
      <c r="DS475" s="40">
        <v>470</v>
      </c>
      <c r="DT475" s="130" t="str">
        <f>IF(OR(INDEX(Expenses!$B$6:$B$1005,$DS475,1)=0,INDEX(Expenses!$C$6:$C$1005,$DS475,1)=0,INDEX(Expenses!$D$6:$D$1005,$DS475,1)=0),"Passive","Active")</f>
        <v>Passive</v>
      </c>
      <c r="DU475" s="130" t="str">
        <f>IF($DT475="Passive","",INDEX(Expenses!$B$6:$B$1005,Calc!$DS475,1))</f>
        <v/>
      </c>
      <c r="DV475" s="130" t="str">
        <f>IF($DT475="Passive","",INDEX(Expenses!$C$6:$C$1005,Calc!$DS475,1))</f>
        <v/>
      </c>
      <c r="DW475" s="130" t="str">
        <f>IF($DT475="Passive","",INDEX(Expenses!$D$6:$D$1005,Calc!$DS475,1))</f>
        <v/>
      </c>
      <c r="DX475" s="136" t="str">
        <f>IF($DT475="Passive","",INDEX(Expenses!E$6:E$1005,$DS475,1))</f>
        <v/>
      </c>
      <c r="DY475" s="136" t="str">
        <f>IF($DT475="Passive","",INDEX(Expenses!F$6:F$1005,$DS475,1))</f>
        <v/>
      </c>
      <c r="DZ475" s="136" t="str">
        <f>IF($DT475="Passive","",INDEX(Expenses!G$6:G$1005,$DS475,1))</f>
        <v/>
      </c>
      <c r="EA475" s="136" t="str">
        <f>IF($DT475="Passive","",INDEX(Expenses!H$6:H$1005,$DS475,1))</f>
        <v/>
      </c>
      <c r="EB475" s="136" t="str">
        <f>IF($DT475="Passive","",INDEX(Expenses!I$6:I$1005,$DS475,1))</f>
        <v/>
      </c>
      <c r="EC475" s="136" t="str">
        <f>IF($DT475="Passive","",INDEX(Expenses!J$6:J$1005,$DS475,1))</f>
        <v/>
      </c>
      <c r="ED475" s="136" t="str">
        <f>IF($DT475="Passive","",INDEX(Expenses!K$6:K$1005,$DS475,1))</f>
        <v/>
      </c>
      <c r="EE475" s="136" t="str">
        <f>IF($DT475="Passive","",INDEX(Expenses!L$6:L$1005,$DS475,1))</f>
        <v/>
      </c>
      <c r="EF475" s="136" t="str">
        <f>IF($DT475="Passive","",INDEX(Expenses!M$6:M$1005,$DS475,1))</f>
        <v/>
      </c>
      <c r="EG475" s="136" t="str">
        <f>IF($DT475="Passive","",INDEX(Expenses!N$6:N$1005,$DS475,1))</f>
        <v/>
      </c>
      <c r="EH475" s="136" t="str">
        <f>IF($DT475="Passive","",INDEX(Expenses!O$6:O$1005,$DS475,1))</f>
        <v/>
      </c>
      <c r="EI475" s="136" t="str">
        <f>IF($DT475="Passive","",INDEX(Expenses!P$6:P$1005,$DS475,1))</f>
        <v/>
      </c>
    </row>
    <row r="476" spans="123:139" x14ac:dyDescent="0.25">
      <c r="DS476" s="40">
        <v>471</v>
      </c>
      <c r="DT476" s="130" t="str">
        <f>IF(OR(INDEX(Expenses!$B$6:$B$1005,$DS476,1)=0,INDEX(Expenses!$C$6:$C$1005,$DS476,1)=0,INDEX(Expenses!$D$6:$D$1005,$DS476,1)=0),"Passive","Active")</f>
        <v>Passive</v>
      </c>
      <c r="DU476" s="130" t="str">
        <f>IF($DT476="Passive","",INDEX(Expenses!$B$6:$B$1005,Calc!$DS476,1))</f>
        <v/>
      </c>
      <c r="DV476" s="130" t="str">
        <f>IF($DT476="Passive","",INDEX(Expenses!$C$6:$C$1005,Calc!$DS476,1))</f>
        <v/>
      </c>
      <c r="DW476" s="130" t="str">
        <f>IF($DT476="Passive","",INDEX(Expenses!$D$6:$D$1005,Calc!$DS476,1))</f>
        <v/>
      </c>
      <c r="DX476" s="136" t="str">
        <f>IF($DT476="Passive","",INDEX(Expenses!E$6:E$1005,$DS476,1))</f>
        <v/>
      </c>
      <c r="DY476" s="136" t="str">
        <f>IF($DT476="Passive","",INDEX(Expenses!F$6:F$1005,$DS476,1))</f>
        <v/>
      </c>
      <c r="DZ476" s="136" t="str">
        <f>IF($DT476="Passive","",INDEX(Expenses!G$6:G$1005,$DS476,1))</f>
        <v/>
      </c>
      <c r="EA476" s="136" t="str">
        <f>IF($DT476="Passive","",INDEX(Expenses!H$6:H$1005,$DS476,1))</f>
        <v/>
      </c>
      <c r="EB476" s="136" t="str">
        <f>IF($DT476="Passive","",INDEX(Expenses!I$6:I$1005,$DS476,1))</f>
        <v/>
      </c>
      <c r="EC476" s="136" t="str">
        <f>IF($DT476="Passive","",INDEX(Expenses!J$6:J$1005,$DS476,1))</f>
        <v/>
      </c>
      <c r="ED476" s="136" t="str">
        <f>IF($DT476="Passive","",INDEX(Expenses!K$6:K$1005,$DS476,1))</f>
        <v/>
      </c>
      <c r="EE476" s="136" t="str">
        <f>IF($DT476="Passive","",INDEX(Expenses!L$6:L$1005,$DS476,1))</f>
        <v/>
      </c>
      <c r="EF476" s="136" t="str">
        <f>IF($DT476="Passive","",INDEX(Expenses!M$6:M$1005,$DS476,1))</f>
        <v/>
      </c>
      <c r="EG476" s="136" t="str">
        <f>IF($DT476="Passive","",INDEX(Expenses!N$6:N$1005,$DS476,1))</f>
        <v/>
      </c>
      <c r="EH476" s="136" t="str">
        <f>IF($DT476="Passive","",INDEX(Expenses!O$6:O$1005,$DS476,1))</f>
        <v/>
      </c>
      <c r="EI476" s="136" t="str">
        <f>IF($DT476="Passive","",INDEX(Expenses!P$6:P$1005,$DS476,1))</f>
        <v/>
      </c>
    </row>
    <row r="477" spans="123:139" x14ac:dyDescent="0.25">
      <c r="DS477" s="40">
        <v>472</v>
      </c>
      <c r="DT477" s="130" t="str">
        <f>IF(OR(INDEX(Expenses!$B$6:$B$1005,$DS477,1)=0,INDEX(Expenses!$C$6:$C$1005,$DS477,1)=0,INDEX(Expenses!$D$6:$D$1005,$DS477,1)=0),"Passive","Active")</f>
        <v>Passive</v>
      </c>
      <c r="DU477" s="130" t="str">
        <f>IF($DT477="Passive","",INDEX(Expenses!$B$6:$B$1005,Calc!$DS477,1))</f>
        <v/>
      </c>
      <c r="DV477" s="130" t="str">
        <f>IF($DT477="Passive","",INDEX(Expenses!$C$6:$C$1005,Calc!$DS477,1))</f>
        <v/>
      </c>
      <c r="DW477" s="130" t="str">
        <f>IF($DT477="Passive","",INDEX(Expenses!$D$6:$D$1005,Calc!$DS477,1))</f>
        <v/>
      </c>
      <c r="DX477" s="136" t="str">
        <f>IF($DT477="Passive","",INDEX(Expenses!E$6:E$1005,$DS477,1))</f>
        <v/>
      </c>
      <c r="DY477" s="136" t="str">
        <f>IF($DT477="Passive","",INDEX(Expenses!F$6:F$1005,$DS477,1))</f>
        <v/>
      </c>
      <c r="DZ477" s="136" t="str">
        <f>IF($DT477="Passive","",INDEX(Expenses!G$6:G$1005,$DS477,1))</f>
        <v/>
      </c>
      <c r="EA477" s="136" t="str">
        <f>IF($DT477="Passive","",INDEX(Expenses!H$6:H$1005,$DS477,1))</f>
        <v/>
      </c>
      <c r="EB477" s="136" t="str">
        <f>IF($DT477="Passive","",INDEX(Expenses!I$6:I$1005,$DS477,1))</f>
        <v/>
      </c>
      <c r="EC477" s="136" t="str">
        <f>IF($DT477="Passive","",INDEX(Expenses!J$6:J$1005,$DS477,1))</f>
        <v/>
      </c>
      <c r="ED477" s="136" t="str">
        <f>IF($DT477="Passive","",INDEX(Expenses!K$6:K$1005,$DS477,1))</f>
        <v/>
      </c>
      <c r="EE477" s="136" t="str">
        <f>IF($DT477="Passive","",INDEX(Expenses!L$6:L$1005,$DS477,1))</f>
        <v/>
      </c>
      <c r="EF477" s="136" t="str">
        <f>IF($DT477="Passive","",INDEX(Expenses!M$6:M$1005,$DS477,1))</f>
        <v/>
      </c>
      <c r="EG477" s="136" t="str">
        <f>IF($DT477="Passive","",INDEX(Expenses!N$6:N$1005,$DS477,1))</f>
        <v/>
      </c>
      <c r="EH477" s="136" t="str">
        <f>IF($DT477="Passive","",INDEX(Expenses!O$6:O$1005,$DS477,1))</f>
        <v/>
      </c>
      <c r="EI477" s="136" t="str">
        <f>IF($DT477="Passive","",INDEX(Expenses!P$6:P$1005,$DS477,1))</f>
        <v/>
      </c>
    </row>
    <row r="478" spans="123:139" x14ac:dyDescent="0.25">
      <c r="DS478" s="40">
        <v>473</v>
      </c>
      <c r="DT478" s="130" t="str">
        <f>IF(OR(INDEX(Expenses!$B$6:$B$1005,$DS478,1)=0,INDEX(Expenses!$C$6:$C$1005,$DS478,1)=0,INDEX(Expenses!$D$6:$D$1005,$DS478,1)=0),"Passive","Active")</f>
        <v>Passive</v>
      </c>
      <c r="DU478" s="130" t="str">
        <f>IF($DT478="Passive","",INDEX(Expenses!$B$6:$B$1005,Calc!$DS478,1))</f>
        <v/>
      </c>
      <c r="DV478" s="130" t="str">
        <f>IF($DT478="Passive","",INDEX(Expenses!$C$6:$C$1005,Calc!$DS478,1))</f>
        <v/>
      </c>
      <c r="DW478" s="130" t="str">
        <f>IF($DT478="Passive","",INDEX(Expenses!$D$6:$D$1005,Calc!$DS478,1))</f>
        <v/>
      </c>
      <c r="DX478" s="136" t="str">
        <f>IF($DT478="Passive","",INDEX(Expenses!E$6:E$1005,$DS478,1))</f>
        <v/>
      </c>
      <c r="DY478" s="136" t="str">
        <f>IF($DT478="Passive","",INDEX(Expenses!F$6:F$1005,$DS478,1))</f>
        <v/>
      </c>
      <c r="DZ478" s="136" t="str">
        <f>IF($DT478="Passive","",INDEX(Expenses!G$6:G$1005,$DS478,1))</f>
        <v/>
      </c>
      <c r="EA478" s="136" t="str">
        <f>IF($DT478="Passive","",INDEX(Expenses!H$6:H$1005,$DS478,1))</f>
        <v/>
      </c>
      <c r="EB478" s="136" t="str">
        <f>IF($DT478="Passive","",INDEX(Expenses!I$6:I$1005,$DS478,1))</f>
        <v/>
      </c>
      <c r="EC478" s="136" t="str">
        <f>IF($DT478="Passive","",INDEX(Expenses!J$6:J$1005,$DS478,1))</f>
        <v/>
      </c>
      <c r="ED478" s="136" t="str">
        <f>IF($DT478="Passive","",INDEX(Expenses!K$6:K$1005,$DS478,1))</f>
        <v/>
      </c>
      <c r="EE478" s="136" t="str">
        <f>IF($DT478="Passive","",INDEX(Expenses!L$6:L$1005,$DS478,1))</f>
        <v/>
      </c>
      <c r="EF478" s="136" t="str">
        <f>IF($DT478="Passive","",INDEX(Expenses!M$6:M$1005,$DS478,1))</f>
        <v/>
      </c>
      <c r="EG478" s="136" t="str">
        <f>IF($DT478="Passive","",INDEX(Expenses!N$6:N$1005,$DS478,1))</f>
        <v/>
      </c>
      <c r="EH478" s="136" t="str">
        <f>IF($DT478="Passive","",INDEX(Expenses!O$6:O$1005,$DS478,1))</f>
        <v/>
      </c>
      <c r="EI478" s="136" t="str">
        <f>IF($DT478="Passive","",INDEX(Expenses!P$6:P$1005,$DS478,1))</f>
        <v/>
      </c>
    </row>
    <row r="479" spans="123:139" x14ac:dyDescent="0.25">
      <c r="DS479" s="40">
        <v>474</v>
      </c>
      <c r="DT479" s="130" t="str">
        <f>IF(OR(INDEX(Expenses!$B$6:$B$1005,$DS479,1)=0,INDEX(Expenses!$C$6:$C$1005,$DS479,1)=0,INDEX(Expenses!$D$6:$D$1005,$DS479,1)=0),"Passive","Active")</f>
        <v>Passive</v>
      </c>
      <c r="DU479" s="130" t="str">
        <f>IF($DT479="Passive","",INDEX(Expenses!$B$6:$B$1005,Calc!$DS479,1))</f>
        <v/>
      </c>
      <c r="DV479" s="130" t="str">
        <f>IF($DT479="Passive","",INDEX(Expenses!$C$6:$C$1005,Calc!$DS479,1))</f>
        <v/>
      </c>
      <c r="DW479" s="130" t="str">
        <f>IF($DT479="Passive","",INDEX(Expenses!$D$6:$D$1005,Calc!$DS479,1))</f>
        <v/>
      </c>
      <c r="DX479" s="136" t="str">
        <f>IF($DT479="Passive","",INDEX(Expenses!E$6:E$1005,$DS479,1))</f>
        <v/>
      </c>
      <c r="DY479" s="136" t="str">
        <f>IF($DT479="Passive","",INDEX(Expenses!F$6:F$1005,$DS479,1))</f>
        <v/>
      </c>
      <c r="DZ479" s="136" t="str">
        <f>IF($DT479="Passive","",INDEX(Expenses!G$6:G$1005,$DS479,1))</f>
        <v/>
      </c>
      <c r="EA479" s="136" t="str">
        <f>IF($DT479="Passive","",INDEX(Expenses!H$6:H$1005,$DS479,1))</f>
        <v/>
      </c>
      <c r="EB479" s="136" t="str">
        <f>IF($DT479="Passive","",INDEX(Expenses!I$6:I$1005,$DS479,1))</f>
        <v/>
      </c>
      <c r="EC479" s="136" t="str">
        <f>IF($DT479="Passive","",INDEX(Expenses!J$6:J$1005,$DS479,1))</f>
        <v/>
      </c>
      <c r="ED479" s="136" t="str">
        <f>IF($DT479="Passive","",INDEX(Expenses!K$6:K$1005,$DS479,1))</f>
        <v/>
      </c>
      <c r="EE479" s="136" t="str">
        <f>IF($DT479="Passive","",INDEX(Expenses!L$6:L$1005,$DS479,1))</f>
        <v/>
      </c>
      <c r="EF479" s="136" t="str">
        <f>IF($DT479="Passive","",INDEX(Expenses!M$6:M$1005,$DS479,1))</f>
        <v/>
      </c>
      <c r="EG479" s="136" t="str">
        <f>IF($DT479="Passive","",INDEX(Expenses!N$6:N$1005,$DS479,1))</f>
        <v/>
      </c>
      <c r="EH479" s="136" t="str">
        <f>IF($DT479="Passive","",INDEX(Expenses!O$6:O$1005,$DS479,1))</f>
        <v/>
      </c>
      <c r="EI479" s="136" t="str">
        <f>IF($DT479="Passive","",INDEX(Expenses!P$6:P$1005,$DS479,1))</f>
        <v/>
      </c>
    </row>
    <row r="480" spans="123:139" x14ac:dyDescent="0.25">
      <c r="DS480" s="40">
        <v>475</v>
      </c>
      <c r="DT480" s="130" t="str">
        <f>IF(OR(INDEX(Expenses!$B$6:$B$1005,$DS480,1)=0,INDEX(Expenses!$C$6:$C$1005,$DS480,1)=0,INDEX(Expenses!$D$6:$D$1005,$DS480,1)=0),"Passive","Active")</f>
        <v>Passive</v>
      </c>
      <c r="DU480" s="130" t="str">
        <f>IF($DT480="Passive","",INDEX(Expenses!$B$6:$B$1005,Calc!$DS480,1))</f>
        <v/>
      </c>
      <c r="DV480" s="130" t="str">
        <f>IF($DT480="Passive","",INDEX(Expenses!$C$6:$C$1005,Calc!$DS480,1))</f>
        <v/>
      </c>
      <c r="DW480" s="130" t="str">
        <f>IF($DT480="Passive","",INDEX(Expenses!$D$6:$D$1005,Calc!$DS480,1))</f>
        <v/>
      </c>
      <c r="DX480" s="136" t="str">
        <f>IF($DT480="Passive","",INDEX(Expenses!E$6:E$1005,$DS480,1))</f>
        <v/>
      </c>
      <c r="DY480" s="136" t="str">
        <f>IF($DT480="Passive","",INDEX(Expenses!F$6:F$1005,$DS480,1))</f>
        <v/>
      </c>
      <c r="DZ480" s="136" t="str">
        <f>IF($DT480="Passive","",INDEX(Expenses!G$6:G$1005,$DS480,1))</f>
        <v/>
      </c>
      <c r="EA480" s="136" t="str">
        <f>IF($DT480="Passive","",INDEX(Expenses!H$6:H$1005,$DS480,1))</f>
        <v/>
      </c>
      <c r="EB480" s="136" t="str">
        <f>IF($DT480="Passive","",INDEX(Expenses!I$6:I$1005,$DS480,1))</f>
        <v/>
      </c>
      <c r="EC480" s="136" t="str">
        <f>IF($DT480="Passive","",INDEX(Expenses!J$6:J$1005,$DS480,1))</f>
        <v/>
      </c>
      <c r="ED480" s="136" t="str">
        <f>IF($DT480="Passive","",INDEX(Expenses!K$6:K$1005,$DS480,1))</f>
        <v/>
      </c>
      <c r="EE480" s="136" t="str">
        <f>IF($DT480="Passive","",INDEX(Expenses!L$6:L$1005,$DS480,1))</f>
        <v/>
      </c>
      <c r="EF480" s="136" t="str">
        <f>IF($DT480="Passive","",INDEX(Expenses!M$6:M$1005,$DS480,1))</f>
        <v/>
      </c>
      <c r="EG480" s="136" t="str">
        <f>IF($DT480="Passive","",INDEX(Expenses!N$6:N$1005,$DS480,1))</f>
        <v/>
      </c>
      <c r="EH480" s="136" t="str">
        <f>IF($DT480="Passive","",INDEX(Expenses!O$6:O$1005,$DS480,1))</f>
        <v/>
      </c>
      <c r="EI480" s="136" t="str">
        <f>IF($DT480="Passive","",INDEX(Expenses!P$6:P$1005,$DS480,1))</f>
        <v/>
      </c>
    </row>
    <row r="481" spans="123:139" x14ac:dyDescent="0.25">
      <c r="DS481" s="40">
        <v>476</v>
      </c>
      <c r="DT481" s="130" t="str">
        <f>IF(OR(INDEX(Expenses!$B$6:$B$1005,$DS481,1)=0,INDEX(Expenses!$C$6:$C$1005,$DS481,1)=0,INDEX(Expenses!$D$6:$D$1005,$DS481,1)=0),"Passive","Active")</f>
        <v>Passive</v>
      </c>
      <c r="DU481" s="130" t="str">
        <f>IF($DT481="Passive","",INDEX(Expenses!$B$6:$B$1005,Calc!$DS481,1))</f>
        <v/>
      </c>
      <c r="DV481" s="130" t="str">
        <f>IF($DT481="Passive","",INDEX(Expenses!$C$6:$C$1005,Calc!$DS481,1))</f>
        <v/>
      </c>
      <c r="DW481" s="130" t="str">
        <f>IF($DT481="Passive","",INDEX(Expenses!$D$6:$D$1005,Calc!$DS481,1))</f>
        <v/>
      </c>
      <c r="DX481" s="136" t="str">
        <f>IF($DT481="Passive","",INDEX(Expenses!E$6:E$1005,$DS481,1))</f>
        <v/>
      </c>
      <c r="DY481" s="136" t="str">
        <f>IF($DT481="Passive","",INDEX(Expenses!F$6:F$1005,$DS481,1))</f>
        <v/>
      </c>
      <c r="DZ481" s="136" t="str">
        <f>IF($DT481="Passive","",INDEX(Expenses!G$6:G$1005,$DS481,1))</f>
        <v/>
      </c>
      <c r="EA481" s="136" t="str">
        <f>IF($DT481="Passive","",INDEX(Expenses!H$6:H$1005,$DS481,1))</f>
        <v/>
      </c>
      <c r="EB481" s="136" t="str">
        <f>IF($DT481="Passive","",INDEX(Expenses!I$6:I$1005,$DS481,1))</f>
        <v/>
      </c>
      <c r="EC481" s="136" t="str">
        <f>IF($DT481="Passive","",INDEX(Expenses!J$6:J$1005,$DS481,1))</f>
        <v/>
      </c>
      <c r="ED481" s="136" t="str">
        <f>IF($DT481="Passive","",INDEX(Expenses!K$6:K$1005,$DS481,1))</f>
        <v/>
      </c>
      <c r="EE481" s="136" t="str">
        <f>IF($DT481="Passive","",INDEX(Expenses!L$6:L$1005,$DS481,1))</f>
        <v/>
      </c>
      <c r="EF481" s="136" t="str">
        <f>IF($DT481="Passive","",INDEX(Expenses!M$6:M$1005,$DS481,1))</f>
        <v/>
      </c>
      <c r="EG481" s="136" t="str">
        <f>IF($DT481="Passive","",INDEX(Expenses!N$6:N$1005,$DS481,1))</f>
        <v/>
      </c>
      <c r="EH481" s="136" t="str">
        <f>IF($DT481="Passive","",INDEX(Expenses!O$6:O$1005,$DS481,1))</f>
        <v/>
      </c>
      <c r="EI481" s="136" t="str">
        <f>IF($DT481="Passive","",INDEX(Expenses!P$6:P$1005,$DS481,1))</f>
        <v/>
      </c>
    </row>
    <row r="482" spans="123:139" x14ac:dyDescent="0.25">
      <c r="DS482" s="40">
        <v>477</v>
      </c>
      <c r="DT482" s="130" t="str">
        <f>IF(OR(INDEX(Expenses!$B$6:$B$1005,$DS482,1)=0,INDEX(Expenses!$C$6:$C$1005,$DS482,1)=0,INDEX(Expenses!$D$6:$D$1005,$DS482,1)=0),"Passive","Active")</f>
        <v>Passive</v>
      </c>
      <c r="DU482" s="130" t="str">
        <f>IF($DT482="Passive","",INDEX(Expenses!$B$6:$B$1005,Calc!$DS482,1))</f>
        <v/>
      </c>
      <c r="DV482" s="130" t="str">
        <f>IF($DT482="Passive","",INDEX(Expenses!$C$6:$C$1005,Calc!$DS482,1))</f>
        <v/>
      </c>
      <c r="DW482" s="130" t="str">
        <f>IF($DT482="Passive","",INDEX(Expenses!$D$6:$D$1005,Calc!$DS482,1))</f>
        <v/>
      </c>
      <c r="DX482" s="136" t="str">
        <f>IF($DT482="Passive","",INDEX(Expenses!E$6:E$1005,$DS482,1))</f>
        <v/>
      </c>
      <c r="DY482" s="136" t="str">
        <f>IF($DT482="Passive","",INDEX(Expenses!F$6:F$1005,$DS482,1))</f>
        <v/>
      </c>
      <c r="DZ482" s="136" t="str">
        <f>IF($DT482="Passive","",INDEX(Expenses!G$6:G$1005,$DS482,1))</f>
        <v/>
      </c>
      <c r="EA482" s="136" t="str">
        <f>IF($DT482="Passive","",INDEX(Expenses!H$6:H$1005,$DS482,1))</f>
        <v/>
      </c>
      <c r="EB482" s="136" t="str">
        <f>IF($DT482="Passive","",INDEX(Expenses!I$6:I$1005,$DS482,1))</f>
        <v/>
      </c>
      <c r="EC482" s="136" t="str">
        <f>IF($DT482="Passive","",INDEX(Expenses!J$6:J$1005,$DS482,1))</f>
        <v/>
      </c>
      <c r="ED482" s="136" t="str">
        <f>IF($DT482="Passive","",INDEX(Expenses!K$6:K$1005,$DS482,1))</f>
        <v/>
      </c>
      <c r="EE482" s="136" t="str">
        <f>IF($DT482="Passive","",INDEX(Expenses!L$6:L$1005,$DS482,1))</f>
        <v/>
      </c>
      <c r="EF482" s="136" t="str">
        <f>IF($DT482="Passive","",INDEX(Expenses!M$6:M$1005,$DS482,1))</f>
        <v/>
      </c>
      <c r="EG482" s="136" t="str">
        <f>IF($DT482="Passive","",INDEX(Expenses!N$6:N$1005,$DS482,1))</f>
        <v/>
      </c>
      <c r="EH482" s="136" t="str">
        <f>IF($DT482="Passive","",INDEX(Expenses!O$6:O$1005,$DS482,1))</f>
        <v/>
      </c>
      <c r="EI482" s="136" t="str">
        <f>IF($DT482="Passive","",INDEX(Expenses!P$6:P$1005,$DS482,1))</f>
        <v/>
      </c>
    </row>
    <row r="483" spans="123:139" x14ac:dyDescent="0.25">
      <c r="DS483" s="40">
        <v>478</v>
      </c>
      <c r="DT483" s="130" t="str">
        <f>IF(OR(INDEX(Expenses!$B$6:$B$1005,$DS483,1)=0,INDEX(Expenses!$C$6:$C$1005,$DS483,1)=0,INDEX(Expenses!$D$6:$D$1005,$DS483,1)=0),"Passive","Active")</f>
        <v>Passive</v>
      </c>
      <c r="DU483" s="130" t="str">
        <f>IF($DT483="Passive","",INDEX(Expenses!$B$6:$B$1005,Calc!$DS483,1))</f>
        <v/>
      </c>
      <c r="DV483" s="130" t="str">
        <f>IF($DT483="Passive","",INDEX(Expenses!$C$6:$C$1005,Calc!$DS483,1))</f>
        <v/>
      </c>
      <c r="DW483" s="130" t="str">
        <f>IF($DT483="Passive","",INDEX(Expenses!$D$6:$D$1005,Calc!$DS483,1))</f>
        <v/>
      </c>
      <c r="DX483" s="136" t="str">
        <f>IF($DT483="Passive","",INDEX(Expenses!E$6:E$1005,$DS483,1))</f>
        <v/>
      </c>
      <c r="DY483" s="136" t="str">
        <f>IF($DT483="Passive","",INDEX(Expenses!F$6:F$1005,$DS483,1))</f>
        <v/>
      </c>
      <c r="DZ483" s="136" t="str">
        <f>IF($DT483="Passive","",INDEX(Expenses!G$6:G$1005,$DS483,1))</f>
        <v/>
      </c>
      <c r="EA483" s="136" t="str">
        <f>IF($DT483="Passive","",INDEX(Expenses!H$6:H$1005,$DS483,1))</f>
        <v/>
      </c>
      <c r="EB483" s="136" t="str">
        <f>IF($DT483="Passive","",INDEX(Expenses!I$6:I$1005,$DS483,1))</f>
        <v/>
      </c>
      <c r="EC483" s="136" t="str">
        <f>IF($DT483="Passive","",INDEX(Expenses!J$6:J$1005,$DS483,1))</f>
        <v/>
      </c>
      <c r="ED483" s="136" t="str">
        <f>IF($DT483="Passive","",INDEX(Expenses!K$6:K$1005,$DS483,1))</f>
        <v/>
      </c>
      <c r="EE483" s="136" t="str">
        <f>IF($DT483="Passive","",INDEX(Expenses!L$6:L$1005,$DS483,1))</f>
        <v/>
      </c>
      <c r="EF483" s="136" t="str">
        <f>IF($DT483="Passive","",INDEX(Expenses!M$6:M$1005,$DS483,1))</f>
        <v/>
      </c>
      <c r="EG483" s="136" t="str">
        <f>IF($DT483="Passive","",INDEX(Expenses!N$6:N$1005,$DS483,1))</f>
        <v/>
      </c>
      <c r="EH483" s="136" t="str">
        <f>IF($DT483="Passive","",INDEX(Expenses!O$6:O$1005,$DS483,1))</f>
        <v/>
      </c>
      <c r="EI483" s="136" t="str">
        <f>IF($DT483="Passive","",INDEX(Expenses!P$6:P$1005,$DS483,1))</f>
        <v/>
      </c>
    </row>
    <row r="484" spans="123:139" x14ac:dyDescent="0.25">
      <c r="DS484" s="40">
        <v>479</v>
      </c>
      <c r="DT484" s="130" t="str">
        <f>IF(OR(INDEX(Expenses!$B$6:$B$1005,$DS484,1)=0,INDEX(Expenses!$C$6:$C$1005,$DS484,1)=0,INDEX(Expenses!$D$6:$D$1005,$DS484,1)=0),"Passive","Active")</f>
        <v>Passive</v>
      </c>
      <c r="DU484" s="130" t="str">
        <f>IF($DT484="Passive","",INDEX(Expenses!$B$6:$B$1005,Calc!$DS484,1))</f>
        <v/>
      </c>
      <c r="DV484" s="130" t="str">
        <f>IF($DT484="Passive","",INDEX(Expenses!$C$6:$C$1005,Calc!$DS484,1))</f>
        <v/>
      </c>
      <c r="DW484" s="130" t="str">
        <f>IF($DT484="Passive","",INDEX(Expenses!$D$6:$D$1005,Calc!$DS484,1))</f>
        <v/>
      </c>
      <c r="DX484" s="136" t="str">
        <f>IF($DT484="Passive","",INDEX(Expenses!E$6:E$1005,$DS484,1))</f>
        <v/>
      </c>
      <c r="DY484" s="136" t="str">
        <f>IF($DT484="Passive","",INDEX(Expenses!F$6:F$1005,$DS484,1))</f>
        <v/>
      </c>
      <c r="DZ484" s="136" t="str">
        <f>IF($DT484="Passive","",INDEX(Expenses!G$6:G$1005,$DS484,1))</f>
        <v/>
      </c>
      <c r="EA484" s="136" t="str">
        <f>IF($DT484="Passive","",INDEX(Expenses!H$6:H$1005,$DS484,1))</f>
        <v/>
      </c>
      <c r="EB484" s="136" t="str">
        <f>IF($DT484="Passive","",INDEX(Expenses!I$6:I$1005,$DS484,1))</f>
        <v/>
      </c>
      <c r="EC484" s="136" t="str">
        <f>IF($DT484="Passive","",INDEX(Expenses!J$6:J$1005,$DS484,1))</f>
        <v/>
      </c>
      <c r="ED484" s="136" t="str">
        <f>IF($DT484="Passive","",INDEX(Expenses!K$6:K$1005,$DS484,1))</f>
        <v/>
      </c>
      <c r="EE484" s="136" t="str">
        <f>IF($DT484="Passive","",INDEX(Expenses!L$6:L$1005,$DS484,1))</f>
        <v/>
      </c>
      <c r="EF484" s="136" t="str">
        <f>IF($DT484="Passive","",INDEX(Expenses!M$6:M$1005,$DS484,1))</f>
        <v/>
      </c>
      <c r="EG484" s="136" t="str">
        <f>IF($DT484="Passive","",INDEX(Expenses!N$6:N$1005,$DS484,1))</f>
        <v/>
      </c>
      <c r="EH484" s="136" t="str">
        <f>IF($DT484="Passive","",INDEX(Expenses!O$6:O$1005,$DS484,1))</f>
        <v/>
      </c>
      <c r="EI484" s="136" t="str">
        <f>IF($DT484="Passive","",INDEX(Expenses!P$6:P$1005,$DS484,1))</f>
        <v/>
      </c>
    </row>
    <row r="485" spans="123:139" x14ac:dyDescent="0.25">
      <c r="DS485" s="40">
        <v>480</v>
      </c>
      <c r="DT485" s="130" t="str">
        <f>IF(OR(INDEX(Expenses!$B$6:$B$1005,$DS485,1)=0,INDEX(Expenses!$C$6:$C$1005,$DS485,1)=0,INDEX(Expenses!$D$6:$D$1005,$DS485,1)=0),"Passive","Active")</f>
        <v>Passive</v>
      </c>
      <c r="DU485" s="130" t="str">
        <f>IF($DT485="Passive","",INDEX(Expenses!$B$6:$B$1005,Calc!$DS485,1))</f>
        <v/>
      </c>
      <c r="DV485" s="130" t="str">
        <f>IF($DT485="Passive","",INDEX(Expenses!$C$6:$C$1005,Calc!$DS485,1))</f>
        <v/>
      </c>
      <c r="DW485" s="130" t="str">
        <f>IF($DT485="Passive","",INDEX(Expenses!$D$6:$D$1005,Calc!$DS485,1))</f>
        <v/>
      </c>
      <c r="DX485" s="136" t="str">
        <f>IF($DT485="Passive","",INDEX(Expenses!E$6:E$1005,$DS485,1))</f>
        <v/>
      </c>
      <c r="DY485" s="136" t="str">
        <f>IF($DT485="Passive","",INDEX(Expenses!F$6:F$1005,$DS485,1))</f>
        <v/>
      </c>
      <c r="DZ485" s="136" t="str">
        <f>IF($DT485="Passive","",INDEX(Expenses!G$6:G$1005,$DS485,1))</f>
        <v/>
      </c>
      <c r="EA485" s="136" t="str">
        <f>IF($DT485="Passive","",INDEX(Expenses!H$6:H$1005,$DS485,1))</f>
        <v/>
      </c>
      <c r="EB485" s="136" t="str">
        <f>IF($DT485="Passive","",INDEX(Expenses!I$6:I$1005,$DS485,1))</f>
        <v/>
      </c>
      <c r="EC485" s="136" t="str">
        <f>IF($DT485="Passive","",INDEX(Expenses!J$6:J$1005,$DS485,1))</f>
        <v/>
      </c>
      <c r="ED485" s="136" t="str">
        <f>IF($DT485="Passive","",INDEX(Expenses!K$6:K$1005,$DS485,1))</f>
        <v/>
      </c>
      <c r="EE485" s="136" t="str">
        <f>IF($DT485="Passive","",INDEX(Expenses!L$6:L$1005,$DS485,1))</f>
        <v/>
      </c>
      <c r="EF485" s="136" t="str">
        <f>IF($DT485="Passive","",INDEX(Expenses!M$6:M$1005,$DS485,1))</f>
        <v/>
      </c>
      <c r="EG485" s="136" t="str">
        <f>IF($DT485="Passive","",INDEX(Expenses!N$6:N$1005,$DS485,1))</f>
        <v/>
      </c>
      <c r="EH485" s="136" t="str">
        <f>IF($DT485="Passive","",INDEX(Expenses!O$6:O$1005,$DS485,1))</f>
        <v/>
      </c>
      <c r="EI485" s="136" t="str">
        <f>IF($DT485="Passive","",INDEX(Expenses!P$6:P$1005,$DS485,1))</f>
        <v/>
      </c>
    </row>
    <row r="486" spans="123:139" x14ac:dyDescent="0.25">
      <c r="DS486" s="40">
        <v>481</v>
      </c>
      <c r="DT486" s="130" t="str">
        <f>IF(OR(INDEX(Expenses!$B$6:$B$1005,$DS486,1)=0,INDEX(Expenses!$C$6:$C$1005,$DS486,1)=0,INDEX(Expenses!$D$6:$D$1005,$DS486,1)=0),"Passive","Active")</f>
        <v>Passive</v>
      </c>
      <c r="DU486" s="130" t="str">
        <f>IF($DT486="Passive","",INDEX(Expenses!$B$6:$B$1005,Calc!$DS486,1))</f>
        <v/>
      </c>
      <c r="DV486" s="130" t="str">
        <f>IF($DT486="Passive","",INDEX(Expenses!$C$6:$C$1005,Calc!$DS486,1))</f>
        <v/>
      </c>
      <c r="DW486" s="130" t="str">
        <f>IF($DT486="Passive","",INDEX(Expenses!$D$6:$D$1005,Calc!$DS486,1))</f>
        <v/>
      </c>
      <c r="DX486" s="136" t="str">
        <f>IF($DT486="Passive","",INDEX(Expenses!E$6:E$1005,$DS486,1))</f>
        <v/>
      </c>
      <c r="DY486" s="136" t="str">
        <f>IF($DT486="Passive","",INDEX(Expenses!F$6:F$1005,$DS486,1))</f>
        <v/>
      </c>
      <c r="DZ486" s="136" t="str">
        <f>IF($DT486="Passive","",INDEX(Expenses!G$6:G$1005,$DS486,1))</f>
        <v/>
      </c>
      <c r="EA486" s="136" t="str">
        <f>IF($DT486="Passive","",INDEX(Expenses!H$6:H$1005,$DS486,1))</f>
        <v/>
      </c>
      <c r="EB486" s="136" t="str">
        <f>IF($DT486="Passive","",INDEX(Expenses!I$6:I$1005,$DS486,1))</f>
        <v/>
      </c>
      <c r="EC486" s="136" t="str">
        <f>IF($DT486="Passive","",INDEX(Expenses!J$6:J$1005,$DS486,1))</f>
        <v/>
      </c>
      <c r="ED486" s="136" t="str">
        <f>IF($DT486="Passive","",INDEX(Expenses!K$6:K$1005,$DS486,1))</f>
        <v/>
      </c>
      <c r="EE486" s="136" t="str">
        <f>IF($DT486="Passive","",INDEX(Expenses!L$6:L$1005,$DS486,1))</f>
        <v/>
      </c>
      <c r="EF486" s="136" t="str">
        <f>IF($DT486="Passive","",INDEX(Expenses!M$6:M$1005,$DS486,1))</f>
        <v/>
      </c>
      <c r="EG486" s="136" t="str">
        <f>IF($DT486="Passive","",INDEX(Expenses!N$6:N$1005,$DS486,1))</f>
        <v/>
      </c>
      <c r="EH486" s="136" t="str">
        <f>IF($DT486="Passive","",INDEX(Expenses!O$6:O$1005,$DS486,1))</f>
        <v/>
      </c>
      <c r="EI486" s="136" t="str">
        <f>IF($DT486="Passive","",INDEX(Expenses!P$6:P$1005,$DS486,1))</f>
        <v/>
      </c>
    </row>
    <row r="487" spans="123:139" x14ac:dyDescent="0.25">
      <c r="DS487" s="40">
        <v>482</v>
      </c>
      <c r="DT487" s="130" t="str">
        <f>IF(OR(INDEX(Expenses!$B$6:$B$1005,$DS487,1)=0,INDEX(Expenses!$C$6:$C$1005,$DS487,1)=0,INDEX(Expenses!$D$6:$D$1005,$DS487,1)=0),"Passive","Active")</f>
        <v>Passive</v>
      </c>
      <c r="DU487" s="130" t="str">
        <f>IF($DT487="Passive","",INDEX(Expenses!$B$6:$B$1005,Calc!$DS487,1))</f>
        <v/>
      </c>
      <c r="DV487" s="130" t="str">
        <f>IF($DT487="Passive","",INDEX(Expenses!$C$6:$C$1005,Calc!$DS487,1))</f>
        <v/>
      </c>
      <c r="DW487" s="130" t="str">
        <f>IF($DT487="Passive","",INDEX(Expenses!$D$6:$D$1005,Calc!$DS487,1))</f>
        <v/>
      </c>
      <c r="DX487" s="136" t="str">
        <f>IF($DT487="Passive","",INDEX(Expenses!E$6:E$1005,$DS487,1))</f>
        <v/>
      </c>
      <c r="DY487" s="136" t="str">
        <f>IF($DT487="Passive","",INDEX(Expenses!F$6:F$1005,$DS487,1))</f>
        <v/>
      </c>
      <c r="DZ487" s="136" t="str">
        <f>IF($DT487="Passive","",INDEX(Expenses!G$6:G$1005,$DS487,1))</f>
        <v/>
      </c>
      <c r="EA487" s="136" t="str">
        <f>IF($DT487="Passive","",INDEX(Expenses!H$6:H$1005,$DS487,1))</f>
        <v/>
      </c>
      <c r="EB487" s="136" t="str">
        <f>IF($DT487="Passive","",INDEX(Expenses!I$6:I$1005,$DS487,1))</f>
        <v/>
      </c>
      <c r="EC487" s="136" t="str">
        <f>IF($DT487="Passive","",INDEX(Expenses!J$6:J$1005,$DS487,1))</f>
        <v/>
      </c>
      <c r="ED487" s="136" t="str">
        <f>IF($DT487="Passive","",INDEX(Expenses!K$6:K$1005,$DS487,1))</f>
        <v/>
      </c>
      <c r="EE487" s="136" t="str">
        <f>IF($DT487="Passive","",INDEX(Expenses!L$6:L$1005,$DS487,1))</f>
        <v/>
      </c>
      <c r="EF487" s="136" t="str">
        <f>IF($DT487="Passive","",INDEX(Expenses!M$6:M$1005,$DS487,1))</f>
        <v/>
      </c>
      <c r="EG487" s="136" t="str">
        <f>IF($DT487="Passive","",INDEX(Expenses!N$6:N$1005,$DS487,1))</f>
        <v/>
      </c>
      <c r="EH487" s="136" t="str">
        <f>IF($DT487="Passive","",INDEX(Expenses!O$6:O$1005,$DS487,1))</f>
        <v/>
      </c>
      <c r="EI487" s="136" t="str">
        <f>IF($DT487="Passive","",INDEX(Expenses!P$6:P$1005,$DS487,1))</f>
        <v/>
      </c>
    </row>
    <row r="488" spans="123:139" x14ac:dyDescent="0.25">
      <c r="DS488" s="40">
        <v>483</v>
      </c>
      <c r="DT488" s="130" t="str">
        <f>IF(OR(INDEX(Expenses!$B$6:$B$1005,$DS488,1)=0,INDEX(Expenses!$C$6:$C$1005,$DS488,1)=0,INDEX(Expenses!$D$6:$D$1005,$DS488,1)=0),"Passive","Active")</f>
        <v>Passive</v>
      </c>
      <c r="DU488" s="130" t="str">
        <f>IF($DT488="Passive","",INDEX(Expenses!$B$6:$B$1005,Calc!$DS488,1))</f>
        <v/>
      </c>
      <c r="DV488" s="130" t="str">
        <f>IF($DT488="Passive","",INDEX(Expenses!$C$6:$C$1005,Calc!$DS488,1))</f>
        <v/>
      </c>
      <c r="DW488" s="130" t="str">
        <f>IF($DT488="Passive","",INDEX(Expenses!$D$6:$D$1005,Calc!$DS488,1))</f>
        <v/>
      </c>
      <c r="DX488" s="136" t="str">
        <f>IF($DT488="Passive","",INDEX(Expenses!E$6:E$1005,$DS488,1))</f>
        <v/>
      </c>
      <c r="DY488" s="136" t="str">
        <f>IF($DT488="Passive","",INDEX(Expenses!F$6:F$1005,$DS488,1))</f>
        <v/>
      </c>
      <c r="DZ488" s="136" t="str">
        <f>IF($DT488="Passive","",INDEX(Expenses!G$6:G$1005,$DS488,1))</f>
        <v/>
      </c>
      <c r="EA488" s="136" t="str">
        <f>IF($DT488="Passive","",INDEX(Expenses!H$6:H$1005,$DS488,1))</f>
        <v/>
      </c>
      <c r="EB488" s="136" t="str">
        <f>IF($DT488="Passive","",INDEX(Expenses!I$6:I$1005,$DS488,1))</f>
        <v/>
      </c>
      <c r="EC488" s="136" t="str">
        <f>IF($DT488="Passive","",INDEX(Expenses!J$6:J$1005,$DS488,1))</f>
        <v/>
      </c>
      <c r="ED488" s="136" t="str">
        <f>IF($DT488="Passive","",INDEX(Expenses!K$6:K$1005,$DS488,1))</f>
        <v/>
      </c>
      <c r="EE488" s="136" t="str">
        <f>IF($DT488="Passive","",INDEX(Expenses!L$6:L$1005,$DS488,1))</f>
        <v/>
      </c>
      <c r="EF488" s="136" t="str">
        <f>IF($DT488="Passive","",INDEX(Expenses!M$6:M$1005,$DS488,1))</f>
        <v/>
      </c>
      <c r="EG488" s="136" t="str">
        <f>IF($DT488="Passive","",INDEX(Expenses!N$6:N$1005,$DS488,1))</f>
        <v/>
      </c>
      <c r="EH488" s="136" t="str">
        <f>IF($DT488="Passive","",INDEX(Expenses!O$6:O$1005,$DS488,1))</f>
        <v/>
      </c>
      <c r="EI488" s="136" t="str">
        <f>IF($DT488="Passive","",INDEX(Expenses!P$6:P$1005,$DS488,1))</f>
        <v/>
      </c>
    </row>
    <row r="489" spans="123:139" x14ac:dyDescent="0.25">
      <c r="DS489" s="40">
        <v>484</v>
      </c>
      <c r="DT489" s="130" t="str">
        <f>IF(OR(INDEX(Expenses!$B$6:$B$1005,$DS489,1)=0,INDEX(Expenses!$C$6:$C$1005,$DS489,1)=0,INDEX(Expenses!$D$6:$D$1005,$DS489,1)=0),"Passive","Active")</f>
        <v>Passive</v>
      </c>
      <c r="DU489" s="130" t="str">
        <f>IF($DT489="Passive","",INDEX(Expenses!$B$6:$B$1005,Calc!$DS489,1))</f>
        <v/>
      </c>
      <c r="DV489" s="130" t="str">
        <f>IF($DT489="Passive","",INDEX(Expenses!$C$6:$C$1005,Calc!$DS489,1))</f>
        <v/>
      </c>
      <c r="DW489" s="130" t="str">
        <f>IF($DT489="Passive","",INDEX(Expenses!$D$6:$D$1005,Calc!$DS489,1))</f>
        <v/>
      </c>
      <c r="DX489" s="136" t="str">
        <f>IF($DT489="Passive","",INDEX(Expenses!E$6:E$1005,$DS489,1))</f>
        <v/>
      </c>
      <c r="DY489" s="136" t="str">
        <f>IF($DT489="Passive","",INDEX(Expenses!F$6:F$1005,$DS489,1))</f>
        <v/>
      </c>
      <c r="DZ489" s="136" t="str">
        <f>IF($DT489="Passive","",INDEX(Expenses!G$6:G$1005,$DS489,1))</f>
        <v/>
      </c>
      <c r="EA489" s="136" t="str">
        <f>IF($DT489="Passive","",INDEX(Expenses!H$6:H$1005,$DS489,1))</f>
        <v/>
      </c>
      <c r="EB489" s="136" t="str">
        <f>IF($DT489="Passive","",INDEX(Expenses!I$6:I$1005,$DS489,1))</f>
        <v/>
      </c>
      <c r="EC489" s="136" t="str">
        <f>IF($DT489="Passive","",INDEX(Expenses!J$6:J$1005,$DS489,1))</f>
        <v/>
      </c>
      <c r="ED489" s="136" t="str">
        <f>IF($DT489="Passive","",INDEX(Expenses!K$6:K$1005,$DS489,1))</f>
        <v/>
      </c>
      <c r="EE489" s="136" t="str">
        <f>IF($DT489="Passive","",INDEX(Expenses!L$6:L$1005,$DS489,1))</f>
        <v/>
      </c>
      <c r="EF489" s="136" t="str">
        <f>IF($DT489="Passive","",INDEX(Expenses!M$6:M$1005,$DS489,1))</f>
        <v/>
      </c>
      <c r="EG489" s="136" t="str">
        <f>IF($DT489="Passive","",INDEX(Expenses!N$6:N$1005,$DS489,1))</f>
        <v/>
      </c>
      <c r="EH489" s="136" t="str">
        <f>IF($DT489="Passive","",INDEX(Expenses!O$6:O$1005,$DS489,1))</f>
        <v/>
      </c>
      <c r="EI489" s="136" t="str">
        <f>IF($DT489="Passive","",INDEX(Expenses!P$6:P$1005,$DS489,1))</f>
        <v/>
      </c>
    </row>
    <row r="490" spans="123:139" x14ac:dyDescent="0.25">
      <c r="DS490" s="40">
        <v>485</v>
      </c>
      <c r="DT490" s="130" t="str">
        <f>IF(OR(INDEX(Expenses!$B$6:$B$1005,$DS490,1)=0,INDEX(Expenses!$C$6:$C$1005,$DS490,1)=0,INDEX(Expenses!$D$6:$D$1005,$DS490,1)=0),"Passive","Active")</f>
        <v>Passive</v>
      </c>
      <c r="DU490" s="130" t="str">
        <f>IF($DT490="Passive","",INDEX(Expenses!$B$6:$B$1005,Calc!$DS490,1))</f>
        <v/>
      </c>
      <c r="DV490" s="130" t="str">
        <f>IF($DT490="Passive","",INDEX(Expenses!$C$6:$C$1005,Calc!$DS490,1))</f>
        <v/>
      </c>
      <c r="DW490" s="130" t="str">
        <f>IF($DT490="Passive","",INDEX(Expenses!$D$6:$D$1005,Calc!$DS490,1))</f>
        <v/>
      </c>
      <c r="DX490" s="136" t="str">
        <f>IF($DT490="Passive","",INDEX(Expenses!E$6:E$1005,$DS490,1))</f>
        <v/>
      </c>
      <c r="DY490" s="136" t="str">
        <f>IF($DT490="Passive","",INDEX(Expenses!F$6:F$1005,$DS490,1))</f>
        <v/>
      </c>
      <c r="DZ490" s="136" t="str">
        <f>IF($DT490="Passive","",INDEX(Expenses!G$6:G$1005,$DS490,1))</f>
        <v/>
      </c>
      <c r="EA490" s="136" t="str">
        <f>IF($DT490="Passive","",INDEX(Expenses!H$6:H$1005,$DS490,1))</f>
        <v/>
      </c>
      <c r="EB490" s="136" t="str">
        <f>IF($DT490="Passive","",INDEX(Expenses!I$6:I$1005,$DS490,1))</f>
        <v/>
      </c>
      <c r="EC490" s="136" t="str">
        <f>IF($DT490="Passive","",INDEX(Expenses!J$6:J$1005,$DS490,1))</f>
        <v/>
      </c>
      <c r="ED490" s="136" t="str">
        <f>IF($DT490="Passive","",INDEX(Expenses!K$6:K$1005,$DS490,1))</f>
        <v/>
      </c>
      <c r="EE490" s="136" t="str">
        <f>IF($DT490="Passive","",INDEX(Expenses!L$6:L$1005,$DS490,1))</f>
        <v/>
      </c>
      <c r="EF490" s="136" t="str">
        <f>IF($DT490="Passive","",INDEX(Expenses!M$6:M$1005,$DS490,1))</f>
        <v/>
      </c>
      <c r="EG490" s="136" t="str">
        <f>IF($DT490="Passive","",INDEX(Expenses!N$6:N$1005,$DS490,1))</f>
        <v/>
      </c>
      <c r="EH490" s="136" t="str">
        <f>IF($DT490="Passive","",INDEX(Expenses!O$6:O$1005,$DS490,1))</f>
        <v/>
      </c>
      <c r="EI490" s="136" t="str">
        <f>IF($DT490="Passive","",INDEX(Expenses!P$6:P$1005,$DS490,1))</f>
        <v/>
      </c>
    </row>
    <row r="491" spans="123:139" x14ac:dyDescent="0.25">
      <c r="DS491" s="40">
        <v>486</v>
      </c>
      <c r="DT491" s="130" t="str">
        <f>IF(OR(INDEX(Expenses!$B$6:$B$1005,$DS491,1)=0,INDEX(Expenses!$C$6:$C$1005,$DS491,1)=0,INDEX(Expenses!$D$6:$D$1005,$DS491,1)=0),"Passive","Active")</f>
        <v>Passive</v>
      </c>
      <c r="DU491" s="130" t="str">
        <f>IF($DT491="Passive","",INDEX(Expenses!$B$6:$B$1005,Calc!$DS491,1))</f>
        <v/>
      </c>
      <c r="DV491" s="130" t="str">
        <f>IF($DT491="Passive","",INDEX(Expenses!$C$6:$C$1005,Calc!$DS491,1))</f>
        <v/>
      </c>
      <c r="DW491" s="130" t="str">
        <f>IF($DT491="Passive","",INDEX(Expenses!$D$6:$D$1005,Calc!$DS491,1))</f>
        <v/>
      </c>
      <c r="DX491" s="136" t="str">
        <f>IF($DT491="Passive","",INDEX(Expenses!E$6:E$1005,$DS491,1))</f>
        <v/>
      </c>
      <c r="DY491" s="136" t="str">
        <f>IF($DT491="Passive","",INDEX(Expenses!F$6:F$1005,$DS491,1))</f>
        <v/>
      </c>
      <c r="DZ491" s="136" t="str">
        <f>IF($DT491="Passive","",INDEX(Expenses!G$6:G$1005,$DS491,1))</f>
        <v/>
      </c>
      <c r="EA491" s="136" t="str">
        <f>IF($DT491="Passive","",INDEX(Expenses!H$6:H$1005,$DS491,1))</f>
        <v/>
      </c>
      <c r="EB491" s="136" t="str">
        <f>IF($DT491="Passive","",INDEX(Expenses!I$6:I$1005,$DS491,1))</f>
        <v/>
      </c>
      <c r="EC491" s="136" t="str">
        <f>IF($DT491="Passive","",INDEX(Expenses!J$6:J$1005,$DS491,1))</f>
        <v/>
      </c>
      <c r="ED491" s="136" t="str">
        <f>IF($DT491="Passive","",INDEX(Expenses!K$6:K$1005,$DS491,1))</f>
        <v/>
      </c>
      <c r="EE491" s="136" t="str">
        <f>IF($DT491="Passive","",INDEX(Expenses!L$6:L$1005,$DS491,1))</f>
        <v/>
      </c>
      <c r="EF491" s="136" t="str">
        <f>IF($DT491="Passive","",INDEX(Expenses!M$6:M$1005,$DS491,1))</f>
        <v/>
      </c>
      <c r="EG491" s="136" t="str">
        <f>IF($DT491="Passive","",INDEX(Expenses!N$6:N$1005,$DS491,1))</f>
        <v/>
      </c>
      <c r="EH491" s="136" t="str">
        <f>IF($DT491="Passive","",INDEX(Expenses!O$6:O$1005,$DS491,1))</f>
        <v/>
      </c>
      <c r="EI491" s="136" t="str">
        <f>IF($DT491="Passive","",INDEX(Expenses!P$6:P$1005,$DS491,1))</f>
        <v/>
      </c>
    </row>
    <row r="492" spans="123:139" x14ac:dyDescent="0.25">
      <c r="DS492" s="40">
        <v>487</v>
      </c>
      <c r="DT492" s="130" t="str">
        <f>IF(OR(INDEX(Expenses!$B$6:$B$1005,$DS492,1)=0,INDEX(Expenses!$C$6:$C$1005,$DS492,1)=0,INDEX(Expenses!$D$6:$D$1005,$DS492,1)=0),"Passive","Active")</f>
        <v>Passive</v>
      </c>
      <c r="DU492" s="130" t="str">
        <f>IF($DT492="Passive","",INDEX(Expenses!$B$6:$B$1005,Calc!$DS492,1))</f>
        <v/>
      </c>
      <c r="DV492" s="130" t="str">
        <f>IF($DT492="Passive","",INDEX(Expenses!$C$6:$C$1005,Calc!$DS492,1))</f>
        <v/>
      </c>
      <c r="DW492" s="130" t="str">
        <f>IF($DT492="Passive","",INDEX(Expenses!$D$6:$D$1005,Calc!$DS492,1))</f>
        <v/>
      </c>
      <c r="DX492" s="136" t="str">
        <f>IF($DT492="Passive","",INDEX(Expenses!E$6:E$1005,$DS492,1))</f>
        <v/>
      </c>
      <c r="DY492" s="136" t="str">
        <f>IF($DT492="Passive","",INDEX(Expenses!F$6:F$1005,$DS492,1))</f>
        <v/>
      </c>
      <c r="DZ492" s="136" t="str">
        <f>IF($DT492="Passive","",INDEX(Expenses!G$6:G$1005,$DS492,1))</f>
        <v/>
      </c>
      <c r="EA492" s="136" t="str">
        <f>IF($DT492="Passive","",INDEX(Expenses!H$6:H$1005,$DS492,1))</f>
        <v/>
      </c>
      <c r="EB492" s="136" t="str">
        <f>IF($DT492="Passive","",INDEX(Expenses!I$6:I$1005,$DS492,1))</f>
        <v/>
      </c>
      <c r="EC492" s="136" t="str">
        <f>IF($DT492="Passive","",INDEX(Expenses!J$6:J$1005,$DS492,1))</f>
        <v/>
      </c>
      <c r="ED492" s="136" t="str">
        <f>IF($DT492="Passive","",INDEX(Expenses!K$6:K$1005,$DS492,1))</f>
        <v/>
      </c>
      <c r="EE492" s="136" t="str">
        <f>IF($DT492="Passive","",INDEX(Expenses!L$6:L$1005,$DS492,1))</f>
        <v/>
      </c>
      <c r="EF492" s="136" t="str">
        <f>IF($DT492="Passive","",INDEX(Expenses!M$6:M$1005,$DS492,1))</f>
        <v/>
      </c>
      <c r="EG492" s="136" t="str">
        <f>IF($DT492="Passive","",INDEX(Expenses!N$6:N$1005,$DS492,1))</f>
        <v/>
      </c>
      <c r="EH492" s="136" t="str">
        <f>IF($DT492="Passive","",INDEX(Expenses!O$6:O$1005,$DS492,1))</f>
        <v/>
      </c>
      <c r="EI492" s="136" t="str">
        <f>IF($DT492="Passive","",INDEX(Expenses!P$6:P$1005,$DS492,1))</f>
        <v/>
      </c>
    </row>
    <row r="493" spans="123:139" x14ac:dyDescent="0.25">
      <c r="DS493" s="40">
        <v>488</v>
      </c>
      <c r="DT493" s="130" t="str">
        <f>IF(OR(INDEX(Expenses!$B$6:$B$1005,$DS493,1)=0,INDEX(Expenses!$C$6:$C$1005,$DS493,1)=0,INDEX(Expenses!$D$6:$D$1005,$DS493,1)=0),"Passive","Active")</f>
        <v>Passive</v>
      </c>
      <c r="DU493" s="130" t="str">
        <f>IF($DT493="Passive","",INDEX(Expenses!$B$6:$B$1005,Calc!$DS493,1))</f>
        <v/>
      </c>
      <c r="DV493" s="130" t="str">
        <f>IF($DT493="Passive","",INDEX(Expenses!$C$6:$C$1005,Calc!$DS493,1))</f>
        <v/>
      </c>
      <c r="DW493" s="130" t="str">
        <f>IF($DT493="Passive","",INDEX(Expenses!$D$6:$D$1005,Calc!$DS493,1))</f>
        <v/>
      </c>
      <c r="DX493" s="136" t="str">
        <f>IF($DT493="Passive","",INDEX(Expenses!E$6:E$1005,$DS493,1))</f>
        <v/>
      </c>
      <c r="DY493" s="136" t="str">
        <f>IF($DT493="Passive","",INDEX(Expenses!F$6:F$1005,$DS493,1))</f>
        <v/>
      </c>
      <c r="DZ493" s="136" t="str">
        <f>IF($DT493="Passive","",INDEX(Expenses!G$6:G$1005,$DS493,1))</f>
        <v/>
      </c>
      <c r="EA493" s="136" t="str">
        <f>IF($DT493="Passive","",INDEX(Expenses!H$6:H$1005,$DS493,1))</f>
        <v/>
      </c>
      <c r="EB493" s="136" t="str">
        <f>IF($DT493="Passive","",INDEX(Expenses!I$6:I$1005,$DS493,1))</f>
        <v/>
      </c>
      <c r="EC493" s="136" t="str">
        <f>IF($DT493="Passive","",INDEX(Expenses!J$6:J$1005,$DS493,1))</f>
        <v/>
      </c>
      <c r="ED493" s="136" t="str">
        <f>IF($DT493="Passive","",INDEX(Expenses!K$6:K$1005,$DS493,1))</f>
        <v/>
      </c>
      <c r="EE493" s="136" t="str">
        <f>IF($DT493="Passive","",INDEX(Expenses!L$6:L$1005,$DS493,1))</f>
        <v/>
      </c>
      <c r="EF493" s="136" t="str">
        <f>IF($DT493="Passive","",INDEX(Expenses!M$6:M$1005,$DS493,1))</f>
        <v/>
      </c>
      <c r="EG493" s="136" t="str">
        <f>IF($DT493="Passive","",INDEX(Expenses!N$6:N$1005,$DS493,1))</f>
        <v/>
      </c>
      <c r="EH493" s="136" t="str">
        <f>IF($DT493="Passive","",INDEX(Expenses!O$6:O$1005,$DS493,1))</f>
        <v/>
      </c>
      <c r="EI493" s="136" t="str">
        <f>IF($DT493="Passive","",INDEX(Expenses!P$6:P$1005,$DS493,1))</f>
        <v/>
      </c>
    </row>
    <row r="494" spans="123:139" x14ac:dyDescent="0.25">
      <c r="DS494" s="40">
        <v>489</v>
      </c>
      <c r="DT494" s="130" t="str">
        <f>IF(OR(INDEX(Expenses!$B$6:$B$1005,$DS494,1)=0,INDEX(Expenses!$C$6:$C$1005,$DS494,1)=0,INDEX(Expenses!$D$6:$D$1005,$DS494,1)=0),"Passive","Active")</f>
        <v>Passive</v>
      </c>
      <c r="DU494" s="130" t="str">
        <f>IF($DT494="Passive","",INDEX(Expenses!$B$6:$B$1005,Calc!$DS494,1))</f>
        <v/>
      </c>
      <c r="DV494" s="130" t="str">
        <f>IF($DT494="Passive","",INDEX(Expenses!$C$6:$C$1005,Calc!$DS494,1))</f>
        <v/>
      </c>
      <c r="DW494" s="130" t="str">
        <f>IF($DT494="Passive","",INDEX(Expenses!$D$6:$D$1005,Calc!$DS494,1))</f>
        <v/>
      </c>
      <c r="DX494" s="136" t="str">
        <f>IF($DT494="Passive","",INDEX(Expenses!E$6:E$1005,$DS494,1))</f>
        <v/>
      </c>
      <c r="DY494" s="136" t="str">
        <f>IF($DT494="Passive","",INDEX(Expenses!F$6:F$1005,$DS494,1))</f>
        <v/>
      </c>
      <c r="DZ494" s="136" t="str">
        <f>IF($DT494="Passive","",INDEX(Expenses!G$6:G$1005,$DS494,1))</f>
        <v/>
      </c>
      <c r="EA494" s="136" t="str">
        <f>IF($DT494="Passive","",INDEX(Expenses!H$6:H$1005,$DS494,1))</f>
        <v/>
      </c>
      <c r="EB494" s="136" t="str">
        <f>IF($DT494="Passive","",INDEX(Expenses!I$6:I$1005,$DS494,1))</f>
        <v/>
      </c>
      <c r="EC494" s="136" t="str">
        <f>IF($DT494="Passive","",INDEX(Expenses!J$6:J$1005,$DS494,1))</f>
        <v/>
      </c>
      <c r="ED494" s="136" t="str">
        <f>IF($DT494="Passive","",INDEX(Expenses!K$6:K$1005,$DS494,1))</f>
        <v/>
      </c>
      <c r="EE494" s="136" t="str">
        <f>IF($DT494="Passive","",INDEX(Expenses!L$6:L$1005,$DS494,1))</f>
        <v/>
      </c>
      <c r="EF494" s="136" t="str">
        <f>IF($DT494="Passive","",INDEX(Expenses!M$6:M$1005,$DS494,1))</f>
        <v/>
      </c>
      <c r="EG494" s="136" t="str">
        <f>IF($DT494="Passive","",INDEX(Expenses!N$6:N$1005,$DS494,1))</f>
        <v/>
      </c>
      <c r="EH494" s="136" t="str">
        <f>IF($DT494="Passive","",INDEX(Expenses!O$6:O$1005,$DS494,1))</f>
        <v/>
      </c>
      <c r="EI494" s="136" t="str">
        <f>IF($DT494="Passive","",INDEX(Expenses!P$6:P$1005,$DS494,1))</f>
        <v/>
      </c>
    </row>
    <row r="495" spans="123:139" x14ac:dyDescent="0.25">
      <c r="DS495" s="40">
        <v>490</v>
      </c>
      <c r="DT495" s="130" t="str">
        <f>IF(OR(INDEX(Expenses!$B$6:$B$1005,$DS495,1)=0,INDEX(Expenses!$C$6:$C$1005,$DS495,1)=0,INDEX(Expenses!$D$6:$D$1005,$DS495,1)=0),"Passive","Active")</f>
        <v>Passive</v>
      </c>
      <c r="DU495" s="130" t="str">
        <f>IF($DT495="Passive","",INDEX(Expenses!$B$6:$B$1005,Calc!$DS495,1))</f>
        <v/>
      </c>
      <c r="DV495" s="130" t="str">
        <f>IF($DT495="Passive","",INDEX(Expenses!$C$6:$C$1005,Calc!$DS495,1))</f>
        <v/>
      </c>
      <c r="DW495" s="130" t="str">
        <f>IF($DT495="Passive","",INDEX(Expenses!$D$6:$D$1005,Calc!$DS495,1))</f>
        <v/>
      </c>
      <c r="DX495" s="136" t="str">
        <f>IF($DT495="Passive","",INDEX(Expenses!E$6:E$1005,$DS495,1))</f>
        <v/>
      </c>
      <c r="DY495" s="136" t="str">
        <f>IF($DT495="Passive","",INDEX(Expenses!F$6:F$1005,$DS495,1))</f>
        <v/>
      </c>
      <c r="DZ495" s="136" t="str">
        <f>IF($DT495="Passive","",INDEX(Expenses!G$6:G$1005,$DS495,1))</f>
        <v/>
      </c>
      <c r="EA495" s="136" t="str">
        <f>IF($DT495="Passive","",INDEX(Expenses!H$6:H$1005,$DS495,1))</f>
        <v/>
      </c>
      <c r="EB495" s="136" t="str">
        <f>IF($DT495="Passive","",INDEX(Expenses!I$6:I$1005,$DS495,1))</f>
        <v/>
      </c>
      <c r="EC495" s="136" t="str">
        <f>IF($DT495="Passive","",INDEX(Expenses!J$6:J$1005,$DS495,1))</f>
        <v/>
      </c>
      <c r="ED495" s="136" t="str">
        <f>IF($DT495="Passive","",INDEX(Expenses!K$6:K$1005,$DS495,1))</f>
        <v/>
      </c>
      <c r="EE495" s="136" t="str">
        <f>IF($DT495="Passive","",INDEX(Expenses!L$6:L$1005,$DS495,1))</f>
        <v/>
      </c>
      <c r="EF495" s="136" t="str">
        <f>IF($DT495="Passive","",INDEX(Expenses!M$6:M$1005,$DS495,1))</f>
        <v/>
      </c>
      <c r="EG495" s="136" t="str">
        <f>IF($DT495="Passive","",INDEX(Expenses!N$6:N$1005,$DS495,1))</f>
        <v/>
      </c>
      <c r="EH495" s="136" t="str">
        <f>IF($DT495="Passive","",INDEX(Expenses!O$6:O$1005,$DS495,1))</f>
        <v/>
      </c>
      <c r="EI495" s="136" t="str">
        <f>IF($DT495="Passive","",INDEX(Expenses!P$6:P$1005,$DS495,1))</f>
        <v/>
      </c>
    </row>
    <row r="496" spans="123:139" x14ac:dyDescent="0.25">
      <c r="DS496" s="40">
        <v>491</v>
      </c>
      <c r="DT496" s="130" t="str">
        <f>IF(OR(INDEX(Expenses!$B$6:$B$1005,$DS496,1)=0,INDEX(Expenses!$C$6:$C$1005,$DS496,1)=0,INDEX(Expenses!$D$6:$D$1005,$DS496,1)=0),"Passive","Active")</f>
        <v>Passive</v>
      </c>
      <c r="DU496" s="130" t="str">
        <f>IF($DT496="Passive","",INDEX(Expenses!$B$6:$B$1005,Calc!$DS496,1))</f>
        <v/>
      </c>
      <c r="DV496" s="130" t="str">
        <f>IF($DT496="Passive","",INDEX(Expenses!$C$6:$C$1005,Calc!$DS496,1))</f>
        <v/>
      </c>
      <c r="DW496" s="130" t="str">
        <f>IF($DT496="Passive","",INDEX(Expenses!$D$6:$D$1005,Calc!$DS496,1))</f>
        <v/>
      </c>
      <c r="DX496" s="136" t="str">
        <f>IF($DT496="Passive","",INDEX(Expenses!E$6:E$1005,$DS496,1))</f>
        <v/>
      </c>
      <c r="DY496" s="136" t="str">
        <f>IF($DT496="Passive","",INDEX(Expenses!F$6:F$1005,$DS496,1))</f>
        <v/>
      </c>
      <c r="DZ496" s="136" t="str">
        <f>IF($DT496="Passive","",INDEX(Expenses!G$6:G$1005,$DS496,1))</f>
        <v/>
      </c>
      <c r="EA496" s="136" t="str">
        <f>IF($DT496="Passive","",INDEX(Expenses!H$6:H$1005,$DS496,1))</f>
        <v/>
      </c>
      <c r="EB496" s="136" t="str">
        <f>IF($DT496="Passive","",INDEX(Expenses!I$6:I$1005,$DS496,1))</f>
        <v/>
      </c>
      <c r="EC496" s="136" t="str">
        <f>IF($DT496="Passive","",INDEX(Expenses!J$6:J$1005,$DS496,1))</f>
        <v/>
      </c>
      <c r="ED496" s="136" t="str">
        <f>IF($DT496="Passive","",INDEX(Expenses!K$6:K$1005,$DS496,1))</f>
        <v/>
      </c>
      <c r="EE496" s="136" t="str">
        <f>IF($DT496="Passive","",INDEX(Expenses!L$6:L$1005,$DS496,1))</f>
        <v/>
      </c>
      <c r="EF496" s="136" t="str">
        <f>IF($DT496="Passive","",INDEX(Expenses!M$6:M$1005,$DS496,1))</f>
        <v/>
      </c>
      <c r="EG496" s="136" t="str">
        <f>IF($DT496="Passive","",INDEX(Expenses!N$6:N$1005,$DS496,1))</f>
        <v/>
      </c>
      <c r="EH496" s="136" t="str">
        <f>IF($DT496="Passive","",INDEX(Expenses!O$6:O$1005,$DS496,1))</f>
        <v/>
      </c>
      <c r="EI496" s="136" t="str">
        <f>IF($DT496="Passive","",INDEX(Expenses!P$6:P$1005,$DS496,1))</f>
        <v/>
      </c>
    </row>
    <row r="497" spans="123:139" x14ac:dyDescent="0.25">
      <c r="DS497" s="40">
        <v>492</v>
      </c>
      <c r="DT497" s="130" t="str">
        <f>IF(OR(INDEX(Expenses!$B$6:$B$1005,$DS497,1)=0,INDEX(Expenses!$C$6:$C$1005,$DS497,1)=0,INDEX(Expenses!$D$6:$D$1005,$DS497,1)=0),"Passive","Active")</f>
        <v>Passive</v>
      </c>
      <c r="DU497" s="130" t="str">
        <f>IF($DT497="Passive","",INDEX(Expenses!$B$6:$B$1005,Calc!$DS497,1))</f>
        <v/>
      </c>
      <c r="DV497" s="130" t="str">
        <f>IF($DT497="Passive","",INDEX(Expenses!$C$6:$C$1005,Calc!$DS497,1))</f>
        <v/>
      </c>
      <c r="DW497" s="130" t="str">
        <f>IF($DT497="Passive","",INDEX(Expenses!$D$6:$D$1005,Calc!$DS497,1))</f>
        <v/>
      </c>
      <c r="DX497" s="136" t="str">
        <f>IF($DT497="Passive","",INDEX(Expenses!E$6:E$1005,$DS497,1))</f>
        <v/>
      </c>
      <c r="DY497" s="136" t="str">
        <f>IF($DT497="Passive","",INDEX(Expenses!F$6:F$1005,$DS497,1))</f>
        <v/>
      </c>
      <c r="DZ497" s="136" t="str">
        <f>IF($DT497="Passive","",INDEX(Expenses!G$6:G$1005,$DS497,1))</f>
        <v/>
      </c>
      <c r="EA497" s="136" t="str">
        <f>IF($DT497="Passive","",INDEX(Expenses!H$6:H$1005,$DS497,1))</f>
        <v/>
      </c>
      <c r="EB497" s="136" t="str">
        <f>IF($DT497="Passive","",INDEX(Expenses!I$6:I$1005,$DS497,1))</f>
        <v/>
      </c>
      <c r="EC497" s="136" t="str">
        <f>IF($DT497="Passive","",INDEX(Expenses!J$6:J$1005,$DS497,1))</f>
        <v/>
      </c>
      <c r="ED497" s="136" t="str">
        <f>IF($DT497="Passive","",INDEX(Expenses!K$6:K$1005,$DS497,1))</f>
        <v/>
      </c>
      <c r="EE497" s="136" t="str">
        <f>IF($DT497="Passive","",INDEX(Expenses!L$6:L$1005,$DS497,1))</f>
        <v/>
      </c>
      <c r="EF497" s="136" t="str">
        <f>IF($DT497="Passive","",INDEX(Expenses!M$6:M$1005,$DS497,1))</f>
        <v/>
      </c>
      <c r="EG497" s="136" t="str">
        <f>IF($DT497="Passive","",INDEX(Expenses!N$6:N$1005,$DS497,1))</f>
        <v/>
      </c>
      <c r="EH497" s="136" t="str">
        <f>IF($DT497="Passive","",INDEX(Expenses!O$6:O$1005,$DS497,1))</f>
        <v/>
      </c>
      <c r="EI497" s="136" t="str">
        <f>IF($DT497="Passive","",INDEX(Expenses!P$6:P$1005,$DS497,1))</f>
        <v/>
      </c>
    </row>
    <row r="498" spans="123:139" x14ac:dyDescent="0.25">
      <c r="DS498" s="40">
        <v>493</v>
      </c>
      <c r="DT498" s="130" t="str">
        <f>IF(OR(INDEX(Expenses!$B$6:$B$1005,$DS498,1)=0,INDEX(Expenses!$C$6:$C$1005,$DS498,1)=0,INDEX(Expenses!$D$6:$D$1005,$DS498,1)=0),"Passive","Active")</f>
        <v>Passive</v>
      </c>
      <c r="DU498" s="130" t="str">
        <f>IF($DT498="Passive","",INDEX(Expenses!$B$6:$B$1005,Calc!$DS498,1))</f>
        <v/>
      </c>
      <c r="DV498" s="130" t="str">
        <f>IF($DT498="Passive","",INDEX(Expenses!$C$6:$C$1005,Calc!$DS498,1))</f>
        <v/>
      </c>
      <c r="DW498" s="130" t="str">
        <f>IF($DT498="Passive","",INDEX(Expenses!$D$6:$D$1005,Calc!$DS498,1))</f>
        <v/>
      </c>
      <c r="DX498" s="136" t="str">
        <f>IF($DT498="Passive","",INDEX(Expenses!E$6:E$1005,$DS498,1))</f>
        <v/>
      </c>
      <c r="DY498" s="136" t="str">
        <f>IF($DT498="Passive","",INDEX(Expenses!F$6:F$1005,$DS498,1))</f>
        <v/>
      </c>
      <c r="DZ498" s="136" t="str">
        <f>IF($DT498="Passive","",INDEX(Expenses!G$6:G$1005,$DS498,1))</f>
        <v/>
      </c>
      <c r="EA498" s="136" t="str">
        <f>IF($DT498="Passive","",INDEX(Expenses!H$6:H$1005,$DS498,1))</f>
        <v/>
      </c>
      <c r="EB498" s="136" t="str">
        <f>IF($DT498="Passive","",INDEX(Expenses!I$6:I$1005,$DS498,1))</f>
        <v/>
      </c>
      <c r="EC498" s="136" t="str">
        <f>IF($DT498="Passive","",INDEX(Expenses!J$6:J$1005,$DS498,1))</f>
        <v/>
      </c>
      <c r="ED498" s="136" t="str">
        <f>IF($DT498="Passive","",INDEX(Expenses!K$6:K$1005,$DS498,1))</f>
        <v/>
      </c>
      <c r="EE498" s="136" t="str">
        <f>IF($DT498="Passive","",INDEX(Expenses!L$6:L$1005,$DS498,1))</f>
        <v/>
      </c>
      <c r="EF498" s="136" t="str">
        <f>IF($DT498="Passive","",INDEX(Expenses!M$6:M$1005,$DS498,1))</f>
        <v/>
      </c>
      <c r="EG498" s="136" t="str">
        <f>IF($DT498="Passive","",INDEX(Expenses!N$6:N$1005,$DS498,1))</f>
        <v/>
      </c>
      <c r="EH498" s="136" t="str">
        <f>IF($DT498="Passive","",INDEX(Expenses!O$6:O$1005,$DS498,1))</f>
        <v/>
      </c>
      <c r="EI498" s="136" t="str">
        <f>IF($DT498="Passive","",INDEX(Expenses!P$6:P$1005,$DS498,1))</f>
        <v/>
      </c>
    </row>
    <row r="499" spans="123:139" x14ac:dyDescent="0.25">
      <c r="DS499" s="40">
        <v>494</v>
      </c>
      <c r="DT499" s="130" t="str">
        <f>IF(OR(INDEX(Expenses!$B$6:$B$1005,$DS499,1)=0,INDEX(Expenses!$C$6:$C$1005,$DS499,1)=0,INDEX(Expenses!$D$6:$D$1005,$DS499,1)=0),"Passive","Active")</f>
        <v>Passive</v>
      </c>
      <c r="DU499" s="130" t="str">
        <f>IF($DT499="Passive","",INDEX(Expenses!$B$6:$B$1005,Calc!$DS499,1))</f>
        <v/>
      </c>
      <c r="DV499" s="130" t="str">
        <f>IF($DT499="Passive","",INDEX(Expenses!$C$6:$C$1005,Calc!$DS499,1))</f>
        <v/>
      </c>
      <c r="DW499" s="130" t="str">
        <f>IF($DT499="Passive","",INDEX(Expenses!$D$6:$D$1005,Calc!$DS499,1))</f>
        <v/>
      </c>
      <c r="DX499" s="136" t="str">
        <f>IF($DT499="Passive","",INDEX(Expenses!E$6:E$1005,$DS499,1))</f>
        <v/>
      </c>
      <c r="DY499" s="136" t="str">
        <f>IF($DT499="Passive","",INDEX(Expenses!F$6:F$1005,$DS499,1))</f>
        <v/>
      </c>
      <c r="DZ499" s="136" t="str">
        <f>IF($DT499="Passive","",INDEX(Expenses!G$6:G$1005,$DS499,1))</f>
        <v/>
      </c>
      <c r="EA499" s="136" t="str">
        <f>IF($DT499="Passive","",INDEX(Expenses!H$6:H$1005,$DS499,1))</f>
        <v/>
      </c>
      <c r="EB499" s="136" t="str">
        <f>IF($DT499="Passive","",INDEX(Expenses!I$6:I$1005,$DS499,1))</f>
        <v/>
      </c>
      <c r="EC499" s="136" t="str">
        <f>IF($DT499="Passive","",INDEX(Expenses!J$6:J$1005,$DS499,1))</f>
        <v/>
      </c>
      <c r="ED499" s="136" t="str">
        <f>IF($DT499="Passive","",INDEX(Expenses!K$6:K$1005,$DS499,1))</f>
        <v/>
      </c>
      <c r="EE499" s="136" t="str">
        <f>IF($DT499="Passive","",INDEX(Expenses!L$6:L$1005,$DS499,1))</f>
        <v/>
      </c>
      <c r="EF499" s="136" t="str">
        <f>IF($DT499="Passive","",INDEX(Expenses!M$6:M$1005,$DS499,1))</f>
        <v/>
      </c>
      <c r="EG499" s="136" t="str">
        <f>IF($DT499="Passive","",INDEX(Expenses!N$6:N$1005,$DS499,1))</f>
        <v/>
      </c>
      <c r="EH499" s="136" t="str">
        <f>IF($DT499="Passive","",INDEX(Expenses!O$6:O$1005,$DS499,1))</f>
        <v/>
      </c>
      <c r="EI499" s="136" t="str">
        <f>IF($DT499="Passive","",INDEX(Expenses!P$6:P$1005,$DS499,1))</f>
        <v/>
      </c>
    </row>
    <row r="500" spans="123:139" x14ac:dyDescent="0.25">
      <c r="DS500" s="40">
        <v>495</v>
      </c>
      <c r="DT500" s="130" t="str">
        <f>IF(OR(INDEX(Expenses!$B$6:$B$1005,$DS500,1)=0,INDEX(Expenses!$C$6:$C$1005,$DS500,1)=0,INDEX(Expenses!$D$6:$D$1005,$DS500,1)=0),"Passive","Active")</f>
        <v>Passive</v>
      </c>
      <c r="DU500" s="130" t="str">
        <f>IF($DT500="Passive","",INDEX(Expenses!$B$6:$B$1005,Calc!$DS500,1))</f>
        <v/>
      </c>
      <c r="DV500" s="130" t="str">
        <f>IF($DT500="Passive","",INDEX(Expenses!$C$6:$C$1005,Calc!$DS500,1))</f>
        <v/>
      </c>
      <c r="DW500" s="130" t="str">
        <f>IF($DT500="Passive","",INDEX(Expenses!$D$6:$D$1005,Calc!$DS500,1))</f>
        <v/>
      </c>
      <c r="DX500" s="136" t="str">
        <f>IF($DT500="Passive","",INDEX(Expenses!E$6:E$1005,$DS500,1))</f>
        <v/>
      </c>
      <c r="DY500" s="136" t="str">
        <f>IF($DT500="Passive","",INDEX(Expenses!F$6:F$1005,$DS500,1))</f>
        <v/>
      </c>
      <c r="DZ500" s="136" t="str">
        <f>IF($DT500="Passive","",INDEX(Expenses!G$6:G$1005,$DS500,1))</f>
        <v/>
      </c>
      <c r="EA500" s="136" t="str">
        <f>IF($DT500="Passive","",INDEX(Expenses!H$6:H$1005,$DS500,1))</f>
        <v/>
      </c>
      <c r="EB500" s="136" t="str">
        <f>IF($DT500="Passive","",INDEX(Expenses!I$6:I$1005,$DS500,1))</f>
        <v/>
      </c>
      <c r="EC500" s="136" t="str">
        <f>IF($DT500="Passive","",INDEX(Expenses!J$6:J$1005,$DS500,1))</f>
        <v/>
      </c>
      <c r="ED500" s="136" t="str">
        <f>IF($DT500="Passive","",INDEX(Expenses!K$6:K$1005,$DS500,1))</f>
        <v/>
      </c>
      <c r="EE500" s="136" t="str">
        <f>IF($DT500="Passive","",INDEX(Expenses!L$6:L$1005,$DS500,1))</f>
        <v/>
      </c>
      <c r="EF500" s="136" t="str">
        <f>IF($DT500="Passive","",INDEX(Expenses!M$6:M$1005,$DS500,1))</f>
        <v/>
      </c>
      <c r="EG500" s="136" t="str">
        <f>IF($DT500="Passive","",INDEX(Expenses!N$6:N$1005,$DS500,1))</f>
        <v/>
      </c>
      <c r="EH500" s="136" t="str">
        <f>IF($DT500="Passive","",INDEX(Expenses!O$6:O$1005,$DS500,1))</f>
        <v/>
      </c>
      <c r="EI500" s="136" t="str">
        <f>IF($DT500="Passive","",INDEX(Expenses!P$6:P$1005,$DS500,1))</f>
        <v/>
      </c>
    </row>
    <row r="501" spans="123:139" x14ac:dyDescent="0.25">
      <c r="DS501" s="40">
        <v>496</v>
      </c>
      <c r="DT501" s="130" t="str">
        <f>IF(OR(INDEX(Expenses!$B$6:$B$1005,$DS501,1)=0,INDEX(Expenses!$C$6:$C$1005,$DS501,1)=0,INDEX(Expenses!$D$6:$D$1005,$DS501,1)=0),"Passive","Active")</f>
        <v>Passive</v>
      </c>
      <c r="DU501" s="130" t="str">
        <f>IF($DT501="Passive","",INDEX(Expenses!$B$6:$B$1005,Calc!$DS501,1))</f>
        <v/>
      </c>
      <c r="DV501" s="130" t="str">
        <f>IF($DT501="Passive","",INDEX(Expenses!$C$6:$C$1005,Calc!$DS501,1))</f>
        <v/>
      </c>
      <c r="DW501" s="130" t="str">
        <f>IF($DT501="Passive","",INDEX(Expenses!$D$6:$D$1005,Calc!$DS501,1))</f>
        <v/>
      </c>
      <c r="DX501" s="136" t="str">
        <f>IF($DT501="Passive","",INDEX(Expenses!E$6:E$1005,$DS501,1))</f>
        <v/>
      </c>
      <c r="DY501" s="136" t="str">
        <f>IF($DT501="Passive","",INDEX(Expenses!F$6:F$1005,$DS501,1))</f>
        <v/>
      </c>
      <c r="DZ501" s="136" t="str">
        <f>IF($DT501="Passive","",INDEX(Expenses!G$6:G$1005,$DS501,1))</f>
        <v/>
      </c>
      <c r="EA501" s="136" t="str">
        <f>IF($DT501="Passive","",INDEX(Expenses!H$6:H$1005,$DS501,1))</f>
        <v/>
      </c>
      <c r="EB501" s="136" t="str">
        <f>IF($DT501="Passive","",INDEX(Expenses!I$6:I$1005,$DS501,1))</f>
        <v/>
      </c>
      <c r="EC501" s="136" t="str">
        <f>IF($DT501="Passive","",INDEX(Expenses!J$6:J$1005,$DS501,1))</f>
        <v/>
      </c>
      <c r="ED501" s="136" t="str">
        <f>IF($DT501="Passive","",INDEX(Expenses!K$6:K$1005,$DS501,1))</f>
        <v/>
      </c>
      <c r="EE501" s="136" t="str">
        <f>IF($DT501="Passive","",INDEX(Expenses!L$6:L$1005,$DS501,1))</f>
        <v/>
      </c>
      <c r="EF501" s="136" t="str">
        <f>IF($DT501="Passive","",INDEX(Expenses!M$6:M$1005,$DS501,1))</f>
        <v/>
      </c>
      <c r="EG501" s="136" t="str">
        <f>IF($DT501="Passive","",INDEX(Expenses!N$6:N$1005,$DS501,1))</f>
        <v/>
      </c>
      <c r="EH501" s="136" t="str">
        <f>IF($DT501="Passive","",INDEX(Expenses!O$6:O$1005,$DS501,1))</f>
        <v/>
      </c>
      <c r="EI501" s="136" t="str">
        <f>IF($DT501="Passive","",INDEX(Expenses!P$6:P$1005,$DS501,1))</f>
        <v/>
      </c>
    </row>
    <row r="502" spans="123:139" x14ac:dyDescent="0.25">
      <c r="DS502" s="40">
        <v>497</v>
      </c>
      <c r="DT502" s="130" t="str">
        <f>IF(OR(INDEX(Expenses!$B$6:$B$1005,$DS502,1)=0,INDEX(Expenses!$C$6:$C$1005,$DS502,1)=0,INDEX(Expenses!$D$6:$D$1005,$DS502,1)=0),"Passive","Active")</f>
        <v>Passive</v>
      </c>
      <c r="DU502" s="130" t="str">
        <f>IF($DT502="Passive","",INDEX(Expenses!$B$6:$B$1005,Calc!$DS502,1))</f>
        <v/>
      </c>
      <c r="DV502" s="130" t="str">
        <f>IF($DT502="Passive","",INDEX(Expenses!$C$6:$C$1005,Calc!$DS502,1))</f>
        <v/>
      </c>
      <c r="DW502" s="130" t="str">
        <f>IF($DT502="Passive","",INDEX(Expenses!$D$6:$D$1005,Calc!$DS502,1))</f>
        <v/>
      </c>
      <c r="DX502" s="136" t="str">
        <f>IF($DT502="Passive","",INDEX(Expenses!E$6:E$1005,$DS502,1))</f>
        <v/>
      </c>
      <c r="DY502" s="136" t="str">
        <f>IF($DT502="Passive","",INDEX(Expenses!F$6:F$1005,$DS502,1))</f>
        <v/>
      </c>
      <c r="DZ502" s="136" t="str">
        <f>IF($DT502="Passive","",INDEX(Expenses!G$6:G$1005,$DS502,1))</f>
        <v/>
      </c>
      <c r="EA502" s="136" t="str">
        <f>IF($DT502="Passive","",INDEX(Expenses!H$6:H$1005,$DS502,1))</f>
        <v/>
      </c>
      <c r="EB502" s="136" t="str">
        <f>IF($DT502="Passive","",INDEX(Expenses!I$6:I$1005,$DS502,1))</f>
        <v/>
      </c>
      <c r="EC502" s="136" t="str">
        <f>IF($DT502="Passive","",INDEX(Expenses!J$6:J$1005,$DS502,1))</f>
        <v/>
      </c>
      <c r="ED502" s="136" t="str">
        <f>IF($DT502="Passive","",INDEX(Expenses!K$6:K$1005,$DS502,1))</f>
        <v/>
      </c>
      <c r="EE502" s="136" t="str">
        <f>IF($DT502="Passive","",INDEX(Expenses!L$6:L$1005,$DS502,1))</f>
        <v/>
      </c>
      <c r="EF502" s="136" t="str">
        <f>IF($DT502="Passive","",INDEX(Expenses!M$6:M$1005,$DS502,1))</f>
        <v/>
      </c>
      <c r="EG502" s="136" t="str">
        <f>IF($DT502="Passive","",INDEX(Expenses!N$6:N$1005,$DS502,1))</f>
        <v/>
      </c>
      <c r="EH502" s="136" t="str">
        <f>IF($DT502="Passive","",INDEX(Expenses!O$6:O$1005,$DS502,1))</f>
        <v/>
      </c>
      <c r="EI502" s="136" t="str">
        <f>IF($DT502="Passive","",INDEX(Expenses!P$6:P$1005,$DS502,1))</f>
        <v/>
      </c>
    </row>
    <row r="503" spans="123:139" x14ac:dyDescent="0.25">
      <c r="DS503" s="40">
        <v>498</v>
      </c>
      <c r="DT503" s="130" t="str">
        <f>IF(OR(INDEX(Expenses!$B$6:$B$1005,$DS503,1)=0,INDEX(Expenses!$C$6:$C$1005,$DS503,1)=0,INDEX(Expenses!$D$6:$D$1005,$DS503,1)=0),"Passive","Active")</f>
        <v>Passive</v>
      </c>
      <c r="DU503" s="130" t="str">
        <f>IF($DT503="Passive","",INDEX(Expenses!$B$6:$B$1005,Calc!$DS503,1))</f>
        <v/>
      </c>
      <c r="DV503" s="130" t="str">
        <f>IF($DT503="Passive","",INDEX(Expenses!$C$6:$C$1005,Calc!$DS503,1))</f>
        <v/>
      </c>
      <c r="DW503" s="130" t="str">
        <f>IF($DT503="Passive","",INDEX(Expenses!$D$6:$D$1005,Calc!$DS503,1))</f>
        <v/>
      </c>
      <c r="DX503" s="136" t="str">
        <f>IF($DT503="Passive","",INDEX(Expenses!E$6:E$1005,$DS503,1))</f>
        <v/>
      </c>
      <c r="DY503" s="136" t="str">
        <f>IF($DT503="Passive","",INDEX(Expenses!F$6:F$1005,$DS503,1))</f>
        <v/>
      </c>
      <c r="DZ503" s="136" t="str">
        <f>IF($DT503="Passive","",INDEX(Expenses!G$6:G$1005,$DS503,1))</f>
        <v/>
      </c>
      <c r="EA503" s="136" t="str">
        <f>IF($DT503="Passive","",INDEX(Expenses!H$6:H$1005,$DS503,1))</f>
        <v/>
      </c>
      <c r="EB503" s="136" t="str">
        <f>IF($DT503="Passive","",INDEX(Expenses!I$6:I$1005,$DS503,1))</f>
        <v/>
      </c>
      <c r="EC503" s="136" t="str">
        <f>IF($DT503="Passive","",INDEX(Expenses!J$6:J$1005,$DS503,1))</f>
        <v/>
      </c>
      <c r="ED503" s="136" t="str">
        <f>IF($DT503="Passive","",INDEX(Expenses!K$6:K$1005,$DS503,1))</f>
        <v/>
      </c>
      <c r="EE503" s="136" t="str">
        <f>IF($DT503="Passive","",INDEX(Expenses!L$6:L$1005,$DS503,1))</f>
        <v/>
      </c>
      <c r="EF503" s="136" t="str">
        <f>IF($DT503="Passive","",INDEX(Expenses!M$6:M$1005,$DS503,1))</f>
        <v/>
      </c>
      <c r="EG503" s="136" t="str">
        <f>IF($DT503="Passive","",INDEX(Expenses!N$6:N$1005,$DS503,1))</f>
        <v/>
      </c>
      <c r="EH503" s="136" t="str">
        <f>IF($DT503="Passive","",INDEX(Expenses!O$6:O$1005,$DS503,1))</f>
        <v/>
      </c>
      <c r="EI503" s="136" t="str">
        <f>IF($DT503="Passive","",INDEX(Expenses!P$6:P$1005,$DS503,1))</f>
        <v/>
      </c>
    </row>
    <row r="504" spans="123:139" x14ac:dyDescent="0.25">
      <c r="DS504" s="40">
        <v>499</v>
      </c>
      <c r="DT504" s="130" t="str">
        <f>IF(OR(INDEX(Expenses!$B$6:$B$1005,$DS504,1)=0,INDEX(Expenses!$C$6:$C$1005,$DS504,1)=0,INDEX(Expenses!$D$6:$D$1005,$DS504,1)=0),"Passive","Active")</f>
        <v>Passive</v>
      </c>
      <c r="DU504" s="130" t="str">
        <f>IF($DT504="Passive","",INDEX(Expenses!$B$6:$B$1005,Calc!$DS504,1))</f>
        <v/>
      </c>
      <c r="DV504" s="130" t="str">
        <f>IF($DT504="Passive","",INDEX(Expenses!$C$6:$C$1005,Calc!$DS504,1))</f>
        <v/>
      </c>
      <c r="DW504" s="130" t="str">
        <f>IF($DT504="Passive","",INDEX(Expenses!$D$6:$D$1005,Calc!$DS504,1))</f>
        <v/>
      </c>
      <c r="DX504" s="136" t="str">
        <f>IF($DT504="Passive","",INDEX(Expenses!E$6:E$1005,$DS504,1))</f>
        <v/>
      </c>
      <c r="DY504" s="136" t="str">
        <f>IF($DT504="Passive","",INDEX(Expenses!F$6:F$1005,$DS504,1))</f>
        <v/>
      </c>
      <c r="DZ504" s="136" t="str">
        <f>IF($DT504="Passive","",INDEX(Expenses!G$6:G$1005,$DS504,1))</f>
        <v/>
      </c>
      <c r="EA504" s="136" t="str">
        <f>IF($DT504="Passive","",INDEX(Expenses!H$6:H$1005,$DS504,1))</f>
        <v/>
      </c>
      <c r="EB504" s="136" t="str">
        <f>IF($DT504="Passive","",INDEX(Expenses!I$6:I$1005,$DS504,1))</f>
        <v/>
      </c>
      <c r="EC504" s="136" t="str">
        <f>IF($DT504="Passive","",INDEX(Expenses!J$6:J$1005,$DS504,1))</f>
        <v/>
      </c>
      <c r="ED504" s="136" t="str">
        <f>IF($DT504="Passive","",INDEX(Expenses!K$6:K$1005,$DS504,1))</f>
        <v/>
      </c>
      <c r="EE504" s="136" t="str">
        <f>IF($DT504="Passive","",INDEX(Expenses!L$6:L$1005,$DS504,1))</f>
        <v/>
      </c>
      <c r="EF504" s="136" t="str">
        <f>IF($DT504="Passive","",INDEX(Expenses!M$6:M$1005,$DS504,1))</f>
        <v/>
      </c>
      <c r="EG504" s="136" t="str">
        <f>IF($DT504="Passive","",INDEX(Expenses!N$6:N$1005,$DS504,1))</f>
        <v/>
      </c>
      <c r="EH504" s="136" t="str">
        <f>IF($DT504="Passive","",INDEX(Expenses!O$6:O$1005,$DS504,1))</f>
        <v/>
      </c>
      <c r="EI504" s="136" t="str">
        <f>IF($DT504="Passive","",INDEX(Expenses!P$6:P$1005,$DS504,1))</f>
        <v/>
      </c>
    </row>
    <row r="505" spans="123:139" x14ac:dyDescent="0.25">
      <c r="DS505" s="40">
        <v>500</v>
      </c>
      <c r="DT505" s="130" t="str">
        <f>IF(OR(INDEX(Expenses!$B$6:$B$1005,$DS505,1)=0,INDEX(Expenses!$C$6:$C$1005,$DS505,1)=0,INDEX(Expenses!$D$6:$D$1005,$DS505,1)=0),"Passive","Active")</f>
        <v>Passive</v>
      </c>
      <c r="DU505" s="130" t="str">
        <f>IF($DT505="Passive","",INDEX(Expenses!$B$6:$B$1005,Calc!$DS505,1))</f>
        <v/>
      </c>
      <c r="DV505" s="130" t="str">
        <f>IF($DT505="Passive","",INDEX(Expenses!$C$6:$C$1005,Calc!$DS505,1))</f>
        <v/>
      </c>
      <c r="DW505" s="130" t="str">
        <f>IF($DT505="Passive","",INDEX(Expenses!$D$6:$D$1005,Calc!$DS505,1))</f>
        <v/>
      </c>
      <c r="DX505" s="136" t="str">
        <f>IF($DT505="Passive","",INDEX(Expenses!E$6:E$1005,$DS505,1))</f>
        <v/>
      </c>
      <c r="DY505" s="136" t="str">
        <f>IF($DT505="Passive","",INDEX(Expenses!F$6:F$1005,$DS505,1))</f>
        <v/>
      </c>
      <c r="DZ505" s="136" t="str">
        <f>IF($DT505="Passive","",INDEX(Expenses!G$6:G$1005,$DS505,1))</f>
        <v/>
      </c>
      <c r="EA505" s="136" t="str">
        <f>IF($DT505="Passive","",INDEX(Expenses!H$6:H$1005,$DS505,1))</f>
        <v/>
      </c>
      <c r="EB505" s="136" t="str">
        <f>IF($DT505="Passive","",INDEX(Expenses!I$6:I$1005,$DS505,1))</f>
        <v/>
      </c>
      <c r="EC505" s="136" t="str">
        <f>IF($DT505="Passive","",INDEX(Expenses!J$6:J$1005,$DS505,1))</f>
        <v/>
      </c>
      <c r="ED505" s="136" t="str">
        <f>IF($DT505="Passive","",INDEX(Expenses!K$6:K$1005,$DS505,1))</f>
        <v/>
      </c>
      <c r="EE505" s="136" t="str">
        <f>IF($DT505="Passive","",INDEX(Expenses!L$6:L$1005,$DS505,1))</f>
        <v/>
      </c>
      <c r="EF505" s="136" t="str">
        <f>IF($DT505="Passive","",INDEX(Expenses!M$6:M$1005,$DS505,1))</f>
        <v/>
      </c>
      <c r="EG505" s="136" t="str">
        <f>IF($DT505="Passive","",INDEX(Expenses!N$6:N$1005,$DS505,1))</f>
        <v/>
      </c>
      <c r="EH505" s="136" t="str">
        <f>IF($DT505="Passive","",INDEX(Expenses!O$6:O$1005,$DS505,1))</f>
        <v/>
      </c>
      <c r="EI505" s="136" t="str">
        <f>IF($DT505="Passive","",INDEX(Expenses!P$6:P$1005,$DS505,1))</f>
        <v/>
      </c>
    </row>
    <row r="506" spans="123:139" x14ac:dyDescent="0.25">
      <c r="DS506" s="40">
        <v>501</v>
      </c>
      <c r="DT506" s="130" t="str">
        <f>IF(OR(INDEX(Expenses!$B$6:$B$1005,$DS506,1)=0,INDEX(Expenses!$C$6:$C$1005,$DS506,1)=0,INDEX(Expenses!$D$6:$D$1005,$DS506,1)=0),"Passive","Active")</f>
        <v>Passive</v>
      </c>
      <c r="DU506" s="130" t="str">
        <f>IF($DT506="Passive","",INDEX(Expenses!$B$6:$B$1005,Calc!$DS506,1))</f>
        <v/>
      </c>
      <c r="DV506" s="130" t="str">
        <f>IF($DT506="Passive","",INDEX(Expenses!$C$6:$C$1005,Calc!$DS506,1))</f>
        <v/>
      </c>
      <c r="DW506" s="130" t="str">
        <f>IF($DT506="Passive","",INDEX(Expenses!$D$6:$D$1005,Calc!$DS506,1))</f>
        <v/>
      </c>
      <c r="DX506" s="136" t="str">
        <f>IF($DT506="Passive","",INDEX(Expenses!E$6:E$1005,$DS506,1))</f>
        <v/>
      </c>
      <c r="DY506" s="136" t="str">
        <f>IF($DT506="Passive","",INDEX(Expenses!F$6:F$1005,$DS506,1))</f>
        <v/>
      </c>
      <c r="DZ506" s="136" t="str">
        <f>IF($DT506="Passive","",INDEX(Expenses!G$6:G$1005,$DS506,1))</f>
        <v/>
      </c>
      <c r="EA506" s="136" t="str">
        <f>IF($DT506="Passive","",INDEX(Expenses!H$6:H$1005,$DS506,1))</f>
        <v/>
      </c>
      <c r="EB506" s="136" t="str">
        <f>IF($DT506="Passive","",INDEX(Expenses!I$6:I$1005,$DS506,1))</f>
        <v/>
      </c>
      <c r="EC506" s="136" t="str">
        <f>IF($DT506="Passive","",INDEX(Expenses!J$6:J$1005,$DS506,1))</f>
        <v/>
      </c>
      <c r="ED506" s="136" t="str">
        <f>IF($DT506="Passive","",INDEX(Expenses!K$6:K$1005,$DS506,1))</f>
        <v/>
      </c>
      <c r="EE506" s="136" t="str">
        <f>IF($DT506="Passive","",INDEX(Expenses!L$6:L$1005,$DS506,1))</f>
        <v/>
      </c>
      <c r="EF506" s="136" t="str">
        <f>IF($DT506="Passive","",INDEX(Expenses!M$6:M$1005,$DS506,1))</f>
        <v/>
      </c>
      <c r="EG506" s="136" t="str">
        <f>IF($DT506="Passive","",INDEX(Expenses!N$6:N$1005,$DS506,1))</f>
        <v/>
      </c>
      <c r="EH506" s="136" t="str">
        <f>IF($DT506="Passive","",INDEX(Expenses!O$6:O$1005,$DS506,1))</f>
        <v/>
      </c>
      <c r="EI506" s="136" t="str">
        <f>IF($DT506="Passive","",INDEX(Expenses!P$6:P$1005,$DS506,1))</f>
        <v/>
      </c>
    </row>
    <row r="507" spans="123:139" x14ac:dyDescent="0.25">
      <c r="DS507" s="40">
        <v>502</v>
      </c>
      <c r="DT507" s="130" t="str">
        <f>IF(OR(INDEX(Expenses!$B$6:$B$1005,$DS507,1)=0,INDEX(Expenses!$C$6:$C$1005,$DS507,1)=0,INDEX(Expenses!$D$6:$D$1005,$DS507,1)=0),"Passive","Active")</f>
        <v>Passive</v>
      </c>
      <c r="DU507" s="130" t="str">
        <f>IF($DT507="Passive","",INDEX(Expenses!$B$6:$B$1005,Calc!$DS507,1))</f>
        <v/>
      </c>
      <c r="DV507" s="130" t="str">
        <f>IF($DT507="Passive","",INDEX(Expenses!$C$6:$C$1005,Calc!$DS507,1))</f>
        <v/>
      </c>
      <c r="DW507" s="130" t="str">
        <f>IF($DT507="Passive","",INDEX(Expenses!$D$6:$D$1005,Calc!$DS507,1))</f>
        <v/>
      </c>
      <c r="DX507" s="136" t="str">
        <f>IF($DT507="Passive","",INDEX(Expenses!E$6:E$1005,$DS507,1))</f>
        <v/>
      </c>
      <c r="DY507" s="136" t="str">
        <f>IF($DT507="Passive","",INDEX(Expenses!F$6:F$1005,$DS507,1))</f>
        <v/>
      </c>
      <c r="DZ507" s="136" t="str">
        <f>IF($DT507="Passive","",INDEX(Expenses!G$6:G$1005,$DS507,1))</f>
        <v/>
      </c>
      <c r="EA507" s="136" t="str">
        <f>IF($DT507="Passive","",INDEX(Expenses!H$6:H$1005,$DS507,1))</f>
        <v/>
      </c>
      <c r="EB507" s="136" t="str">
        <f>IF($DT507="Passive","",INDEX(Expenses!I$6:I$1005,$DS507,1))</f>
        <v/>
      </c>
      <c r="EC507" s="136" t="str">
        <f>IF($DT507="Passive","",INDEX(Expenses!J$6:J$1005,$DS507,1))</f>
        <v/>
      </c>
      <c r="ED507" s="136" t="str">
        <f>IF($DT507="Passive","",INDEX(Expenses!K$6:K$1005,$DS507,1))</f>
        <v/>
      </c>
      <c r="EE507" s="136" t="str">
        <f>IF($DT507="Passive","",INDEX(Expenses!L$6:L$1005,$DS507,1))</f>
        <v/>
      </c>
      <c r="EF507" s="136" t="str">
        <f>IF($DT507="Passive","",INDEX(Expenses!M$6:M$1005,$DS507,1))</f>
        <v/>
      </c>
      <c r="EG507" s="136" t="str">
        <f>IF($DT507="Passive","",INDEX(Expenses!N$6:N$1005,$DS507,1))</f>
        <v/>
      </c>
      <c r="EH507" s="136" t="str">
        <f>IF($DT507="Passive","",INDEX(Expenses!O$6:O$1005,$DS507,1))</f>
        <v/>
      </c>
      <c r="EI507" s="136" t="str">
        <f>IF($DT507="Passive","",INDEX(Expenses!P$6:P$1005,$DS507,1))</f>
        <v/>
      </c>
    </row>
    <row r="508" spans="123:139" x14ac:dyDescent="0.25">
      <c r="DS508" s="40">
        <v>503</v>
      </c>
      <c r="DT508" s="130" t="str">
        <f>IF(OR(INDEX(Expenses!$B$6:$B$1005,$DS508,1)=0,INDEX(Expenses!$C$6:$C$1005,$DS508,1)=0,INDEX(Expenses!$D$6:$D$1005,$DS508,1)=0),"Passive","Active")</f>
        <v>Passive</v>
      </c>
      <c r="DU508" s="130" t="str">
        <f>IF($DT508="Passive","",INDEX(Expenses!$B$6:$B$1005,Calc!$DS508,1))</f>
        <v/>
      </c>
      <c r="DV508" s="130" t="str">
        <f>IF($DT508="Passive","",INDEX(Expenses!$C$6:$C$1005,Calc!$DS508,1))</f>
        <v/>
      </c>
      <c r="DW508" s="130" t="str">
        <f>IF($DT508="Passive","",INDEX(Expenses!$D$6:$D$1005,Calc!$DS508,1))</f>
        <v/>
      </c>
      <c r="DX508" s="136" t="str">
        <f>IF($DT508="Passive","",INDEX(Expenses!E$6:E$1005,$DS508,1))</f>
        <v/>
      </c>
      <c r="DY508" s="136" t="str">
        <f>IF($DT508="Passive","",INDEX(Expenses!F$6:F$1005,$DS508,1))</f>
        <v/>
      </c>
      <c r="DZ508" s="136" t="str">
        <f>IF($DT508="Passive","",INDEX(Expenses!G$6:G$1005,$DS508,1))</f>
        <v/>
      </c>
      <c r="EA508" s="136" t="str">
        <f>IF($DT508="Passive","",INDEX(Expenses!H$6:H$1005,$DS508,1))</f>
        <v/>
      </c>
      <c r="EB508" s="136" t="str">
        <f>IF($DT508="Passive","",INDEX(Expenses!I$6:I$1005,$DS508,1))</f>
        <v/>
      </c>
      <c r="EC508" s="136" t="str">
        <f>IF($DT508="Passive","",INDEX(Expenses!J$6:J$1005,$DS508,1))</f>
        <v/>
      </c>
      <c r="ED508" s="136" t="str">
        <f>IF($DT508="Passive","",INDEX(Expenses!K$6:K$1005,$DS508,1))</f>
        <v/>
      </c>
      <c r="EE508" s="136" t="str">
        <f>IF($DT508="Passive","",INDEX(Expenses!L$6:L$1005,$DS508,1))</f>
        <v/>
      </c>
      <c r="EF508" s="136" t="str">
        <f>IF($DT508="Passive","",INDEX(Expenses!M$6:M$1005,$DS508,1))</f>
        <v/>
      </c>
      <c r="EG508" s="136" t="str">
        <f>IF($DT508="Passive","",INDEX(Expenses!N$6:N$1005,$DS508,1))</f>
        <v/>
      </c>
      <c r="EH508" s="136" t="str">
        <f>IF($DT508="Passive","",INDEX(Expenses!O$6:O$1005,$DS508,1))</f>
        <v/>
      </c>
      <c r="EI508" s="136" t="str">
        <f>IF($DT508="Passive","",INDEX(Expenses!P$6:P$1005,$DS508,1))</f>
        <v/>
      </c>
    </row>
    <row r="509" spans="123:139" x14ac:dyDescent="0.25">
      <c r="DS509" s="40">
        <v>504</v>
      </c>
      <c r="DT509" s="130" t="str">
        <f>IF(OR(INDEX(Expenses!$B$6:$B$1005,$DS509,1)=0,INDEX(Expenses!$C$6:$C$1005,$DS509,1)=0,INDEX(Expenses!$D$6:$D$1005,$DS509,1)=0),"Passive","Active")</f>
        <v>Passive</v>
      </c>
      <c r="DU509" s="130" t="str">
        <f>IF($DT509="Passive","",INDEX(Expenses!$B$6:$B$1005,Calc!$DS509,1))</f>
        <v/>
      </c>
      <c r="DV509" s="130" t="str">
        <f>IF($DT509="Passive","",INDEX(Expenses!$C$6:$C$1005,Calc!$DS509,1))</f>
        <v/>
      </c>
      <c r="DW509" s="130" t="str">
        <f>IF($DT509="Passive","",INDEX(Expenses!$D$6:$D$1005,Calc!$DS509,1))</f>
        <v/>
      </c>
      <c r="DX509" s="136" t="str">
        <f>IF($DT509="Passive","",INDEX(Expenses!E$6:E$1005,$DS509,1))</f>
        <v/>
      </c>
      <c r="DY509" s="136" t="str">
        <f>IF($DT509="Passive","",INDEX(Expenses!F$6:F$1005,$DS509,1))</f>
        <v/>
      </c>
      <c r="DZ509" s="136" t="str">
        <f>IF($DT509="Passive","",INDEX(Expenses!G$6:G$1005,$DS509,1))</f>
        <v/>
      </c>
      <c r="EA509" s="136" t="str">
        <f>IF($DT509="Passive","",INDEX(Expenses!H$6:H$1005,$DS509,1))</f>
        <v/>
      </c>
      <c r="EB509" s="136" t="str">
        <f>IF($DT509="Passive","",INDEX(Expenses!I$6:I$1005,$DS509,1))</f>
        <v/>
      </c>
      <c r="EC509" s="136" t="str">
        <f>IF($DT509="Passive","",INDEX(Expenses!J$6:J$1005,$DS509,1))</f>
        <v/>
      </c>
      <c r="ED509" s="136" t="str">
        <f>IF($DT509="Passive","",INDEX(Expenses!K$6:K$1005,$DS509,1))</f>
        <v/>
      </c>
      <c r="EE509" s="136" t="str">
        <f>IF($DT509="Passive","",INDEX(Expenses!L$6:L$1005,$DS509,1))</f>
        <v/>
      </c>
      <c r="EF509" s="136" t="str">
        <f>IF($DT509="Passive","",INDEX(Expenses!M$6:M$1005,$DS509,1))</f>
        <v/>
      </c>
      <c r="EG509" s="136" t="str">
        <f>IF($DT509="Passive","",INDEX(Expenses!N$6:N$1005,$DS509,1))</f>
        <v/>
      </c>
      <c r="EH509" s="136" t="str">
        <f>IF($DT509="Passive","",INDEX(Expenses!O$6:O$1005,$DS509,1))</f>
        <v/>
      </c>
      <c r="EI509" s="136" t="str">
        <f>IF($DT509="Passive","",INDEX(Expenses!P$6:P$1005,$DS509,1))</f>
        <v/>
      </c>
    </row>
    <row r="510" spans="123:139" x14ac:dyDescent="0.25">
      <c r="DS510" s="40">
        <v>505</v>
      </c>
      <c r="DT510" s="130" t="str">
        <f>IF(OR(INDEX(Expenses!$B$6:$B$1005,$DS510,1)=0,INDEX(Expenses!$C$6:$C$1005,$DS510,1)=0,INDEX(Expenses!$D$6:$D$1005,$DS510,1)=0),"Passive","Active")</f>
        <v>Passive</v>
      </c>
      <c r="DU510" s="130" t="str">
        <f>IF($DT510="Passive","",INDEX(Expenses!$B$6:$B$1005,Calc!$DS510,1))</f>
        <v/>
      </c>
      <c r="DV510" s="130" t="str">
        <f>IF($DT510="Passive","",INDEX(Expenses!$C$6:$C$1005,Calc!$DS510,1))</f>
        <v/>
      </c>
      <c r="DW510" s="130" t="str">
        <f>IF($DT510="Passive","",INDEX(Expenses!$D$6:$D$1005,Calc!$DS510,1))</f>
        <v/>
      </c>
      <c r="DX510" s="136" t="str">
        <f>IF($DT510="Passive","",INDEX(Expenses!E$6:E$1005,$DS510,1))</f>
        <v/>
      </c>
      <c r="DY510" s="136" t="str">
        <f>IF($DT510="Passive","",INDEX(Expenses!F$6:F$1005,$DS510,1))</f>
        <v/>
      </c>
      <c r="DZ510" s="136" t="str">
        <f>IF($DT510="Passive","",INDEX(Expenses!G$6:G$1005,$DS510,1))</f>
        <v/>
      </c>
      <c r="EA510" s="136" t="str">
        <f>IF($DT510="Passive","",INDEX(Expenses!H$6:H$1005,$DS510,1))</f>
        <v/>
      </c>
      <c r="EB510" s="136" t="str">
        <f>IF($DT510="Passive","",INDEX(Expenses!I$6:I$1005,$DS510,1))</f>
        <v/>
      </c>
      <c r="EC510" s="136" t="str">
        <f>IF($DT510="Passive","",INDEX(Expenses!J$6:J$1005,$DS510,1))</f>
        <v/>
      </c>
      <c r="ED510" s="136" t="str">
        <f>IF($DT510="Passive","",INDEX(Expenses!K$6:K$1005,$DS510,1))</f>
        <v/>
      </c>
      <c r="EE510" s="136" t="str">
        <f>IF($DT510="Passive","",INDEX(Expenses!L$6:L$1005,$DS510,1))</f>
        <v/>
      </c>
      <c r="EF510" s="136" t="str">
        <f>IF($DT510="Passive","",INDEX(Expenses!M$6:M$1005,$DS510,1))</f>
        <v/>
      </c>
      <c r="EG510" s="136" t="str">
        <f>IF($DT510="Passive","",INDEX(Expenses!N$6:N$1005,$DS510,1))</f>
        <v/>
      </c>
      <c r="EH510" s="136" t="str">
        <f>IF($DT510="Passive","",INDEX(Expenses!O$6:O$1005,$DS510,1))</f>
        <v/>
      </c>
      <c r="EI510" s="136" t="str">
        <f>IF($DT510="Passive","",INDEX(Expenses!P$6:P$1005,$DS510,1))</f>
        <v/>
      </c>
    </row>
    <row r="511" spans="123:139" x14ac:dyDescent="0.25">
      <c r="DS511" s="40">
        <v>506</v>
      </c>
      <c r="DT511" s="130" t="str">
        <f>IF(OR(INDEX(Expenses!$B$6:$B$1005,$DS511,1)=0,INDEX(Expenses!$C$6:$C$1005,$DS511,1)=0,INDEX(Expenses!$D$6:$D$1005,$DS511,1)=0),"Passive","Active")</f>
        <v>Passive</v>
      </c>
      <c r="DU511" s="130" t="str">
        <f>IF($DT511="Passive","",INDEX(Expenses!$B$6:$B$1005,Calc!$DS511,1))</f>
        <v/>
      </c>
      <c r="DV511" s="130" t="str">
        <f>IF($DT511="Passive","",INDEX(Expenses!$C$6:$C$1005,Calc!$DS511,1))</f>
        <v/>
      </c>
      <c r="DW511" s="130" t="str">
        <f>IF($DT511="Passive","",INDEX(Expenses!$D$6:$D$1005,Calc!$DS511,1))</f>
        <v/>
      </c>
      <c r="DX511" s="136" t="str">
        <f>IF($DT511="Passive","",INDEX(Expenses!E$6:E$1005,$DS511,1))</f>
        <v/>
      </c>
      <c r="DY511" s="136" t="str">
        <f>IF($DT511="Passive","",INDEX(Expenses!F$6:F$1005,$DS511,1))</f>
        <v/>
      </c>
      <c r="DZ511" s="136" t="str">
        <f>IF($DT511="Passive","",INDEX(Expenses!G$6:G$1005,$DS511,1))</f>
        <v/>
      </c>
      <c r="EA511" s="136" t="str">
        <f>IF($DT511="Passive","",INDEX(Expenses!H$6:H$1005,$DS511,1))</f>
        <v/>
      </c>
      <c r="EB511" s="136" t="str">
        <f>IF($DT511="Passive","",INDEX(Expenses!I$6:I$1005,$DS511,1))</f>
        <v/>
      </c>
      <c r="EC511" s="136" t="str">
        <f>IF($DT511="Passive","",INDEX(Expenses!J$6:J$1005,$DS511,1))</f>
        <v/>
      </c>
      <c r="ED511" s="136" t="str">
        <f>IF($DT511="Passive","",INDEX(Expenses!K$6:K$1005,$DS511,1))</f>
        <v/>
      </c>
      <c r="EE511" s="136" t="str">
        <f>IF($DT511="Passive","",INDEX(Expenses!L$6:L$1005,$DS511,1))</f>
        <v/>
      </c>
      <c r="EF511" s="136" t="str">
        <f>IF($DT511="Passive","",INDEX(Expenses!M$6:M$1005,$DS511,1))</f>
        <v/>
      </c>
      <c r="EG511" s="136" t="str">
        <f>IF($DT511="Passive","",INDEX(Expenses!N$6:N$1005,$DS511,1))</f>
        <v/>
      </c>
      <c r="EH511" s="136" t="str">
        <f>IF($DT511="Passive","",INDEX(Expenses!O$6:O$1005,$DS511,1))</f>
        <v/>
      </c>
      <c r="EI511" s="136" t="str">
        <f>IF($DT511="Passive","",INDEX(Expenses!P$6:P$1005,$DS511,1))</f>
        <v/>
      </c>
    </row>
    <row r="512" spans="123:139" x14ac:dyDescent="0.25">
      <c r="DS512" s="40">
        <v>507</v>
      </c>
      <c r="DT512" s="130" t="str">
        <f>IF(OR(INDEX(Expenses!$B$6:$B$1005,$DS512,1)=0,INDEX(Expenses!$C$6:$C$1005,$DS512,1)=0,INDEX(Expenses!$D$6:$D$1005,$DS512,1)=0),"Passive","Active")</f>
        <v>Passive</v>
      </c>
      <c r="DU512" s="130" t="str">
        <f>IF($DT512="Passive","",INDEX(Expenses!$B$6:$B$1005,Calc!$DS512,1))</f>
        <v/>
      </c>
      <c r="DV512" s="130" t="str">
        <f>IF($DT512="Passive","",INDEX(Expenses!$C$6:$C$1005,Calc!$DS512,1))</f>
        <v/>
      </c>
      <c r="DW512" s="130" t="str">
        <f>IF($DT512="Passive","",INDEX(Expenses!$D$6:$D$1005,Calc!$DS512,1))</f>
        <v/>
      </c>
      <c r="DX512" s="136" t="str">
        <f>IF($DT512="Passive","",INDEX(Expenses!E$6:E$1005,$DS512,1))</f>
        <v/>
      </c>
      <c r="DY512" s="136" t="str">
        <f>IF($DT512="Passive","",INDEX(Expenses!F$6:F$1005,$DS512,1))</f>
        <v/>
      </c>
      <c r="DZ512" s="136" t="str">
        <f>IF($DT512="Passive","",INDEX(Expenses!G$6:G$1005,$DS512,1))</f>
        <v/>
      </c>
      <c r="EA512" s="136" t="str">
        <f>IF($DT512="Passive","",INDEX(Expenses!H$6:H$1005,$DS512,1))</f>
        <v/>
      </c>
      <c r="EB512" s="136" t="str">
        <f>IF($DT512="Passive","",INDEX(Expenses!I$6:I$1005,$DS512,1))</f>
        <v/>
      </c>
      <c r="EC512" s="136" t="str">
        <f>IF($DT512="Passive","",INDEX(Expenses!J$6:J$1005,$DS512,1))</f>
        <v/>
      </c>
      <c r="ED512" s="136" t="str">
        <f>IF($DT512="Passive","",INDEX(Expenses!K$6:K$1005,$DS512,1))</f>
        <v/>
      </c>
      <c r="EE512" s="136" t="str">
        <f>IF($DT512="Passive","",INDEX(Expenses!L$6:L$1005,$DS512,1))</f>
        <v/>
      </c>
      <c r="EF512" s="136" t="str">
        <f>IF($DT512="Passive","",INDEX(Expenses!M$6:M$1005,$DS512,1))</f>
        <v/>
      </c>
      <c r="EG512" s="136" t="str">
        <f>IF($DT512="Passive","",INDEX(Expenses!N$6:N$1005,$DS512,1))</f>
        <v/>
      </c>
      <c r="EH512" s="136" t="str">
        <f>IF($DT512="Passive","",INDEX(Expenses!O$6:O$1005,$DS512,1))</f>
        <v/>
      </c>
      <c r="EI512" s="136" t="str">
        <f>IF($DT512="Passive","",INDEX(Expenses!P$6:P$1005,$DS512,1))</f>
        <v/>
      </c>
    </row>
    <row r="513" spans="123:139" x14ac:dyDescent="0.25">
      <c r="DS513" s="40">
        <v>508</v>
      </c>
      <c r="DT513" s="130" t="str">
        <f>IF(OR(INDEX(Expenses!$B$6:$B$1005,$DS513,1)=0,INDEX(Expenses!$C$6:$C$1005,$DS513,1)=0,INDEX(Expenses!$D$6:$D$1005,$DS513,1)=0),"Passive","Active")</f>
        <v>Passive</v>
      </c>
      <c r="DU513" s="130" t="str">
        <f>IF($DT513="Passive","",INDEX(Expenses!$B$6:$B$1005,Calc!$DS513,1))</f>
        <v/>
      </c>
      <c r="DV513" s="130" t="str">
        <f>IF($DT513="Passive","",INDEX(Expenses!$C$6:$C$1005,Calc!$DS513,1))</f>
        <v/>
      </c>
      <c r="DW513" s="130" t="str">
        <f>IF($DT513="Passive","",INDEX(Expenses!$D$6:$D$1005,Calc!$DS513,1))</f>
        <v/>
      </c>
      <c r="DX513" s="136" t="str">
        <f>IF($DT513="Passive","",INDEX(Expenses!E$6:E$1005,$DS513,1))</f>
        <v/>
      </c>
      <c r="DY513" s="136" t="str">
        <f>IF($DT513="Passive","",INDEX(Expenses!F$6:F$1005,$DS513,1))</f>
        <v/>
      </c>
      <c r="DZ513" s="136" t="str">
        <f>IF($DT513="Passive","",INDEX(Expenses!G$6:G$1005,$DS513,1))</f>
        <v/>
      </c>
      <c r="EA513" s="136" t="str">
        <f>IF($DT513="Passive","",INDEX(Expenses!H$6:H$1005,$DS513,1))</f>
        <v/>
      </c>
      <c r="EB513" s="136" t="str">
        <f>IF($DT513="Passive","",INDEX(Expenses!I$6:I$1005,$DS513,1))</f>
        <v/>
      </c>
      <c r="EC513" s="136" t="str">
        <f>IF($DT513="Passive","",INDEX(Expenses!J$6:J$1005,$DS513,1))</f>
        <v/>
      </c>
      <c r="ED513" s="136" t="str">
        <f>IF($DT513="Passive","",INDEX(Expenses!K$6:K$1005,$DS513,1))</f>
        <v/>
      </c>
      <c r="EE513" s="136" t="str">
        <f>IF($DT513="Passive","",INDEX(Expenses!L$6:L$1005,$DS513,1))</f>
        <v/>
      </c>
      <c r="EF513" s="136" t="str">
        <f>IF($DT513="Passive","",INDEX(Expenses!M$6:M$1005,$DS513,1))</f>
        <v/>
      </c>
      <c r="EG513" s="136" t="str">
        <f>IF($DT513="Passive","",INDEX(Expenses!N$6:N$1005,$DS513,1))</f>
        <v/>
      </c>
      <c r="EH513" s="136" t="str">
        <f>IF($DT513="Passive","",INDEX(Expenses!O$6:O$1005,$DS513,1))</f>
        <v/>
      </c>
      <c r="EI513" s="136" t="str">
        <f>IF($DT513="Passive","",INDEX(Expenses!P$6:P$1005,$DS513,1))</f>
        <v/>
      </c>
    </row>
    <row r="514" spans="123:139" x14ac:dyDescent="0.25">
      <c r="DS514" s="40">
        <v>509</v>
      </c>
      <c r="DT514" s="130" t="str">
        <f>IF(OR(INDEX(Expenses!$B$6:$B$1005,$DS514,1)=0,INDEX(Expenses!$C$6:$C$1005,$DS514,1)=0,INDEX(Expenses!$D$6:$D$1005,$DS514,1)=0),"Passive","Active")</f>
        <v>Passive</v>
      </c>
      <c r="DU514" s="130" t="str">
        <f>IF($DT514="Passive","",INDEX(Expenses!$B$6:$B$1005,Calc!$DS514,1))</f>
        <v/>
      </c>
      <c r="DV514" s="130" t="str">
        <f>IF($DT514="Passive","",INDEX(Expenses!$C$6:$C$1005,Calc!$DS514,1))</f>
        <v/>
      </c>
      <c r="DW514" s="130" t="str">
        <f>IF($DT514="Passive","",INDEX(Expenses!$D$6:$D$1005,Calc!$DS514,1))</f>
        <v/>
      </c>
      <c r="DX514" s="136" t="str">
        <f>IF($DT514="Passive","",INDEX(Expenses!E$6:E$1005,$DS514,1))</f>
        <v/>
      </c>
      <c r="DY514" s="136" t="str">
        <f>IF($DT514="Passive","",INDEX(Expenses!F$6:F$1005,$DS514,1))</f>
        <v/>
      </c>
      <c r="DZ514" s="136" t="str">
        <f>IF($DT514="Passive","",INDEX(Expenses!G$6:G$1005,$DS514,1))</f>
        <v/>
      </c>
      <c r="EA514" s="136" t="str">
        <f>IF($DT514="Passive","",INDEX(Expenses!H$6:H$1005,$DS514,1))</f>
        <v/>
      </c>
      <c r="EB514" s="136" t="str">
        <f>IF($DT514="Passive","",INDEX(Expenses!I$6:I$1005,$DS514,1))</f>
        <v/>
      </c>
      <c r="EC514" s="136" t="str">
        <f>IF($DT514="Passive","",INDEX(Expenses!J$6:J$1005,$DS514,1))</f>
        <v/>
      </c>
      <c r="ED514" s="136" t="str">
        <f>IF($DT514="Passive","",INDEX(Expenses!K$6:K$1005,$DS514,1))</f>
        <v/>
      </c>
      <c r="EE514" s="136" t="str">
        <f>IF($DT514="Passive","",INDEX(Expenses!L$6:L$1005,$DS514,1))</f>
        <v/>
      </c>
      <c r="EF514" s="136" t="str">
        <f>IF($DT514="Passive","",INDEX(Expenses!M$6:M$1005,$DS514,1))</f>
        <v/>
      </c>
      <c r="EG514" s="136" t="str">
        <f>IF($DT514="Passive","",INDEX(Expenses!N$6:N$1005,$DS514,1))</f>
        <v/>
      </c>
      <c r="EH514" s="136" t="str">
        <f>IF($DT514="Passive","",INDEX(Expenses!O$6:O$1005,$DS514,1))</f>
        <v/>
      </c>
      <c r="EI514" s="136" t="str">
        <f>IF($DT514="Passive","",INDEX(Expenses!P$6:P$1005,$DS514,1))</f>
        <v/>
      </c>
    </row>
    <row r="515" spans="123:139" x14ac:dyDescent="0.25">
      <c r="DS515" s="40">
        <v>510</v>
      </c>
      <c r="DT515" s="130" t="str">
        <f>IF(OR(INDEX(Expenses!$B$6:$B$1005,$DS515,1)=0,INDEX(Expenses!$C$6:$C$1005,$DS515,1)=0,INDEX(Expenses!$D$6:$D$1005,$DS515,1)=0),"Passive","Active")</f>
        <v>Passive</v>
      </c>
      <c r="DU515" s="130" t="str">
        <f>IF($DT515="Passive","",INDEX(Expenses!$B$6:$B$1005,Calc!$DS515,1))</f>
        <v/>
      </c>
      <c r="DV515" s="130" t="str">
        <f>IF($DT515="Passive","",INDEX(Expenses!$C$6:$C$1005,Calc!$DS515,1))</f>
        <v/>
      </c>
      <c r="DW515" s="130" t="str">
        <f>IF($DT515="Passive","",INDEX(Expenses!$D$6:$D$1005,Calc!$DS515,1))</f>
        <v/>
      </c>
      <c r="DX515" s="136" t="str">
        <f>IF($DT515="Passive","",INDEX(Expenses!E$6:E$1005,$DS515,1))</f>
        <v/>
      </c>
      <c r="DY515" s="136" t="str">
        <f>IF($DT515="Passive","",INDEX(Expenses!F$6:F$1005,$DS515,1))</f>
        <v/>
      </c>
      <c r="DZ515" s="136" t="str">
        <f>IF($DT515="Passive","",INDEX(Expenses!G$6:G$1005,$DS515,1))</f>
        <v/>
      </c>
      <c r="EA515" s="136" t="str">
        <f>IF($DT515="Passive","",INDEX(Expenses!H$6:H$1005,$DS515,1))</f>
        <v/>
      </c>
      <c r="EB515" s="136" t="str">
        <f>IF($DT515="Passive","",INDEX(Expenses!I$6:I$1005,$DS515,1))</f>
        <v/>
      </c>
      <c r="EC515" s="136" t="str">
        <f>IF($DT515="Passive","",INDEX(Expenses!J$6:J$1005,$DS515,1))</f>
        <v/>
      </c>
      <c r="ED515" s="136" t="str">
        <f>IF($DT515="Passive","",INDEX(Expenses!K$6:K$1005,$DS515,1))</f>
        <v/>
      </c>
      <c r="EE515" s="136" t="str">
        <f>IF($DT515="Passive","",INDEX(Expenses!L$6:L$1005,$DS515,1))</f>
        <v/>
      </c>
      <c r="EF515" s="136" t="str">
        <f>IF($DT515="Passive","",INDEX(Expenses!M$6:M$1005,$DS515,1))</f>
        <v/>
      </c>
      <c r="EG515" s="136" t="str">
        <f>IF($DT515="Passive","",INDEX(Expenses!N$6:N$1005,$DS515,1))</f>
        <v/>
      </c>
      <c r="EH515" s="136" t="str">
        <f>IF($DT515="Passive","",INDEX(Expenses!O$6:O$1005,$DS515,1))</f>
        <v/>
      </c>
      <c r="EI515" s="136" t="str">
        <f>IF($DT515="Passive","",INDEX(Expenses!P$6:P$1005,$DS515,1))</f>
        <v/>
      </c>
    </row>
    <row r="516" spans="123:139" x14ac:dyDescent="0.25">
      <c r="DS516" s="40">
        <v>511</v>
      </c>
      <c r="DT516" s="130" t="str">
        <f>IF(OR(INDEX(Expenses!$B$6:$B$1005,$DS516,1)=0,INDEX(Expenses!$C$6:$C$1005,$DS516,1)=0,INDEX(Expenses!$D$6:$D$1005,$DS516,1)=0),"Passive","Active")</f>
        <v>Passive</v>
      </c>
      <c r="DU516" s="130" t="str">
        <f>IF($DT516="Passive","",INDEX(Expenses!$B$6:$B$1005,Calc!$DS516,1))</f>
        <v/>
      </c>
      <c r="DV516" s="130" t="str">
        <f>IF($DT516="Passive","",INDEX(Expenses!$C$6:$C$1005,Calc!$DS516,1))</f>
        <v/>
      </c>
      <c r="DW516" s="130" t="str">
        <f>IF($DT516="Passive","",INDEX(Expenses!$D$6:$D$1005,Calc!$DS516,1))</f>
        <v/>
      </c>
      <c r="DX516" s="136" t="str">
        <f>IF($DT516="Passive","",INDEX(Expenses!E$6:E$1005,$DS516,1))</f>
        <v/>
      </c>
      <c r="DY516" s="136" t="str">
        <f>IF($DT516="Passive","",INDEX(Expenses!F$6:F$1005,$DS516,1))</f>
        <v/>
      </c>
      <c r="DZ516" s="136" t="str">
        <f>IF($DT516="Passive","",INDEX(Expenses!G$6:G$1005,$DS516,1))</f>
        <v/>
      </c>
      <c r="EA516" s="136" t="str">
        <f>IF($DT516="Passive","",INDEX(Expenses!H$6:H$1005,$DS516,1))</f>
        <v/>
      </c>
      <c r="EB516" s="136" t="str">
        <f>IF($DT516="Passive","",INDEX(Expenses!I$6:I$1005,$DS516,1))</f>
        <v/>
      </c>
      <c r="EC516" s="136" t="str">
        <f>IF($DT516="Passive","",INDEX(Expenses!J$6:J$1005,$DS516,1))</f>
        <v/>
      </c>
      <c r="ED516" s="136" t="str">
        <f>IF($DT516="Passive","",INDEX(Expenses!K$6:K$1005,$DS516,1))</f>
        <v/>
      </c>
      <c r="EE516" s="136" t="str">
        <f>IF($DT516="Passive","",INDEX(Expenses!L$6:L$1005,$DS516,1))</f>
        <v/>
      </c>
      <c r="EF516" s="136" t="str">
        <f>IF($DT516="Passive","",INDEX(Expenses!M$6:M$1005,$DS516,1))</f>
        <v/>
      </c>
      <c r="EG516" s="136" t="str">
        <f>IF($DT516="Passive","",INDEX(Expenses!N$6:N$1005,$DS516,1))</f>
        <v/>
      </c>
      <c r="EH516" s="136" t="str">
        <f>IF($DT516="Passive","",INDEX(Expenses!O$6:O$1005,$DS516,1))</f>
        <v/>
      </c>
      <c r="EI516" s="136" t="str">
        <f>IF($DT516="Passive","",INDEX(Expenses!P$6:P$1005,$DS516,1))</f>
        <v/>
      </c>
    </row>
    <row r="517" spans="123:139" x14ac:dyDescent="0.25">
      <c r="DS517" s="40">
        <v>512</v>
      </c>
      <c r="DT517" s="130" t="str">
        <f>IF(OR(INDEX(Expenses!$B$6:$B$1005,$DS517,1)=0,INDEX(Expenses!$C$6:$C$1005,$DS517,1)=0,INDEX(Expenses!$D$6:$D$1005,$DS517,1)=0),"Passive","Active")</f>
        <v>Passive</v>
      </c>
      <c r="DU517" s="130" t="str">
        <f>IF($DT517="Passive","",INDEX(Expenses!$B$6:$B$1005,Calc!$DS517,1))</f>
        <v/>
      </c>
      <c r="DV517" s="130" t="str">
        <f>IF($DT517="Passive","",INDEX(Expenses!$C$6:$C$1005,Calc!$DS517,1))</f>
        <v/>
      </c>
      <c r="DW517" s="130" t="str">
        <f>IF($DT517="Passive","",INDEX(Expenses!$D$6:$D$1005,Calc!$DS517,1))</f>
        <v/>
      </c>
      <c r="DX517" s="136" t="str">
        <f>IF($DT517="Passive","",INDEX(Expenses!E$6:E$1005,$DS517,1))</f>
        <v/>
      </c>
      <c r="DY517" s="136" t="str">
        <f>IF($DT517="Passive","",INDEX(Expenses!F$6:F$1005,$DS517,1))</f>
        <v/>
      </c>
      <c r="DZ517" s="136" t="str">
        <f>IF($DT517="Passive","",INDEX(Expenses!G$6:G$1005,$DS517,1))</f>
        <v/>
      </c>
      <c r="EA517" s="136" t="str">
        <f>IF($DT517="Passive","",INDEX(Expenses!H$6:H$1005,$DS517,1))</f>
        <v/>
      </c>
      <c r="EB517" s="136" t="str">
        <f>IF($DT517="Passive","",INDEX(Expenses!I$6:I$1005,$DS517,1))</f>
        <v/>
      </c>
      <c r="EC517" s="136" t="str">
        <f>IF($DT517="Passive","",INDEX(Expenses!J$6:J$1005,$DS517,1))</f>
        <v/>
      </c>
      <c r="ED517" s="136" t="str">
        <f>IF($DT517="Passive","",INDEX(Expenses!K$6:K$1005,$DS517,1))</f>
        <v/>
      </c>
      <c r="EE517" s="136" t="str">
        <f>IF($DT517="Passive","",INDEX(Expenses!L$6:L$1005,$DS517,1))</f>
        <v/>
      </c>
      <c r="EF517" s="136" t="str">
        <f>IF($DT517="Passive","",INDEX(Expenses!M$6:M$1005,$DS517,1))</f>
        <v/>
      </c>
      <c r="EG517" s="136" t="str">
        <f>IF($DT517="Passive","",INDEX(Expenses!N$6:N$1005,$DS517,1))</f>
        <v/>
      </c>
      <c r="EH517" s="136" t="str">
        <f>IF($DT517="Passive","",INDEX(Expenses!O$6:O$1005,$DS517,1))</f>
        <v/>
      </c>
      <c r="EI517" s="136" t="str">
        <f>IF($DT517="Passive","",INDEX(Expenses!P$6:P$1005,$DS517,1))</f>
        <v/>
      </c>
    </row>
    <row r="518" spans="123:139" x14ac:dyDescent="0.25">
      <c r="DS518" s="40">
        <v>513</v>
      </c>
      <c r="DT518" s="130" t="str">
        <f>IF(OR(INDEX(Expenses!$B$6:$B$1005,$DS518,1)=0,INDEX(Expenses!$C$6:$C$1005,$DS518,1)=0,INDEX(Expenses!$D$6:$D$1005,$DS518,1)=0),"Passive","Active")</f>
        <v>Passive</v>
      </c>
      <c r="DU518" s="130" t="str">
        <f>IF($DT518="Passive","",INDEX(Expenses!$B$6:$B$1005,Calc!$DS518,1))</f>
        <v/>
      </c>
      <c r="DV518" s="130" t="str">
        <f>IF($DT518="Passive","",INDEX(Expenses!$C$6:$C$1005,Calc!$DS518,1))</f>
        <v/>
      </c>
      <c r="DW518" s="130" t="str">
        <f>IF($DT518="Passive","",INDEX(Expenses!$D$6:$D$1005,Calc!$DS518,1))</f>
        <v/>
      </c>
      <c r="DX518" s="136" t="str">
        <f>IF($DT518="Passive","",INDEX(Expenses!E$6:E$1005,$DS518,1))</f>
        <v/>
      </c>
      <c r="DY518" s="136" t="str">
        <f>IF($DT518="Passive","",INDEX(Expenses!F$6:F$1005,$DS518,1))</f>
        <v/>
      </c>
      <c r="DZ518" s="136" t="str">
        <f>IF($DT518="Passive","",INDEX(Expenses!G$6:G$1005,$DS518,1))</f>
        <v/>
      </c>
      <c r="EA518" s="136" t="str">
        <f>IF($DT518="Passive","",INDEX(Expenses!H$6:H$1005,$DS518,1))</f>
        <v/>
      </c>
      <c r="EB518" s="136" t="str">
        <f>IF($DT518="Passive","",INDEX(Expenses!I$6:I$1005,$DS518,1))</f>
        <v/>
      </c>
      <c r="EC518" s="136" t="str">
        <f>IF($DT518="Passive","",INDEX(Expenses!J$6:J$1005,$DS518,1))</f>
        <v/>
      </c>
      <c r="ED518" s="136" t="str">
        <f>IF($DT518="Passive","",INDEX(Expenses!K$6:K$1005,$DS518,1))</f>
        <v/>
      </c>
      <c r="EE518" s="136" t="str">
        <f>IF($DT518="Passive","",INDEX(Expenses!L$6:L$1005,$DS518,1))</f>
        <v/>
      </c>
      <c r="EF518" s="136" t="str">
        <f>IF($DT518="Passive","",INDEX(Expenses!M$6:M$1005,$DS518,1))</f>
        <v/>
      </c>
      <c r="EG518" s="136" t="str">
        <f>IF($DT518="Passive","",INDEX(Expenses!N$6:N$1005,$DS518,1))</f>
        <v/>
      </c>
      <c r="EH518" s="136" t="str">
        <f>IF($DT518="Passive","",INDEX(Expenses!O$6:O$1005,$DS518,1))</f>
        <v/>
      </c>
      <c r="EI518" s="136" t="str">
        <f>IF($DT518="Passive","",INDEX(Expenses!P$6:P$1005,$DS518,1))</f>
        <v/>
      </c>
    </row>
    <row r="519" spans="123:139" x14ac:dyDescent="0.25">
      <c r="DS519" s="40">
        <v>514</v>
      </c>
      <c r="DT519" s="130" t="str">
        <f>IF(OR(INDEX(Expenses!$B$6:$B$1005,$DS519,1)=0,INDEX(Expenses!$C$6:$C$1005,$DS519,1)=0,INDEX(Expenses!$D$6:$D$1005,$DS519,1)=0),"Passive","Active")</f>
        <v>Passive</v>
      </c>
      <c r="DU519" s="130" t="str">
        <f>IF($DT519="Passive","",INDEX(Expenses!$B$6:$B$1005,Calc!$DS519,1))</f>
        <v/>
      </c>
      <c r="DV519" s="130" t="str">
        <f>IF($DT519="Passive","",INDEX(Expenses!$C$6:$C$1005,Calc!$DS519,1))</f>
        <v/>
      </c>
      <c r="DW519" s="130" t="str">
        <f>IF($DT519="Passive","",INDEX(Expenses!$D$6:$D$1005,Calc!$DS519,1))</f>
        <v/>
      </c>
      <c r="DX519" s="136" t="str">
        <f>IF($DT519="Passive","",INDEX(Expenses!E$6:E$1005,$DS519,1))</f>
        <v/>
      </c>
      <c r="DY519" s="136" t="str">
        <f>IF($DT519="Passive","",INDEX(Expenses!F$6:F$1005,$DS519,1))</f>
        <v/>
      </c>
      <c r="DZ519" s="136" t="str">
        <f>IF($DT519="Passive","",INDEX(Expenses!G$6:G$1005,$DS519,1))</f>
        <v/>
      </c>
      <c r="EA519" s="136" t="str">
        <f>IF($DT519="Passive","",INDEX(Expenses!H$6:H$1005,$DS519,1))</f>
        <v/>
      </c>
      <c r="EB519" s="136" t="str">
        <f>IF($DT519="Passive","",INDEX(Expenses!I$6:I$1005,$DS519,1))</f>
        <v/>
      </c>
      <c r="EC519" s="136" t="str">
        <f>IF($DT519="Passive","",INDEX(Expenses!J$6:J$1005,$DS519,1))</f>
        <v/>
      </c>
      <c r="ED519" s="136" t="str">
        <f>IF($DT519="Passive","",INDEX(Expenses!K$6:K$1005,$DS519,1))</f>
        <v/>
      </c>
      <c r="EE519" s="136" t="str">
        <f>IF($DT519="Passive","",INDEX(Expenses!L$6:L$1005,$DS519,1))</f>
        <v/>
      </c>
      <c r="EF519" s="136" t="str">
        <f>IF($DT519="Passive","",INDEX(Expenses!M$6:M$1005,$DS519,1))</f>
        <v/>
      </c>
      <c r="EG519" s="136" t="str">
        <f>IF($DT519="Passive","",INDEX(Expenses!N$6:N$1005,$DS519,1))</f>
        <v/>
      </c>
      <c r="EH519" s="136" t="str">
        <f>IF($DT519="Passive","",INDEX(Expenses!O$6:O$1005,$DS519,1))</f>
        <v/>
      </c>
      <c r="EI519" s="136" t="str">
        <f>IF($DT519="Passive","",INDEX(Expenses!P$6:P$1005,$DS519,1))</f>
        <v/>
      </c>
    </row>
    <row r="520" spans="123:139" x14ac:dyDescent="0.25">
      <c r="DS520" s="40">
        <v>515</v>
      </c>
      <c r="DT520" s="130" t="str">
        <f>IF(OR(INDEX(Expenses!$B$6:$B$1005,$DS520,1)=0,INDEX(Expenses!$C$6:$C$1005,$DS520,1)=0,INDEX(Expenses!$D$6:$D$1005,$DS520,1)=0),"Passive","Active")</f>
        <v>Passive</v>
      </c>
      <c r="DU520" s="130" t="str">
        <f>IF($DT520="Passive","",INDEX(Expenses!$B$6:$B$1005,Calc!$DS520,1))</f>
        <v/>
      </c>
      <c r="DV520" s="130" t="str">
        <f>IF($DT520="Passive","",INDEX(Expenses!$C$6:$C$1005,Calc!$DS520,1))</f>
        <v/>
      </c>
      <c r="DW520" s="130" t="str">
        <f>IF($DT520="Passive","",INDEX(Expenses!$D$6:$D$1005,Calc!$DS520,1))</f>
        <v/>
      </c>
      <c r="DX520" s="136" t="str">
        <f>IF($DT520="Passive","",INDEX(Expenses!E$6:E$1005,$DS520,1))</f>
        <v/>
      </c>
      <c r="DY520" s="136" t="str">
        <f>IF($DT520="Passive","",INDEX(Expenses!F$6:F$1005,$DS520,1))</f>
        <v/>
      </c>
      <c r="DZ520" s="136" t="str">
        <f>IF($DT520="Passive","",INDEX(Expenses!G$6:G$1005,$DS520,1))</f>
        <v/>
      </c>
      <c r="EA520" s="136" t="str">
        <f>IF($DT520="Passive","",INDEX(Expenses!H$6:H$1005,$DS520,1))</f>
        <v/>
      </c>
      <c r="EB520" s="136" t="str">
        <f>IF($DT520="Passive","",INDEX(Expenses!I$6:I$1005,$DS520,1))</f>
        <v/>
      </c>
      <c r="EC520" s="136" t="str">
        <f>IF($DT520="Passive","",INDEX(Expenses!J$6:J$1005,$DS520,1))</f>
        <v/>
      </c>
      <c r="ED520" s="136" t="str">
        <f>IF($DT520="Passive","",INDEX(Expenses!K$6:K$1005,$DS520,1))</f>
        <v/>
      </c>
      <c r="EE520" s="136" t="str">
        <f>IF($DT520="Passive","",INDEX(Expenses!L$6:L$1005,$DS520,1))</f>
        <v/>
      </c>
      <c r="EF520" s="136" t="str">
        <f>IF($DT520="Passive","",INDEX(Expenses!M$6:M$1005,$DS520,1))</f>
        <v/>
      </c>
      <c r="EG520" s="136" t="str">
        <f>IF($DT520="Passive","",INDEX(Expenses!N$6:N$1005,$DS520,1))</f>
        <v/>
      </c>
      <c r="EH520" s="136" t="str">
        <f>IF($DT520="Passive","",INDEX(Expenses!O$6:O$1005,$DS520,1))</f>
        <v/>
      </c>
      <c r="EI520" s="136" t="str">
        <f>IF($DT520="Passive","",INDEX(Expenses!P$6:P$1005,$DS520,1))</f>
        <v/>
      </c>
    </row>
    <row r="521" spans="123:139" x14ac:dyDescent="0.25">
      <c r="DS521" s="40">
        <v>516</v>
      </c>
      <c r="DT521" s="130" t="str">
        <f>IF(OR(INDEX(Expenses!$B$6:$B$1005,$DS521,1)=0,INDEX(Expenses!$C$6:$C$1005,$DS521,1)=0,INDEX(Expenses!$D$6:$D$1005,$DS521,1)=0),"Passive","Active")</f>
        <v>Passive</v>
      </c>
      <c r="DU521" s="130" t="str">
        <f>IF($DT521="Passive","",INDEX(Expenses!$B$6:$B$1005,Calc!$DS521,1))</f>
        <v/>
      </c>
      <c r="DV521" s="130" t="str">
        <f>IF($DT521="Passive","",INDEX(Expenses!$C$6:$C$1005,Calc!$DS521,1))</f>
        <v/>
      </c>
      <c r="DW521" s="130" t="str">
        <f>IF($DT521="Passive","",INDEX(Expenses!$D$6:$D$1005,Calc!$DS521,1))</f>
        <v/>
      </c>
      <c r="DX521" s="136" t="str">
        <f>IF($DT521="Passive","",INDEX(Expenses!E$6:E$1005,$DS521,1))</f>
        <v/>
      </c>
      <c r="DY521" s="136" t="str">
        <f>IF($DT521="Passive","",INDEX(Expenses!F$6:F$1005,$DS521,1))</f>
        <v/>
      </c>
      <c r="DZ521" s="136" t="str">
        <f>IF($DT521="Passive","",INDEX(Expenses!G$6:G$1005,$DS521,1))</f>
        <v/>
      </c>
      <c r="EA521" s="136" t="str">
        <f>IF($DT521="Passive","",INDEX(Expenses!H$6:H$1005,$DS521,1))</f>
        <v/>
      </c>
      <c r="EB521" s="136" t="str">
        <f>IF($DT521="Passive","",INDEX(Expenses!I$6:I$1005,$DS521,1))</f>
        <v/>
      </c>
      <c r="EC521" s="136" t="str">
        <f>IF($DT521="Passive","",INDEX(Expenses!J$6:J$1005,$DS521,1))</f>
        <v/>
      </c>
      <c r="ED521" s="136" t="str">
        <f>IF($DT521="Passive","",INDEX(Expenses!K$6:K$1005,$DS521,1))</f>
        <v/>
      </c>
      <c r="EE521" s="136" t="str">
        <f>IF($DT521="Passive","",INDEX(Expenses!L$6:L$1005,$DS521,1))</f>
        <v/>
      </c>
      <c r="EF521" s="136" t="str">
        <f>IF($DT521="Passive","",INDEX(Expenses!M$6:M$1005,$DS521,1))</f>
        <v/>
      </c>
      <c r="EG521" s="136" t="str">
        <f>IF($DT521="Passive","",INDEX(Expenses!N$6:N$1005,$DS521,1))</f>
        <v/>
      </c>
      <c r="EH521" s="136" t="str">
        <f>IF($DT521="Passive","",INDEX(Expenses!O$6:O$1005,$DS521,1))</f>
        <v/>
      </c>
      <c r="EI521" s="136" t="str">
        <f>IF($DT521="Passive","",INDEX(Expenses!P$6:P$1005,$DS521,1))</f>
        <v/>
      </c>
    </row>
    <row r="522" spans="123:139" x14ac:dyDescent="0.25">
      <c r="DS522" s="40">
        <v>517</v>
      </c>
      <c r="DT522" s="130" t="str">
        <f>IF(OR(INDEX(Expenses!$B$6:$B$1005,$DS522,1)=0,INDEX(Expenses!$C$6:$C$1005,$DS522,1)=0,INDEX(Expenses!$D$6:$D$1005,$DS522,1)=0),"Passive","Active")</f>
        <v>Passive</v>
      </c>
      <c r="DU522" s="130" t="str">
        <f>IF($DT522="Passive","",INDEX(Expenses!$B$6:$B$1005,Calc!$DS522,1))</f>
        <v/>
      </c>
      <c r="DV522" s="130" t="str">
        <f>IF($DT522="Passive","",INDEX(Expenses!$C$6:$C$1005,Calc!$DS522,1))</f>
        <v/>
      </c>
      <c r="DW522" s="130" t="str">
        <f>IF($DT522="Passive","",INDEX(Expenses!$D$6:$D$1005,Calc!$DS522,1))</f>
        <v/>
      </c>
      <c r="DX522" s="136" t="str">
        <f>IF($DT522="Passive","",INDEX(Expenses!E$6:E$1005,$DS522,1))</f>
        <v/>
      </c>
      <c r="DY522" s="136" t="str">
        <f>IF($DT522="Passive","",INDEX(Expenses!F$6:F$1005,$DS522,1))</f>
        <v/>
      </c>
      <c r="DZ522" s="136" t="str">
        <f>IF($DT522="Passive","",INDEX(Expenses!G$6:G$1005,$DS522,1))</f>
        <v/>
      </c>
      <c r="EA522" s="136" t="str">
        <f>IF($DT522="Passive","",INDEX(Expenses!H$6:H$1005,$DS522,1))</f>
        <v/>
      </c>
      <c r="EB522" s="136" t="str">
        <f>IF($DT522="Passive","",INDEX(Expenses!I$6:I$1005,$DS522,1))</f>
        <v/>
      </c>
      <c r="EC522" s="136" t="str">
        <f>IF($DT522="Passive","",INDEX(Expenses!J$6:J$1005,$DS522,1))</f>
        <v/>
      </c>
      <c r="ED522" s="136" t="str">
        <f>IF($DT522="Passive","",INDEX(Expenses!K$6:K$1005,$DS522,1))</f>
        <v/>
      </c>
      <c r="EE522" s="136" t="str">
        <f>IF($DT522="Passive","",INDEX(Expenses!L$6:L$1005,$DS522,1))</f>
        <v/>
      </c>
      <c r="EF522" s="136" t="str">
        <f>IF($DT522="Passive","",INDEX(Expenses!M$6:M$1005,$DS522,1))</f>
        <v/>
      </c>
      <c r="EG522" s="136" t="str">
        <f>IF($DT522="Passive","",INDEX(Expenses!N$6:N$1005,$DS522,1))</f>
        <v/>
      </c>
      <c r="EH522" s="136" t="str">
        <f>IF($DT522="Passive","",INDEX(Expenses!O$6:O$1005,$DS522,1))</f>
        <v/>
      </c>
      <c r="EI522" s="136" t="str">
        <f>IF($DT522="Passive","",INDEX(Expenses!P$6:P$1005,$DS522,1))</f>
        <v/>
      </c>
    </row>
    <row r="523" spans="123:139" x14ac:dyDescent="0.25">
      <c r="DS523" s="40">
        <v>518</v>
      </c>
      <c r="DT523" s="130" t="str">
        <f>IF(OR(INDEX(Expenses!$B$6:$B$1005,$DS523,1)=0,INDEX(Expenses!$C$6:$C$1005,$DS523,1)=0,INDEX(Expenses!$D$6:$D$1005,$DS523,1)=0),"Passive","Active")</f>
        <v>Passive</v>
      </c>
      <c r="DU523" s="130" t="str">
        <f>IF($DT523="Passive","",INDEX(Expenses!$B$6:$B$1005,Calc!$DS523,1))</f>
        <v/>
      </c>
      <c r="DV523" s="130" t="str">
        <f>IF($DT523="Passive","",INDEX(Expenses!$C$6:$C$1005,Calc!$DS523,1))</f>
        <v/>
      </c>
      <c r="DW523" s="130" t="str">
        <f>IF($DT523="Passive","",INDEX(Expenses!$D$6:$D$1005,Calc!$DS523,1))</f>
        <v/>
      </c>
      <c r="DX523" s="136" t="str">
        <f>IF($DT523="Passive","",INDEX(Expenses!E$6:E$1005,$DS523,1))</f>
        <v/>
      </c>
      <c r="DY523" s="136" t="str">
        <f>IF($DT523="Passive","",INDEX(Expenses!F$6:F$1005,$DS523,1))</f>
        <v/>
      </c>
      <c r="DZ523" s="136" t="str">
        <f>IF($DT523="Passive","",INDEX(Expenses!G$6:G$1005,$DS523,1))</f>
        <v/>
      </c>
      <c r="EA523" s="136" t="str">
        <f>IF($DT523="Passive","",INDEX(Expenses!H$6:H$1005,$DS523,1))</f>
        <v/>
      </c>
      <c r="EB523" s="136" t="str">
        <f>IF($DT523="Passive","",INDEX(Expenses!I$6:I$1005,$DS523,1))</f>
        <v/>
      </c>
      <c r="EC523" s="136" t="str">
        <f>IF($DT523="Passive","",INDEX(Expenses!J$6:J$1005,$DS523,1))</f>
        <v/>
      </c>
      <c r="ED523" s="136" t="str">
        <f>IF($DT523="Passive","",INDEX(Expenses!K$6:K$1005,$DS523,1))</f>
        <v/>
      </c>
      <c r="EE523" s="136" t="str">
        <f>IF($DT523="Passive","",INDEX(Expenses!L$6:L$1005,$DS523,1))</f>
        <v/>
      </c>
      <c r="EF523" s="136" t="str">
        <f>IF($DT523="Passive","",INDEX(Expenses!M$6:M$1005,$DS523,1))</f>
        <v/>
      </c>
      <c r="EG523" s="136" t="str">
        <f>IF($DT523="Passive","",INDEX(Expenses!N$6:N$1005,$DS523,1))</f>
        <v/>
      </c>
      <c r="EH523" s="136" t="str">
        <f>IF($DT523="Passive","",INDEX(Expenses!O$6:O$1005,$DS523,1))</f>
        <v/>
      </c>
      <c r="EI523" s="136" t="str">
        <f>IF($DT523="Passive","",INDEX(Expenses!P$6:P$1005,$DS523,1))</f>
        <v/>
      </c>
    </row>
    <row r="524" spans="123:139" x14ac:dyDescent="0.25">
      <c r="DS524" s="40">
        <v>519</v>
      </c>
      <c r="DT524" s="130" t="str">
        <f>IF(OR(INDEX(Expenses!$B$6:$B$1005,$DS524,1)=0,INDEX(Expenses!$C$6:$C$1005,$DS524,1)=0,INDEX(Expenses!$D$6:$D$1005,$DS524,1)=0),"Passive","Active")</f>
        <v>Passive</v>
      </c>
      <c r="DU524" s="130" t="str">
        <f>IF($DT524="Passive","",INDEX(Expenses!$B$6:$B$1005,Calc!$DS524,1))</f>
        <v/>
      </c>
      <c r="DV524" s="130" t="str">
        <f>IF($DT524="Passive","",INDEX(Expenses!$C$6:$C$1005,Calc!$DS524,1))</f>
        <v/>
      </c>
      <c r="DW524" s="130" t="str">
        <f>IF($DT524="Passive","",INDEX(Expenses!$D$6:$D$1005,Calc!$DS524,1))</f>
        <v/>
      </c>
      <c r="DX524" s="136" t="str">
        <f>IF($DT524="Passive","",INDEX(Expenses!E$6:E$1005,$DS524,1))</f>
        <v/>
      </c>
      <c r="DY524" s="136" t="str">
        <f>IF($DT524="Passive","",INDEX(Expenses!F$6:F$1005,$DS524,1))</f>
        <v/>
      </c>
      <c r="DZ524" s="136" t="str">
        <f>IF($DT524="Passive","",INDEX(Expenses!G$6:G$1005,$DS524,1))</f>
        <v/>
      </c>
      <c r="EA524" s="136" t="str">
        <f>IF($DT524="Passive","",INDEX(Expenses!H$6:H$1005,$DS524,1))</f>
        <v/>
      </c>
      <c r="EB524" s="136" t="str">
        <f>IF($DT524="Passive","",INDEX(Expenses!I$6:I$1005,$DS524,1))</f>
        <v/>
      </c>
      <c r="EC524" s="136" t="str">
        <f>IF($DT524="Passive","",INDEX(Expenses!J$6:J$1005,$DS524,1))</f>
        <v/>
      </c>
      <c r="ED524" s="136" t="str">
        <f>IF($DT524="Passive","",INDEX(Expenses!K$6:K$1005,$DS524,1))</f>
        <v/>
      </c>
      <c r="EE524" s="136" t="str">
        <f>IF($DT524="Passive","",INDEX(Expenses!L$6:L$1005,$DS524,1))</f>
        <v/>
      </c>
      <c r="EF524" s="136" t="str">
        <f>IF($DT524="Passive","",INDEX(Expenses!M$6:M$1005,$DS524,1))</f>
        <v/>
      </c>
      <c r="EG524" s="136" t="str">
        <f>IF($DT524="Passive","",INDEX(Expenses!N$6:N$1005,$DS524,1))</f>
        <v/>
      </c>
      <c r="EH524" s="136" t="str">
        <f>IF($DT524="Passive","",INDEX(Expenses!O$6:O$1005,$DS524,1))</f>
        <v/>
      </c>
      <c r="EI524" s="136" t="str">
        <f>IF($DT524="Passive","",INDEX(Expenses!P$6:P$1005,$DS524,1))</f>
        <v/>
      </c>
    </row>
    <row r="525" spans="123:139" x14ac:dyDescent="0.25">
      <c r="DS525" s="40">
        <v>520</v>
      </c>
      <c r="DT525" s="130" t="str">
        <f>IF(OR(INDEX(Expenses!$B$6:$B$1005,$DS525,1)=0,INDEX(Expenses!$C$6:$C$1005,$DS525,1)=0,INDEX(Expenses!$D$6:$D$1005,$DS525,1)=0),"Passive","Active")</f>
        <v>Passive</v>
      </c>
      <c r="DU525" s="130" t="str">
        <f>IF($DT525="Passive","",INDEX(Expenses!$B$6:$B$1005,Calc!$DS525,1))</f>
        <v/>
      </c>
      <c r="DV525" s="130" t="str">
        <f>IF($DT525="Passive","",INDEX(Expenses!$C$6:$C$1005,Calc!$DS525,1))</f>
        <v/>
      </c>
      <c r="DW525" s="130" t="str">
        <f>IF($DT525="Passive","",INDEX(Expenses!$D$6:$D$1005,Calc!$DS525,1))</f>
        <v/>
      </c>
      <c r="DX525" s="136" t="str">
        <f>IF($DT525="Passive","",INDEX(Expenses!E$6:E$1005,$DS525,1))</f>
        <v/>
      </c>
      <c r="DY525" s="136" t="str">
        <f>IF($DT525="Passive","",INDEX(Expenses!F$6:F$1005,$DS525,1))</f>
        <v/>
      </c>
      <c r="DZ525" s="136" t="str">
        <f>IF($DT525="Passive","",INDEX(Expenses!G$6:G$1005,$DS525,1))</f>
        <v/>
      </c>
      <c r="EA525" s="136" t="str">
        <f>IF($DT525="Passive","",INDEX(Expenses!H$6:H$1005,$DS525,1))</f>
        <v/>
      </c>
      <c r="EB525" s="136" t="str">
        <f>IF($DT525="Passive","",INDEX(Expenses!I$6:I$1005,$DS525,1))</f>
        <v/>
      </c>
      <c r="EC525" s="136" t="str">
        <f>IF($DT525="Passive","",INDEX(Expenses!J$6:J$1005,$DS525,1))</f>
        <v/>
      </c>
      <c r="ED525" s="136" t="str">
        <f>IF($DT525="Passive","",INDEX(Expenses!K$6:K$1005,$DS525,1))</f>
        <v/>
      </c>
      <c r="EE525" s="136" t="str">
        <f>IF($DT525="Passive","",INDEX(Expenses!L$6:L$1005,$DS525,1))</f>
        <v/>
      </c>
      <c r="EF525" s="136" t="str">
        <f>IF($DT525="Passive","",INDEX(Expenses!M$6:M$1005,$DS525,1))</f>
        <v/>
      </c>
      <c r="EG525" s="136" t="str">
        <f>IF($DT525="Passive","",INDEX(Expenses!N$6:N$1005,$DS525,1))</f>
        <v/>
      </c>
      <c r="EH525" s="136" t="str">
        <f>IF($DT525="Passive","",INDEX(Expenses!O$6:O$1005,$DS525,1))</f>
        <v/>
      </c>
      <c r="EI525" s="136" t="str">
        <f>IF($DT525="Passive","",INDEX(Expenses!P$6:P$1005,$DS525,1))</f>
        <v/>
      </c>
    </row>
    <row r="526" spans="123:139" x14ac:dyDescent="0.25">
      <c r="DS526" s="40">
        <v>521</v>
      </c>
      <c r="DT526" s="130" t="str">
        <f>IF(OR(INDEX(Expenses!$B$6:$B$1005,$DS526,1)=0,INDEX(Expenses!$C$6:$C$1005,$DS526,1)=0,INDEX(Expenses!$D$6:$D$1005,$DS526,1)=0),"Passive","Active")</f>
        <v>Passive</v>
      </c>
      <c r="DU526" s="130" t="str">
        <f>IF($DT526="Passive","",INDEX(Expenses!$B$6:$B$1005,Calc!$DS526,1))</f>
        <v/>
      </c>
      <c r="DV526" s="130" t="str">
        <f>IF($DT526="Passive","",INDEX(Expenses!$C$6:$C$1005,Calc!$DS526,1))</f>
        <v/>
      </c>
      <c r="DW526" s="130" t="str">
        <f>IF($DT526="Passive","",INDEX(Expenses!$D$6:$D$1005,Calc!$DS526,1))</f>
        <v/>
      </c>
      <c r="DX526" s="136" t="str">
        <f>IF($DT526="Passive","",INDEX(Expenses!E$6:E$1005,$DS526,1))</f>
        <v/>
      </c>
      <c r="DY526" s="136" t="str">
        <f>IF($DT526="Passive","",INDEX(Expenses!F$6:F$1005,$DS526,1))</f>
        <v/>
      </c>
      <c r="DZ526" s="136" t="str">
        <f>IF($DT526="Passive","",INDEX(Expenses!G$6:G$1005,$DS526,1))</f>
        <v/>
      </c>
      <c r="EA526" s="136" t="str">
        <f>IF($DT526="Passive","",INDEX(Expenses!H$6:H$1005,$DS526,1))</f>
        <v/>
      </c>
      <c r="EB526" s="136" t="str">
        <f>IF($DT526="Passive","",INDEX(Expenses!I$6:I$1005,$DS526,1))</f>
        <v/>
      </c>
      <c r="EC526" s="136" t="str">
        <f>IF($DT526="Passive","",INDEX(Expenses!J$6:J$1005,$DS526,1))</f>
        <v/>
      </c>
      <c r="ED526" s="136" t="str">
        <f>IF($DT526="Passive","",INDEX(Expenses!K$6:K$1005,$DS526,1))</f>
        <v/>
      </c>
      <c r="EE526" s="136" t="str">
        <f>IF($DT526="Passive","",INDEX(Expenses!L$6:L$1005,$DS526,1))</f>
        <v/>
      </c>
      <c r="EF526" s="136" t="str">
        <f>IF($DT526="Passive","",INDEX(Expenses!M$6:M$1005,$DS526,1))</f>
        <v/>
      </c>
      <c r="EG526" s="136" t="str">
        <f>IF($DT526="Passive","",INDEX(Expenses!N$6:N$1005,$DS526,1))</f>
        <v/>
      </c>
      <c r="EH526" s="136" t="str">
        <f>IF($DT526="Passive","",INDEX(Expenses!O$6:O$1005,$DS526,1))</f>
        <v/>
      </c>
      <c r="EI526" s="136" t="str">
        <f>IF($DT526="Passive","",INDEX(Expenses!P$6:P$1005,$DS526,1))</f>
        <v/>
      </c>
    </row>
    <row r="527" spans="123:139" x14ac:dyDescent="0.25">
      <c r="DS527" s="40">
        <v>522</v>
      </c>
      <c r="DT527" s="130" t="str">
        <f>IF(OR(INDEX(Expenses!$B$6:$B$1005,$DS527,1)=0,INDEX(Expenses!$C$6:$C$1005,$DS527,1)=0,INDEX(Expenses!$D$6:$D$1005,$DS527,1)=0),"Passive","Active")</f>
        <v>Passive</v>
      </c>
      <c r="DU527" s="130" t="str">
        <f>IF($DT527="Passive","",INDEX(Expenses!$B$6:$B$1005,Calc!$DS527,1))</f>
        <v/>
      </c>
      <c r="DV527" s="130" t="str">
        <f>IF($DT527="Passive","",INDEX(Expenses!$C$6:$C$1005,Calc!$DS527,1))</f>
        <v/>
      </c>
      <c r="DW527" s="130" t="str">
        <f>IF($DT527="Passive","",INDEX(Expenses!$D$6:$D$1005,Calc!$DS527,1))</f>
        <v/>
      </c>
      <c r="DX527" s="136" t="str">
        <f>IF($DT527="Passive","",INDEX(Expenses!E$6:E$1005,$DS527,1))</f>
        <v/>
      </c>
      <c r="DY527" s="136" t="str">
        <f>IF($DT527="Passive","",INDEX(Expenses!F$6:F$1005,$DS527,1))</f>
        <v/>
      </c>
      <c r="DZ527" s="136" t="str">
        <f>IF($DT527="Passive","",INDEX(Expenses!G$6:G$1005,$DS527,1))</f>
        <v/>
      </c>
      <c r="EA527" s="136" t="str">
        <f>IF($DT527="Passive","",INDEX(Expenses!H$6:H$1005,$DS527,1))</f>
        <v/>
      </c>
      <c r="EB527" s="136" t="str">
        <f>IF($DT527="Passive","",INDEX(Expenses!I$6:I$1005,$DS527,1))</f>
        <v/>
      </c>
      <c r="EC527" s="136" t="str">
        <f>IF($DT527="Passive","",INDEX(Expenses!J$6:J$1005,$DS527,1))</f>
        <v/>
      </c>
      <c r="ED527" s="136" t="str">
        <f>IF($DT527="Passive","",INDEX(Expenses!K$6:K$1005,$DS527,1))</f>
        <v/>
      </c>
      <c r="EE527" s="136" t="str">
        <f>IF($DT527="Passive","",INDEX(Expenses!L$6:L$1005,$DS527,1))</f>
        <v/>
      </c>
      <c r="EF527" s="136" t="str">
        <f>IF($DT527="Passive","",INDEX(Expenses!M$6:M$1005,$DS527,1))</f>
        <v/>
      </c>
      <c r="EG527" s="136" t="str">
        <f>IF($DT527="Passive","",INDEX(Expenses!N$6:N$1005,$DS527,1))</f>
        <v/>
      </c>
      <c r="EH527" s="136" t="str">
        <f>IF($DT527="Passive","",INDEX(Expenses!O$6:O$1005,$DS527,1))</f>
        <v/>
      </c>
      <c r="EI527" s="136" t="str">
        <f>IF($DT527="Passive","",INDEX(Expenses!P$6:P$1005,$DS527,1))</f>
        <v/>
      </c>
    </row>
    <row r="528" spans="123:139" x14ac:dyDescent="0.25">
      <c r="DS528" s="40">
        <v>523</v>
      </c>
      <c r="DT528" s="130" t="str">
        <f>IF(OR(INDEX(Expenses!$B$6:$B$1005,$DS528,1)=0,INDEX(Expenses!$C$6:$C$1005,$DS528,1)=0,INDEX(Expenses!$D$6:$D$1005,$DS528,1)=0),"Passive","Active")</f>
        <v>Passive</v>
      </c>
      <c r="DU528" s="130" t="str">
        <f>IF($DT528="Passive","",INDEX(Expenses!$B$6:$B$1005,Calc!$DS528,1))</f>
        <v/>
      </c>
      <c r="DV528" s="130" t="str">
        <f>IF($DT528="Passive","",INDEX(Expenses!$C$6:$C$1005,Calc!$DS528,1))</f>
        <v/>
      </c>
      <c r="DW528" s="130" t="str">
        <f>IF($DT528="Passive","",INDEX(Expenses!$D$6:$D$1005,Calc!$DS528,1))</f>
        <v/>
      </c>
      <c r="DX528" s="136" t="str">
        <f>IF($DT528="Passive","",INDEX(Expenses!E$6:E$1005,$DS528,1))</f>
        <v/>
      </c>
      <c r="DY528" s="136" t="str">
        <f>IF($DT528="Passive","",INDEX(Expenses!F$6:F$1005,$DS528,1))</f>
        <v/>
      </c>
      <c r="DZ528" s="136" t="str">
        <f>IF($DT528="Passive","",INDEX(Expenses!G$6:G$1005,$DS528,1))</f>
        <v/>
      </c>
      <c r="EA528" s="136" t="str">
        <f>IF($DT528="Passive","",INDEX(Expenses!H$6:H$1005,$DS528,1))</f>
        <v/>
      </c>
      <c r="EB528" s="136" t="str">
        <f>IF($DT528="Passive","",INDEX(Expenses!I$6:I$1005,$DS528,1))</f>
        <v/>
      </c>
      <c r="EC528" s="136" t="str">
        <f>IF($DT528="Passive","",INDEX(Expenses!J$6:J$1005,$DS528,1))</f>
        <v/>
      </c>
      <c r="ED528" s="136" t="str">
        <f>IF($DT528="Passive","",INDEX(Expenses!K$6:K$1005,$DS528,1))</f>
        <v/>
      </c>
      <c r="EE528" s="136" t="str">
        <f>IF($DT528="Passive","",INDEX(Expenses!L$6:L$1005,$DS528,1))</f>
        <v/>
      </c>
      <c r="EF528" s="136" t="str">
        <f>IF($DT528="Passive","",INDEX(Expenses!M$6:M$1005,$DS528,1))</f>
        <v/>
      </c>
      <c r="EG528" s="136" t="str">
        <f>IF($DT528="Passive","",INDEX(Expenses!N$6:N$1005,$DS528,1))</f>
        <v/>
      </c>
      <c r="EH528" s="136" t="str">
        <f>IF($DT528="Passive","",INDEX(Expenses!O$6:O$1005,$DS528,1))</f>
        <v/>
      </c>
      <c r="EI528" s="136" t="str">
        <f>IF($DT528="Passive","",INDEX(Expenses!P$6:P$1005,$DS528,1))</f>
        <v/>
      </c>
    </row>
    <row r="529" spans="123:139" x14ac:dyDescent="0.25">
      <c r="DS529" s="40">
        <v>524</v>
      </c>
      <c r="DT529" s="130" t="str">
        <f>IF(OR(INDEX(Expenses!$B$6:$B$1005,$DS529,1)=0,INDEX(Expenses!$C$6:$C$1005,$DS529,1)=0,INDEX(Expenses!$D$6:$D$1005,$DS529,1)=0),"Passive","Active")</f>
        <v>Passive</v>
      </c>
      <c r="DU529" s="130" t="str">
        <f>IF($DT529="Passive","",INDEX(Expenses!$B$6:$B$1005,Calc!$DS529,1))</f>
        <v/>
      </c>
      <c r="DV529" s="130" t="str">
        <f>IF($DT529="Passive","",INDEX(Expenses!$C$6:$C$1005,Calc!$DS529,1))</f>
        <v/>
      </c>
      <c r="DW529" s="130" t="str">
        <f>IF($DT529="Passive","",INDEX(Expenses!$D$6:$D$1005,Calc!$DS529,1))</f>
        <v/>
      </c>
      <c r="DX529" s="136" t="str">
        <f>IF($DT529="Passive","",INDEX(Expenses!E$6:E$1005,$DS529,1))</f>
        <v/>
      </c>
      <c r="DY529" s="136" t="str">
        <f>IF($DT529="Passive","",INDEX(Expenses!F$6:F$1005,$DS529,1))</f>
        <v/>
      </c>
      <c r="DZ529" s="136" t="str">
        <f>IF($DT529="Passive","",INDEX(Expenses!G$6:G$1005,$DS529,1))</f>
        <v/>
      </c>
      <c r="EA529" s="136" t="str">
        <f>IF($DT529="Passive","",INDEX(Expenses!H$6:H$1005,$DS529,1))</f>
        <v/>
      </c>
      <c r="EB529" s="136" t="str">
        <f>IF($DT529="Passive","",INDEX(Expenses!I$6:I$1005,$DS529,1))</f>
        <v/>
      </c>
      <c r="EC529" s="136" t="str">
        <f>IF($DT529="Passive","",INDEX(Expenses!J$6:J$1005,$DS529,1))</f>
        <v/>
      </c>
      <c r="ED529" s="136" t="str">
        <f>IF($DT529="Passive","",INDEX(Expenses!K$6:K$1005,$DS529,1))</f>
        <v/>
      </c>
      <c r="EE529" s="136" t="str">
        <f>IF($DT529="Passive","",INDEX(Expenses!L$6:L$1005,$DS529,1))</f>
        <v/>
      </c>
      <c r="EF529" s="136" t="str">
        <f>IF($DT529="Passive","",INDEX(Expenses!M$6:M$1005,$DS529,1))</f>
        <v/>
      </c>
      <c r="EG529" s="136" t="str">
        <f>IF($DT529="Passive","",INDEX(Expenses!N$6:N$1005,$DS529,1))</f>
        <v/>
      </c>
      <c r="EH529" s="136" t="str">
        <f>IF($DT529="Passive","",INDEX(Expenses!O$6:O$1005,$DS529,1))</f>
        <v/>
      </c>
      <c r="EI529" s="136" t="str">
        <f>IF($DT529="Passive","",INDEX(Expenses!P$6:P$1005,$DS529,1))</f>
        <v/>
      </c>
    </row>
    <row r="530" spans="123:139" x14ac:dyDescent="0.25">
      <c r="DS530" s="40">
        <v>525</v>
      </c>
      <c r="DT530" s="130" t="str">
        <f>IF(OR(INDEX(Expenses!$B$6:$B$1005,$DS530,1)=0,INDEX(Expenses!$C$6:$C$1005,$DS530,1)=0,INDEX(Expenses!$D$6:$D$1005,$DS530,1)=0),"Passive","Active")</f>
        <v>Passive</v>
      </c>
      <c r="DU530" s="130" t="str">
        <f>IF($DT530="Passive","",INDEX(Expenses!$B$6:$B$1005,Calc!$DS530,1))</f>
        <v/>
      </c>
      <c r="DV530" s="130" t="str">
        <f>IF($DT530="Passive","",INDEX(Expenses!$C$6:$C$1005,Calc!$DS530,1))</f>
        <v/>
      </c>
      <c r="DW530" s="130" t="str">
        <f>IF($DT530="Passive","",INDEX(Expenses!$D$6:$D$1005,Calc!$DS530,1))</f>
        <v/>
      </c>
      <c r="DX530" s="136" t="str">
        <f>IF($DT530="Passive","",INDEX(Expenses!E$6:E$1005,$DS530,1))</f>
        <v/>
      </c>
      <c r="DY530" s="136" t="str">
        <f>IF($DT530="Passive","",INDEX(Expenses!F$6:F$1005,$DS530,1))</f>
        <v/>
      </c>
      <c r="DZ530" s="136" t="str">
        <f>IF($DT530="Passive","",INDEX(Expenses!G$6:G$1005,$DS530,1))</f>
        <v/>
      </c>
      <c r="EA530" s="136" t="str">
        <f>IF($DT530="Passive","",INDEX(Expenses!H$6:H$1005,$DS530,1))</f>
        <v/>
      </c>
      <c r="EB530" s="136" t="str">
        <f>IF($DT530="Passive","",INDEX(Expenses!I$6:I$1005,$DS530,1))</f>
        <v/>
      </c>
      <c r="EC530" s="136" t="str">
        <f>IF($DT530="Passive","",INDEX(Expenses!J$6:J$1005,$DS530,1))</f>
        <v/>
      </c>
      <c r="ED530" s="136" t="str">
        <f>IF($DT530="Passive","",INDEX(Expenses!K$6:K$1005,$DS530,1))</f>
        <v/>
      </c>
      <c r="EE530" s="136" t="str">
        <f>IF($DT530="Passive","",INDEX(Expenses!L$6:L$1005,$DS530,1))</f>
        <v/>
      </c>
      <c r="EF530" s="136" t="str">
        <f>IF($DT530="Passive","",INDEX(Expenses!M$6:M$1005,$DS530,1))</f>
        <v/>
      </c>
      <c r="EG530" s="136" t="str">
        <f>IF($DT530="Passive","",INDEX(Expenses!N$6:N$1005,$DS530,1))</f>
        <v/>
      </c>
      <c r="EH530" s="136" t="str">
        <f>IF($DT530="Passive","",INDEX(Expenses!O$6:O$1005,$DS530,1))</f>
        <v/>
      </c>
      <c r="EI530" s="136" t="str">
        <f>IF($DT530="Passive","",INDEX(Expenses!P$6:P$1005,$DS530,1))</f>
        <v/>
      </c>
    </row>
    <row r="531" spans="123:139" x14ac:dyDescent="0.25">
      <c r="DS531" s="40">
        <v>526</v>
      </c>
      <c r="DT531" s="130" t="str">
        <f>IF(OR(INDEX(Expenses!$B$6:$B$1005,$DS531,1)=0,INDEX(Expenses!$C$6:$C$1005,$DS531,1)=0,INDEX(Expenses!$D$6:$D$1005,$DS531,1)=0),"Passive","Active")</f>
        <v>Passive</v>
      </c>
      <c r="DU531" s="130" t="str">
        <f>IF($DT531="Passive","",INDEX(Expenses!$B$6:$B$1005,Calc!$DS531,1))</f>
        <v/>
      </c>
      <c r="DV531" s="130" t="str">
        <f>IF($DT531="Passive","",INDEX(Expenses!$C$6:$C$1005,Calc!$DS531,1))</f>
        <v/>
      </c>
      <c r="DW531" s="130" t="str">
        <f>IF($DT531="Passive","",INDEX(Expenses!$D$6:$D$1005,Calc!$DS531,1))</f>
        <v/>
      </c>
      <c r="DX531" s="136" t="str">
        <f>IF($DT531="Passive","",INDEX(Expenses!E$6:E$1005,$DS531,1))</f>
        <v/>
      </c>
      <c r="DY531" s="136" t="str">
        <f>IF($DT531="Passive","",INDEX(Expenses!F$6:F$1005,$DS531,1))</f>
        <v/>
      </c>
      <c r="DZ531" s="136" t="str">
        <f>IF($DT531="Passive","",INDEX(Expenses!G$6:G$1005,$DS531,1))</f>
        <v/>
      </c>
      <c r="EA531" s="136" t="str">
        <f>IF($DT531="Passive","",INDEX(Expenses!H$6:H$1005,$DS531,1))</f>
        <v/>
      </c>
      <c r="EB531" s="136" t="str">
        <f>IF($DT531="Passive","",INDEX(Expenses!I$6:I$1005,$DS531,1))</f>
        <v/>
      </c>
      <c r="EC531" s="136" t="str">
        <f>IF($DT531="Passive","",INDEX(Expenses!J$6:J$1005,$DS531,1))</f>
        <v/>
      </c>
      <c r="ED531" s="136" t="str">
        <f>IF($DT531="Passive","",INDEX(Expenses!K$6:K$1005,$DS531,1))</f>
        <v/>
      </c>
      <c r="EE531" s="136" t="str">
        <f>IF($DT531="Passive","",INDEX(Expenses!L$6:L$1005,$DS531,1))</f>
        <v/>
      </c>
      <c r="EF531" s="136" t="str">
        <f>IF($DT531="Passive","",INDEX(Expenses!M$6:M$1005,$DS531,1))</f>
        <v/>
      </c>
      <c r="EG531" s="136" t="str">
        <f>IF($DT531="Passive","",INDEX(Expenses!N$6:N$1005,$DS531,1))</f>
        <v/>
      </c>
      <c r="EH531" s="136" t="str">
        <f>IF($DT531="Passive","",INDEX(Expenses!O$6:O$1005,$DS531,1))</f>
        <v/>
      </c>
      <c r="EI531" s="136" t="str">
        <f>IF($DT531="Passive","",INDEX(Expenses!P$6:P$1005,$DS531,1))</f>
        <v/>
      </c>
    </row>
    <row r="532" spans="123:139" x14ac:dyDescent="0.25">
      <c r="DS532" s="40">
        <v>527</v>
      </c>
      <c r="DT532" s="130" t="str">
        <f>IF(OR(INDEX(Expenses!$B$6:$B$1005,$DS532,1)=0,INDEX(Expenses!$C$6:$C$1005,$DS532,1)=0,INDEX(Expenses!$D$6:$D$1005,$DS532,1)=0),"Passive","Active")</f>
        <v>Passive</v>
      </c>
      <c r="DU532" s="130" t="str">
        <f>IF($DT532="Passive","",INDEX(Expenses!$B$6:$B$1005,Calc!$DS532,1))</f>
        <v/>
      </c>
      <c r="DV532" s="130" t="str">
        <f>IF($DT532="Passive","",INDEX(Expenses!$C$6:$C$1005,Calc!$DS532,1))</f>
        <v/>
      </c>
      <c r="DW532" s="130" t="str">
        <f>IF($DT532="Passive","",INDEX(Expenses!$D$6:$D$1005,Calc!$DS532,1))</f>
        <v/>
      </c>
      <c r="DX532" s="136" t="str">
        <f>IF($DT532="Passive","",INDEX(Expenses!E$6:E$1005,$DS532,1))</f>
        <v/>
      </c>
      <c r="DY532" s="136" t="str">
        <f>IF($DT532="Passive","",INDEX(Expenses!F$6:F$1005,$DS532,1))</f>
        <v/>
      </c>
      <c r="DZ532" s="136" t="str">
        <f>IF($DT532="Passive","",INDEX(Expenses!G$6:G$1005,$DS532,1))</f>
        <v/>
      </c>
      <c r="EA532" s="136" t="str">
        <f>IF($DT532="Passive","",INDEX(Expenses!H$6:H$1005,$DS532,1))</f>
        <v/>
      </c>
      <c r="EB532" s="136" t="str">
        <f>IF($DT532="Passive","",INDEX(Expenses!I$6:I$1005,$DS532,1))</f>
        <v/>
      </c>
      <c r="EC532" s="136" t="str">
        <f>IF($DT532="Passive","",INDEX(Expenses!J$6:J$1005,$DS532,1))</f>
        <v/>
      </c>
      <c r="ED532" s="136" t="str">
        <f>IF($DT532="Passive","",INDEX(Expenses!K$6:K$1005,$DS532,1))</f>
        <v/>
      </c>
      <c r="EE532" s="136" t="str">
        <f>IF($DT532="Passive","",INDEX(Expenses!L$6:L$1005,$DS532,1))</f>
        <v/>
      </c>
      <c r="EF532" s="136" t="str">
        <f>IF($DT532="Passive","",INDEX(Expenses!M$6:M$1005,$DS532,1))</f>
        <v/>
      </c>
      <c r="EG532" s="136" t="str">
        <f>IF($DT532="Passive","",INDEX(Expenses!N$6:N$1005,$DS532,1))</f>
        <v/>
      </c>
      <c r="EH532" s="136" t="str">
        <f>IF($DT532="Passive","",INDEX(Expenses!O$6:O$1005,$DS532,1))</f>
        <v/>
      </c>
      <c r="EI532" s="136" t="str">
        <f>IF($DT532="Passive","",INDEX(Expenses!P$6:P$1005,$DS532,1))</f>
        <v/>
      </c>
    </row>
    <row r="533" spans="123:139" x14ac:dyDescent="0.25">
      <c r="DS533" s="40">
        <v>528</v>
      </c>
      <c r="DT533" s="130" t="str">
        <f>IF(OR(INDEX(Expenses!$B$6:$B$1005,$DS533,1)=0,INDEX(Expenses!$C$6:$C$1005,$DS533,1)=0,INDEX(Expenses!$D$6:$D$1005,$DS533,1)=0),"Passive","Active")</f>
        <v>Passive</v>
      </c>
      <c r="DU533" s="130" t="str">
        <f>IF($DT533="Passive","",INDEX(Expenses!$B$6:$B$1005,Calc!$DS533,1))</f>
        <v/>
      </c>
      <c r="DV533" s="130" t="str">
        <f>IF($DT533="Passive","",INDEX(Expenses!$C$6:$C$1005,Calc!$DS533,1))</f>
        <v/>
      </c>
      <c r="DW533" s="130" t="str">
        <f>IF($DT533="Passive","",INDEX(Expenses!$D$6:$D$1005,Calc!$DS533,1))</f>
        <v/>
      </c>
      <c r="DX533" s="136" t="str">
        <f>IF($DT533="Passive","",INDEX(Expenses!E$6:E$1005,$DS533,1))</f>
        <v/>
      </c>
      <c r="DY533" s="136" t="str">
        <f>IF($DT533="Passive","",INDEX(Expenses!F$6:F$1005,$DS533,1))</f>
        <v/>
      </c>
      <c r="DZ533" s="136" t="str">
        <f>IF($DT533="Passive","",INDEX(Expenses!G$6:G$1005,$DS533,1))</f>
        <v/>
      </c>
      <c r="EA533" s="136" t="str">
        <f>IF($DT533="Passive","",INDEX(Expenses!H$6:H$1005,$DS533,1))</f>
        <v/>
      </c>
      <c r="EB533" s="136" t="str">
        <f>IF($DT533="Passive","",INDEX(Expenses!I$6:I$1005,$DS533,1))</f>
        <v/>
      </c>
      <c r="EC533" s="136" t="str">
        <f>IF($DT533="Passive","",INDEX(Expenses!J$6:J$1005,$DS533,1))</f>
        <v/>
      </c>
      <c r="ED533" s="136" t="str">
        <f>IF($DT533="Passive","",INDEX(Expenses!K$6:K$1005,$DS533,1))</f>
        <v/>
      </c>
      <c r="EE533" s="136" t="str">
        <f>IF($DT533="Passive","",INDEX(Expenses!L$6:L$1005,$DS533,1))</f>
        <v/>
      </c>
      <c r="EF533" s="136" t="str">
        <f>IF($DT533="Passive","",INDEX(Expenses!M$6:M$1005,$DS533,1))</f>
        <v/>
      </c>
      <c r="EG533" s="136" t="str">
        <f>IF($DT533="Passive","",INDEX(Expenses!N$6:N$1005,$DS533,1))</f>
        <v/>
      </c>
      <c r="EH533" s="136" t="str">
        <f>IF($DT533="Passive","",INDEX(Expenses!O$6:O$1005,$DS533,1))</f>
        <v/>
      </c>
      <c r="EI533" s="136" t="str">
        <f>IF($DT533="Passive","",INDEX(Expenses!P$6:P$1005,$DS533,1))</f>
        <v/>
      </c>
    </row>
    <row r="534" spans="123:139" x14ac:dyDescent="0.25">
      <c r="DS534" s="40">
        <v>529</v>
      </c>
      <c r="DT534" s="130" t="str">
        <f>IF(OR(INDEX(Expenses!$B$6:$B$1005,$DS534,1)=0,INDEX(Expenses!$C$6:$C$1005,$DS534,1)=0,INDEX(Expenses!$D$6:$D$1005,$DS534,1)=0),"Passive","Active")</f>
        <v>Passive</v>
      </c>
      <c r="DU534" s="130" t="str">
        <f>IF($DT534="Passive","",INDEX(Expenses!$B$6:$B$1005,Calc!$DS534,1))</f>
        <v/>
      </c>
      <c r="DV534" s="130" t="str">
        <f>IF($DT534="Passive","",INDEX(Expenses!$C$6:$C$1005,Calc!$DS534,1))</f>
        <v/>
      </c>
      <c r="DW534" s="130" t="str">
        <f>IF($DT534="Passive","",INDEX(Expenses!$D$6:$D$1005,Calc!$DS534,1))</f>
        <v/>
      </c>
      <c r="DX534" s="136" t="str">
        <f>IF($DT534="Passive","",INDEX(Expenses!E$6:E$1005,$DS534,1))</f>
        <v/>
      </c>
      <c r="DY534" s="136" t="str">
        <f>IF($DT534="Passive","",INDEX(Expenses!F$6:F$1005,$DS534,1))</f>
        <v/>
      </c>
      <c r="DZ534" s="136" t="str">
        <f>IF($DT534="Passive","",INDEX(Expenses!G$6:G$1005,$DS534,1))</f>
        <v/>
      </c>
      <c r="EA534" s="136" t="str">
        <f>IF($DT534="Passive","",INDEX(Expenses!H$6:H$1005,$DS534,1))</f>
        <v/>
      </c>
      <c r="EB534" s="136" t="str">
        <f>IF($DT534="Passive","",INDEX(Expenses!I$6:I$1005,$DS534,1))</f>
        <v/>
      </c>
      <c r="EC534" s="136" t="str">
        <f>IF($DT534="Passive","",INDEX(Expenses!J$6:J$1005,$DS534,1))</f>
        <v/>
      </c>
      <c r="ED534" s="136" t="str">
        <f>IF($DT534="Passive","",INDEX(Expenses!K$6:K$1005,$DS534,1))</f>
        <v/>
      </c>
      <c r="EE534" s="136" t="str">
        <f>IF($DT534="Passive","",INDEX(Expenses!L$6:L$1005,$DS534,1))</f>
        <v/>
      </c>
      <c r="EF534" s="136" t="str">
        <f>IF($DT534="Passive","",INDEX(Expenses!M$6:M$1005,$DS534,1))</f>
        <v/>
      </c>
      <c r="EG534" s="136" t="str">
        <f>IF($DT534="Passive","",INDEX(Expenses!N$6:N$1005,$DS534,1))</f>
        <v/>
      </c>
      <c r="EH534" s="136" t="str">
        <f>IF($DT534="Passive","",INDEX(Expenses!O$6:O$1005,$DS534,1))</f>
        <v/>
      </c>
      <c r="EI534" s="136" t="str">
        <f>IF($DT534="Passive","",INDEX(Expenses!P$6:P$1005,$DS534,1))</f>
        <v/>
      </c>
    </row>
    <row r="535" spans="123:139" x14ac:dyDescent="0.25">
      <c r="DS535" s="40">
        <v>530</v>
      </c>
      <c r="DT535" s="130" t="str">
        <f>IF(OR(INDEX(Expenses!$B$6:$B$1005,$DS535,1)=0,INDEX(Expenses!$C$6:$C$1005,$DS535,1)=0,INDEX(Expenses!$D$6:$D$1005,$DS535,1)=0),"Passive","Active")</f>
        <v>Passive</v>
      </c>
      <c r="DU535" s="130" t="str">
        <f>IF($DT535="Passive","",INDEX(Expenses!$B$6:$B$1005,Calc!$DS535,1))</f>
        <v/>
      </c>
      <c r="DV535" s="130" t="str">
        <f>IF($DT535="Passive","",INDEX(Expenses!$C$6:$C$1005,Calc!$DS535,1))</f>
        <v/>
      </c>
      <c r="DW535" s="130" t="str">
        <f>IF($DT535="Passive","",INDEX(Expenses!$D$6:$D$1005,Calc!$DS535,1))</f>
        <v/>
      </c>
      <c r="DX535" s="136" t="str">
        <f>IF($DT535="Passive","",INDEX(Expenses!E$6:E$1005,$DS535,1))</f>
        <v/>
      </c>
      <c r="DY535" s="136" t="str">
        <f>IF($DT535="Passive","",INDEX(Expenses!F$6:F$1005,$DS535,1))</f>
        <v/>
      </c>
      <c r="DZ535" s="136" t="str">
        <f>IF($DT535="Passive","",INDEX(Expenses!G$6:G$1005,$DS535,1))</f>
        <v/>
      </c>
      <c r="EA535" s="136" t="str">
        <f>IF($DT535="Passive","",INDEX(Expenses!H$6:H$1005,$DS535,1))</f>
        <v/>
      </c>
      <c r="EB535" s="136" t="str">
        <f>IF($DT535="Passive","",INDEX(Expenses!I$6:I$1005,$DS535,1))</f>
        <v/>
      </c>
      <c r="EC535" s="136" t="str">
        <f>IF($DT535="Passive","",INDEX(Expenses!J$6:J$1005,$DS535,1))</f>
        <v/>
      </c>
      <c r="ED535" s="136" t="str">
        <f>IF($DT535="Passive","",INDEX(Expenses!K$6:K$1005,$DS535,1))</f>
        <v/>
      </c>
      <c r="EE535" s="136" t="str">
        <f>IF($DT535="Passive","",INDEX(Expenses!L$6:L$1005,$DS535,1))</f>
        <v/>
      </c>
      <c r="EF535" s="136" t="str">
        <f>IF($DT535="Passive","",INDEX(Expenses!M$6:M$1005,$DS535,1))</f>
        <v/>
      </c>
      <c r="EG535" s="136" t="str">
        <f>IF($DT535="Passive","",INDEX(Expenses!N$6:N$1005,$DS535,1))</f>
        <v/>
      </c>
      <c r="EH535" s="136" t="str">
        <f>IF($DT535="Passive","",INDEX(Expenses!O$6:O$1005,$DS535,1))</f>
        <v/>
      </c>
      <c r="EI535" s="136" t="str">
        <f>IF($DT535="Passive","",INDEX(Expenses!P$6:P$1005,$DS535,1))</f>
        <v/>
      </c>
    </row>
    <row r="536" spans="123:139" x14ac:dyDescent="0.25">
      <c r="DS536" s="40">
        <v>531</v>
      </c>
      <c r="DT536" s="130" t="str">
        <f>IF(OR(INDEX(Expenses!$B$6:$B$1005,$DS536,1)=0,INDEX(Expenses!$C$6:$C$1005,$DS536,1)=0,INDEX(Expenses!$D$6:$D$1005,$DS536,1)=0),"Passive","Active")</f>
        <v>Passive</v>
      </c>
      <c r="DU536" s="130" t="str">
        <f>IF($DT536="Passive","",INDEX(Expenses!$B$6:$B$1005,Calc!$DS536,1))</f>
        <v/>
      </c>
      <c r="DV536" s="130" t="str">
        <f>IF($DT536="Passive","",INDEX(Expenses!$C$6:$C$1005,Calc!$DS536,1))</f>
        <v/>
      </c>
      <c r="DW536" s="130" t="str">
        <f>IF($DT536="Passive","",INDEX(Expenses!$D$6:$D$1005,Calc!$DS536,1))</f>
        <v/>
      </c>
      <c r="DX536" s="136" t="str">
        <f>IF($DT536="Passive","",INDEX(Expenses!E$6:E$1005,$DS536,1))</f>
        <v/>
      </c>
      <c r="DY536" s="136" t="str">
        <f>IF($DT536="Passive","",INDEX(Expenses!F$6:F$1005,$DS536,1))</f>
        <v/>
      </c>
      <c r="DZ536" s="136" t="str">
        <f>IF($DT536="Passive","",INDEX(Expenses!G$6:G$1005,$DS536,1))</f>
        <v/>
      </c>
      <c r="EA536" s="136" t="str">
        <f>IF($DT536="Passive","",INDEX(Expenses!H$6:H$1005,$DS536,1))</f>
        <v/>
      </c>
      <c r="EB536" s="136" t="str">
        <f>IF($DT536="Passive","",INDEX(Expenses!I$6:I$1005,$DS536,1))</f>
        <v/>
      </c>
      <c r="EC536" s="136" t="str">
        <f>IF($DT536="Passive","",INDEX(Expenses!J$6:J$1005,$DS536,1))</f>
        <v/>
      </c>
      <c r="ED536" s="136" t="str">
        <f>IF($DT536="Passive","",INDEX(Expenses!K$6:K$1005,$DS536,1))</f>
        <v/>
      </c>
      <c r="EE536" s="136" t="str">
        <f>IF($DT536="Passive","",INDEX(Expenses!L$6:L$1005,$DS536,1))</f>
        <v/>
      </c>
      <c r="EF536" s="136" t="str">
        <f>IF($DT536="Passive","",INDEX(Expenses!M$6:M$1005,$DS536,1))</f>
        <v/>
      </c>
      <c r="EG536" s="136" t="str">
        <f>IF($DT536="Passive","",INDEX(Expenses!N$6:N$1005,$DS536,1))</f>
        <v/>
      </c>
      <c r="EH536" s="136" t="str">
        <f>IF($DT536="Passive","",INDEX(Expenses!O$6:O$1005,$DS536,1))</f>
        <v/>
      </c>
      <c r="EI536" s="136" t="str">
        <f>IF($DT536="Passive","",INDEX(Expenses!P$6:P$1005,$DS536,1))</f>
        <v/>
      </c>
    </row>
    <row r="537" spans="123:139" x14ac:dyDescent="0.25">
      <c r="DS537" s="40">
        <v>532</v>
      </c>
      <c r="DT537" s="130" t="str">
        <f>IF(OR(INDEX(Expenses!$B$6:$B$1005,$DS537,1)=0,INDEX(Expenses!$C$6:$C$1005,$DS537,1)=0,INDEX(Expenses!$D$6:$D$1005,$DS537,1)=0),"Passive","Active")</f>
        <v>Passive</v>
      </c>
      <c r="DU537" s="130" t="str">
        <f>IF($DT537="Passive","",INDEX(Expenses!$B$6:$B$1005,Calc!$DS537,1))</f>
        <v/>
      </c>
      <c r="DV537" s="130" t="str">
        <f>IF($DT537="Passive","",INDEX(Expenses!$C$6:$C$1005,Calc!$DS537,1))</f>
        <v/>
      </c>
      <c r="DW537" s="130" t="str">
        <f>IF($DT537="Passive","",INDEX(Expenses!$D$6:$D$1005,Calc!$DS537,1))</f>
        <v/>
      </c>
      <c r="DX537" s="136" t="str">
        <f>IF($DT537="Passive","",INDEX(Expenses!E$6:E$1005,$DS537,1))</f>
        <v/>
      </c>
      <c r="DY537" s="136" t="str">
        <f>IF($DT537="Passive","",INDEX(Expenses!F$6:F$1005,$DS537,1))</f>
        <v/>
      </c>
      <c r="DZ537" s="136" t="str">
        <f>IF($DT537="Passive","",INDEX(Expenses!G$6:G$1005,$DS537,1))</f>
        <v/>
      </c>
      <c r="EA537" s="136" t="str">
        <f>IF($DT537="Passive","",INDEX(Expenses!H$6:H$1005,$DS537,1))</f>
        <v/>
      </c>
      <c r="EB537" s="136" t="str">
        <f>IF($DT537="Passive","",INDEX(Expenses!I$6:I$1005,$DS537,1))</f>
        <v/>
      </c>
      <c r="EC537" s="136" t="str">
        <f>IF($DT537="Passive","",INDEX(Expenses!J$6:J$1005,$DS537,1))</f>
        <v/>
      </c>
      <c r="ED537" s="136" t="str">
        <f>IF($DT537="Passive","",INDEX(Expenses!K$6:K$1005,$DS537,1))</f>
        <v/>
      </c>
      <c r="EE537" s="136" t="str">
        <f>IF($DT537="Passive","",INDEX(Expenses!L$6:L$1005,$DS537,1))</f>
        <v/>
      </c>
      <c r="EF537" s="136" t="str">
        <f>IF($DT537="Passive","",INDEX(Expenses!M$6:M$1005,$DS537,1))</f>
        <v/>
      </c>
      <c r="EG537" s="136" t="str">
        <f>IF($DT537="Passive","",INDEX(Expenses!N$6:N$1005,$DS537,1))</f>
        <v/>
      </c>
      <c r="EH537" s="136" t="str">
        <f>IF($DT537="Passive","",INDEX(Expenses!O$6:O$1005,$DS537,1))</f>
        <v/>
      </c>
      <c r="EI537" s="136" t="str">
        <f>IF($DT537="Passive","",INDEX(Expenses!P$6:P$1005,$DS537,1))</f>
        <v/>
      </c>
    </row>
    <row r="538" spans="123:139" x14ac:dyDescent="0.25">
      <c r="DS538" s="40">
        <v>533</v>
      </c>
      <c r="DT538" s="130" t="str">
        <f>IF(OR(INDEX(Expenses!$B$6:$B$1005,$DS538,1)=0,INDEX(Expenses!$C$6:$C$1005,$DS538,1)=0,INDEX(Expenses!$D$6:$D$1005,$DS538,1)=0),"Passive","Active")</f>
        <v>Passive</v>
      </c>
      <c r="DU538" s="130" t="str">
        <f>IF($DT538="Passive","",INDEX(Expenses!$B$6:$B$1005,Calc!$DS538,1))</f>
        <v/>
      </c>
      <c r="DV538" s="130" t="str">
        <f>IF($DT538="Passive","",INDEX(Expenses!$C$6:$C$1005,Calc!$DS538,1))</f>
        <v/>
      </c>
      <c r="DW538" s="130" t="str">
        <f>IF($DT538="Passive","",INDEX(Expenses!$D$6:$D$1005,Calc!$DS538,1))</f>
        <v/>
      </c>
      <c r="DX538" s="136" t="str">
        <f>IF($DT538="Passive","",INDEX(Expenses!E$6:E$1005,$DS538,1))</f>
        <v/>
      </c>
      <c r="DY538" s="136" t="str">
        <f>IF($DT538="Passive","",INDEX(Expenses!F$6:F$1005,$DS538,1))</f>
        <v/>
      </c>
      <c r="DZ538" s="136" t="str">
        <f>IF($DT538="Passive","",INDEX(Expenses!G$6:G$1005,$DS538,1))</f>
        <v/>
      </c>
      <c r="EA538" s="136" t="str">
        <f>IF($DT538="Passive","",INDEX(Expenses!H$6:H$1005,$DS538,1))</f>
        <v/>
      </c>
      <c r="EB538" s="136" t="str">
        <f>IF($DT538="Passive","",INDEX(Expenses!I$6:I$1005,$DS538,1))</f>
        <v/>
      </c>
      <c r="EC538" s="136" t="str">
        <f>IF($DT538="Passive","",INDEX(Expenses!J$6:J$1005,$DS538,1))</f>
        <v/>
      </c>
      <c r="ED538" s="136" t="str">
        <f>IF($DT538="Passive","",INDEX(Expenses!K$6:K$1005,$DS538,1))</f>
        <v/>
      </c>
      <c r="EE538" s="136" t="str">
        <f>IF($DT538="Passive","",INDEX(Expenses!L$6:L$1005,$DS538,1))</f>
        <v/>
      </c>
      <c r="EF538" s="136" t="str">
        <f>IF($DT538="Passive","",INDEX(Expenses!M$6:M$1005,$DS538,1))</f>
        <v/>
      </c>
      <c r="EG538" s="136" t="str">
        <f>IF($DT538="Passive","",INDEX(Expenses!N$6:N$1005,$DS538,1))</f>
        <v/>
      </c>
      <c r="EH538" s="136" t="str">
        <f>IF($DT538="Passive","",INDEX(Expenses!O$6:O$1005,$DS538,1))</f>
        <v/>
      </c>
      <c r="EI538" s="136" t="str">
        <f>IF($DT538="Passive","",INDEX(Expenses!P$6:P$1005,$DS538,1))</f>
        <v/>
      </c>
    </row>
    <row r="539" spans="123:139" x14ac:dyDescent="0.25">
      <c r="DS539" s="40">
        <v>534</v>
      </c>
      <c r="DT539" s="130" t="str">
        <f>IF(OR(INDEX(Expenses!$B$6:$B$1005,$DS539,1)=0,INDEX(Expenses!$C$6:$C$1005,$DS539,1)=0,INDEX(Expenses!$D$6:$D$1005,$DS539,1)=0),"Passive","Active")</f>
        <v>Passive</v>
      </c>
      <c r="DU539" s="130" t="str">
        <f>IF($DT539="Passive","",INDEX(Expenses!$B$6:$B$1005,Calc!$DS539,1))</f>
        <v/>
      </c>
      <c r="DV539" s="130" t="str">
        <f>IF($DT539="Passive","",INDEX(Expenses!$C$6:$C$1005,Calc!$DS539,1))</f>
        <v/>
      </c>
      <c r="DW539" s="130" t="str">
        <f>IF($DT539="Passive","",INDEX(Expenses!$D$6:$D$1005,Calc!$DS539,1))</f>
        <v/>
      </c>
      <c r="DX539" s="136" t="str">
        <f>IF($DT539="Passive","",INDEX(Expenses!E$6:E$1005,$DS539,1))</f>
        <v/>
      </c>
      <c r="DY539" s="136" t="str">
        <f>IF($DT539="Passive","",INDEX(Expenses!F$6:F$1005,$DS539,1))</f>
        <v/>
      </c>
      <c r="DZ539" s="136" t="str">
        <f>IF($DT539="Passive","",INDEX(Expenses!G$6:G$1005,$DS539,1))</f>
        <v/>
      </c>
      <c r="EA539" s="136" t="str">
        <f>IF($DT539="Passive","",INDEX(Expenses!H$6:H$1005,$DS539,1))</f>
        <v/>
      </c>
      <c r="EB539" s="136" t="str">
        <f>IF($DT539="Passive","",INDEX(Expenses!I$6:I$1005,$DS539,1))</f>
        <v/>
      </c>
      <c r="EC539" s="136" t="str">
        <f>IF($DT539="Passive","",INDEX(Expenses!J$6:J$1005,$DS539,1))</f>
        <v/>
      </c>
      <c r="ED539" s="136" t="str">
        <f>IF($DT539="Passive","",INDEX(Expenses!K$6:K$1005,$DS539,1))</f>
        <v/>
      </c>
      <c r="EE539" s="136" t="str">
        <f>IF($DT539="Passive","",INDEX(Expenses!L$6:L$1005,$DS539,1))</f>
        <v/>
      </c>
      <c r="EF539" s="136" t="str">
        <f>IF($DT539="Passive","",INDEX(Expenses!M$6:M$1005,$DS539,1))</f>
        <v/>
      </c>
      <c r="EG539" s="136" t="str">
        <f>IF($DT539="Passive","",INDEX(Expenses!N$6:N$1005,$DS539,1))</f>
        <v/>
      </c>
      <c r="EH539" s="136" t="str">
        <f>IF($DT539="Passive","",INDEX(Expenses!O$6:O$1005,$DS539,1))</f>
        <v/>
      </c>
      <c r="EI539" s="136" t="str">
        <f>IF($DT539="Passive","",INDEX(Expenses!P$6:P$1005,$DS539,1))</f>
        <v/>
      </c>
    </row>
    <row r="540" spans="123:139" x14ac:dyDescent="0.25">
      <c r="DS540" s="40">
        <v>535</v>
      </c>
      <c r="DT540" s="130" t="str">
        <f>IF(OR(INDEX(Expenses!$B$6:$B$1005,$DS540,1)=0,INDEX(Expenses!$C$6:$C$1005,$DS540,1)=0,INDEX(Expenses!$D$6:$D$1005,$DS540,1)=0),"Passive","Active")</f>
        <v>Passive</v>
      </c>
      <c r="DU540" s="130" t="str">
        <f>IF($DT540="Passive","",INDEX(Expenses!$B$6:$B$1005,Calc!$DS540,1))</f>
        <v/>
      </c>
      <c r="DV540" s="130" t="str">
        <f>IF($DT540="Passive","",INDEX(Expenses!$C$6:$C$1005,Calc!$DS540,1))</f>
        <v/>
      </c>
      <c r="DW540" s="130" t="str">
        <f>IF($DT540="Passive","",INDEX(Expenses!$D$6:$D$1005,Calc!$DS540,1))</f>
        <v/>
      </c>
      <c r="DX540" s="136" t="str">
        <f>IF($DT540="Passive","",INDEX(Expenses!E$6:E$1005,$DS540,1))</f>
        <v/>
      </c>
      <c r="DY540" s="136" t="str">
        <f>IF($DT540="Passive","",INDEX(Expenses!F$6:F$1005,$DS540,1))</f>
        <v/>
      </c>
      <c r="DZ540" s="136" t="str">
        <f>IF($DT540="Passive","",INDEX(Expenses!G$6:G$1005,$DS540,1))</f>
        <v/>
      </c>
      <c r="EA540" s="136" t="str">
        <f>IF($DT540="Passive","",INDEX(Expenses!H$6:H$1005,$DS540,1))</f>
        <v/>
      </c>
      <c r="EB540" s="136" t="str">
        <f>IF($DT540="Passive","",INDEX(Expenses!I$6:I$1005,$DS540,1))</f>
        <v/>
      </c>
      <c r="EC540" s="136" t="str">
        <f>IF($DT540="Passive","",INDEX(Expenses!J$6:J$1005,$DS540,1))</f>
        <v/>
      </c>
      <c r="ED540" s="136" t="str">
        <f>IF($DT540="Passive","",INDEX(Expenses!K$6:K$1005,$DS540,1))</f>
        <v/>
      </c>
      <c r="EE540" s="136" t="str">
        <f>IF($DT540="Passive","",INDEX(Expenses!L$6:L$1005,$DS540,1))</f>
        <v/>
      </c>
      <c r="EF540" s="136" t="str">
        <f>IF($DT540="Passive","",INDEX(Expenses!M$6:M$1005,$DS540,1))</f>
        <v/>
      </c>
      <c r="EG540" s="136" t="str">
        <f>IF($DT540="Passive","",INDEX(Expenses!N$6:N$1005,$DS540,1))</f>
        <v/>
      </c>
      <c r="EH540" s="136" t="str">
        <f>IF($DT540="Passive","",INDEX(Expenses!O$6:O$1005,$DS540,1))</f>
        <v/>
      </c>
      <c r="EI540" s="136" t="str">
        <f>IF($DT540="Passive","",INDEX(Expenses!P$6:P$1005,$DS540,1))</f>
        <v/>
      </c>
    </row>
    <row r="541" spans="123:139" x14ac:dyDescent="0.25">
      <c r="DS541" s="40">
        <v>536</v>
      </c>
      <c r="DT541" s="130" t="str">
        <f>IF(OR(INDEX(Expenses!$B$6:$B$1005,$DS541,1)=0,INDEX(Expenses!$C$6:$C$1005,$DS541,1)=0,INDEX(Expenses!$D$6:$D$1005,$DS541,1)=0),"Passive","Active")</f>
        <v>Passive</v>
      </c>
      <c r="DU541" s="130" t="str">
        <f>IF($DT541="Passive","",INDEX(Expenses!$B$6:$B$1005,Calc!$DS541,1))</f>
        <v/>
      </c>
      <c r="DV541" s="130" t="str">
        <f>IF($DT541="Passive","",INDEX(Expenses!$C$6:$C$1005,Calc!$DS541,1))</f>
        <v/>
      </c>
      <c r="DW541" s="130" t="str">
        <f>IF($DT541="Passive","",INDEX(Expenses!$D$6:$D$1005,Calc!$DS541,1))</f>
        <v/>
      </c>
      <c r="DX541" s="136" t="str">
        <f>IF($DT541="Passive","",INDEX(Expenses!E$6:E$1005,$DS541,1))</f>
        <v/>
      </c>
      <c r="DY541" s="136" t="str">
        <f>IF($DT541="Passive","",INDEX(Expenses!F$6:F$1005,$DS541,1))</f>
        <v/>
      </c>
      <c r="DZ541" s="136" t="str">
        <f>IF($DT541="Passive","",INDEX(Expenses!G$6:G$1005,$DS541,1))</f>
        <v/>
      </c>
      <c r="EA541" s="136" t="str">
        <f>IF($DT541="Passive","",INDEX(Expenses!H$6:H$1005,$DS541,1))</f>
        <v/>
      </c>
      <c r="EB541" s="136" t="str">
        <f>IF($DT541="Passive","",INDEX(Expenses!I$6:I$1005,$DS541,1))</f>
        <v/>
      </c>
      <c r="EC541" s="136" t="str">
        <f>IF($DT541="Passive","",INDEX(Expenses!J$6:J$1005,$DS541,1))</f>
        <v/>
      </c>
      <c r="ED541" s="136" t="str">
        <f>IF($DT541="Passive","",INDEX(Expenses!K$6:K$1005,$DS541,1))</f>
        <v/>
      </c>
      <c r="EE541" s="136" t="str">
        <f>IF($DT541="Passive","",INDEX(Expenses!L$6:L$1005,$DS541,1))</f>
        <v/>
      </c>
      <c r="EF541" s="136" t="str">
        <f>IF($DT541="Passive","",INDEX(Expenses!M$6:M$1005,$DS541,1))</f>
        <v/>
      </c>
      <c r="EG541" s="136" t="str">
        <f>IF($DT541="Passive","",INDEX(Expenses!N$6:N$1005,$DS541,1))</f>
        <v/>
      </c>
      <c r="EH541" s="136" t="str">
        <f>IF($DT541="Passive","",INDEX(Expenses!O$6:O$1005,$DS541,1))</f>
        <v/>
      </c>
      <c r="EI541" s="136" t="str">
        <f>IF($DT541="Passive","",INDEX(Expenses!P$6:P$1005,$DS541,1))</f>
        <v/>
      </c>
    </row>
    <row r="542" spans="123:139" x14ac:dyDescent="0.25">
      <c r="DS542" s="40">
        <v>537</v>
      </c>
      <c r="DT542" s="130" t="str">
        <f>IF(OR(INDEX(Expenses!$B$6:$B$1005,$DS542,1)=0,INDEX(Expenses!$C$6:$C$1005,$DS542,1)=0,INDEX(Expenses!$D$6:$D$1005,$DS542,1)=0),"Passive","Active")</f>
        <v>Passive</v>
      </c>
      <c r="DU542" s="130" t="str">
        <f>IF($DT542="Passive","",INDEX(Expenses!$B$6:$B$1005,Calc!$DS542,1))</f>
        <v/>
      </c>
      <c r="DV542" s="130" t="str">
        <f>IF($DT542="Passive","",INDEX(Expenses!$C$6:$C$1005,Calc!$DS542,1))</f>
        <v/>
      </c>
      <c r="DW542" s="130" t="str">
        <f>IF($DT542="Passive","",INDEX(Expenses!$D$6:$D$1005,Calc!$DS542,1))</f>
        <v/>
      </c>
      <c r="DX542" s="136" t="str">
        <f>IF($DT542="Passive","",INDEX(Expenses!E$6:E$1005,$DS542,1))</f>
        <v/>
      </c>
      <c r="DY542" s="136" t="str">
        <f>IF($DT542="Passive","",INDEX(Expenses!F$6:F$1005,$DS542,1))</f>
        <v/>
      </c>
      <c r="DZ542" s="136" t="str">
        <f>IF($DT542="Passive","",INDEX(Expenses!G$6:G$1005,$DS542,1))</f>
        <v/>
      </c>
      <c r="EA542" s="136" t="str">
        <f>IF($DT542="Passive","",INDEX(Expenses!H$6:H$1005,$DS542,1))</f>
        <v/>
      </c>
      <c r="EB542" s="136" t="str">
        <f>IF($DT542="Passive","",INDEX(Expenses!I$6:I$1005,$DS542,1))</f>
        <v/>
      </c>
      <c r="EC542" s="136" t="str">
        <f>IF($DT542="Passive","",INDEX(Expenses!J$6:J$1005,$DS542,1))</f>
        <v/>
      </c>
      <c r="ED542" s="136" t="str">
        <f>IF($DT542="Passive","",INDEX(Expenses!K$6:K$1005,$DS542,1))</f>
        <v/>
      </c>
      <c r="EE542" s="136" t="str">
        <f>IF($DT542="Passive","",INDEX(Expenses!L$6:L$1005,$DS542,1))</f>
        <v/>
      </c>
      <c r="EF542" s="136" t="str">
        <f>IF($DT542="Passive","",INDEX(Expenses!M$6:M$1005,$DS542,1))</f>
        <v/>
      </c>
      <c r="EG542" s="136" t="str">
        <f>IF($DT542="Passive","",INDEX(Expenses!N$6:N$1005,$DS542,1))</f>
        <v/>
      </c>
      <c r="EH542" s="136" t="str">
        <f>IF($DT542="Passive","",INDEX(Expenses!O$6:O$1005,$DS542,1))</f>
        <v/>
      </c>
      <c r="EI542" s="136" t="str">
        <f>IF($DT542="Passive","",INDEX(Expenses!P$6:P$1005,$DS542,1))</f>
        <v/>
      </c>
    </row>
    <row r="543" spans="123:139" x14ac:dyDescent="0.25">
      <c r="DS543" s="40">
        <v>538</v>
      </c>
      <c r="DT543" s="130" t="str">
        <f>IF(OR(INDEX(Expenses!$B$6:$B$1005,$DS543,1)=0,INDEX(Expenses!$C$6:$C$1005,$DS543,1)=0,INDEX(Expenses!$D$6:$D$1005,$DS543,1)=0),"Passive","Active")</f>
        <v>Passive</v>
      </c>
      <c r="DU543" s="130" t="str">
        <f>IF($DT543="Passive","",INDEX(Expenses!$B$6:$B$1005,Calc!$DS543,1))</f>
        <v/>
      </c>
      <c r="DV543" s="130" t="str">
        <f>IF($DT543="Passive","",INDEX(Expenses!$C$6:$C$1005,Calc!$DS543,1))</f>
        <v/>
      </c>
      <c r="DW543" s="130" t="str">
        <f>IF($DT543="Passive","",INDEX(Expenses!$D$6:$D$1005,Calc!$DS543,1))</f>
        <v/>
      </c>
      <c r="DX543" s="136" t="str">
        <f>IF($DT543="Passive","",INDEX(Expenses!E$6:E$1005,$DS543,1))</f>
        <v/>
      </c>
      <c r="DY543" s="136" t="str">
        <f>IF($DT543="Passive","",INDEX(Expenses!F$6:F$1005,$DS543,1))</f>
        <v/>
      </c>
      <c r="DZ543" s="136" t="str">
        <f>IF($DT543="Passive","",INDEX(Expenses!G$6:G$1005,$DS543,1))</f>
        <v/>
      </c>
      <c r="EA543" s="136" t="str">
        <f>IF($DT543="Passive","",INDEX(Expenses!H$6:H$1005,$DS543,1))</f>
        <v/>
      </c>
      <c r="EB543" s="136" t="str">
        <f>IF($DT543="Passive","",INDEX(Expenses!I$6:I$1005,$DS543,1))</f>
        <v/>
      </c>
      <c r="EC543" s="136" t="str">
        <f>IF($DT543="Passive","",INDEX(Expenses!J$6:J$1005,$DS543,1))</f>
        <v/>
      </c>
      <c r="ED543" s="136" t="str">
        <f>IF($DT543="Passive","",INDEX(Expenses!K$6:K$1005,$DS543,1))</f>
        <v/>
      </c>
      <c r="EE543" s="136" t="str">
        <f>IF($DT543="Passive","",INDEX(Expenses!L$6:L$1005,$DS543,1))</f>
        <v/>
      </c>
      <c r="EF543" s="136" t="str">
        <f>IF($DT543="Passive","",INDEX(Expenses!M$6:M$1005,$DS543,1))</f>
        <v/>
      </c>
      <c r="EG543" s="136" t="str">
        <f>IF($DT543="Passive","",INDEX(Expenses!N$6:N$1005,$DS543,1))</f>
        <v/>
      </c>
      <c r="EH543" s="136" t="str">
        <f>IF($DT543="Passive","",INDEX(Expenses!O$6:O$1005,$DS543,1))</f>
        <v/>
      </c>
      <c r="EI543" s="136" t="str">
        <f>IF($DT543="Passive","",INDEX(Expenses!P$6:P$1005,$DS543,1))</f>
        <v/>
      </c>
    </row>
    <row r="544" spans="123:139" x14ac:dyDescent="0.25">
      <c r="DS544" s="40">
        <v>539</v>
      </c>
      <c r="DT544" s="130" t="str">
        <f>IF(OR(INDEX(Expenses!$B$6:$B$1005,$DS544,1)=0,INDEX(Expenses!$C$6:$C$1005,$DS544,1)=0,INDEX(Expenses!$D$6:$D$1005,$DS544,1)=0),"Passive","Active")</f>
        <v>Passive</v>
      </c>
      <c r="DU544" s="130" t="str">
        <f>IF($DT544="Passive","",INDEX(Expenses!$B$6:$B$1005,Calc!$DS544,1))</f>
        <v/>
      </c>
      <c r="DV544" s="130" t="str">
        <f>IF($DT544="Passive","",INDEX(Expenses!$C$6:$C$1005,Calc!$DS544,1))</f>
        <v/>
      </c>
      <c r="DW544" s="130" t="str">
        <f>IF($DT544="Passive","",INDEX(Expenses!$D$6:$D$1005,Calc!$DS544,1))</f>
        <v/>
      </c>
      <c r="DX544" s="136" t="str">
        <f>IF($DT544="Passive","",INDEX(Expenses!E$6:E$1005,$DS544,1))</f>
        <v/>
      </c>
      <c r="DY544" s="136" t="str">
        <f>IF($DT544="Passive","",INDEX(Expenses!F$6:F$1005,$DS544,1))</f>
        <v/>
      </c>
      <c r="DZ544" s="136" t="str">
        <f>IF($DT544="Passive","",INDEX(Expenses!G$6:G$1005,$DS544,1))</f>
        <v/>
      </c>
      <c r="EA544" s="136" t="str">
        <f>IF($DT544="Passive","",INDEX(Expenses!H$6:H$1005,$DS544,1))</f>
        <v/>
      </c>
      <c r="EB544" s="136" t="str">
        <f>IF($DT544="Passive","",INDEX(Expenses!I$6:I$1005,$DS544,1))</f>
        <v/>
      </c>
      <c r="EC544" s="136" t="str">
        <f>IF($DT544="Passive","",INDEX(Expenses!J$6:J$1005,$DS544,1))</f>
        <v/>
      </c>
      <c r="ED544" s="136" t="str">
        <f>IF($DT544="Passive","",INDEX(Expenses!K$6:K$1005,$DS544,1))</f>
        <v/>
      </c>
      <c r="EE544" s="136" t="str">
        <f>IF($DT544="Passive","",INDEX(Expenses!L$6:L$1005,$DS544,1))</f>
        <v/>
      </c>
      <c r="EF544" s="136" t="str">
        <f>IF($DT544="Passive","",INDEX(Expenses!M$6:M$1005,$DS544,1))</f>
        <v/>
      </c>
      <c r="EG544" s="136" t="str">
        <f>IF($DT544="Passive","",INDEX(Expenses!N$6:N$1005,$DS544,1))</f>
        <v/>
      </c>
      <c r="EH544" s="136" t="str">
        <f>IF($DT544="Passive","",INDEX(Expenses!O$6:O$1005,$DS544,1))</f>
        <v/>
      </c>
      <c r="EI544" s="136" t="str">
        <f>IF($DT544="Passive","",INDEX(Expenses!P$6:P$1005,$DS544,1))</f>
        <v/>
      </c>
    </row>
    <row r="545" spans="123:139" x14ac:dyDescent="0.25">
      <c r="DS545" s="40">
        <v>540</v>
      </c>
      <c r="DT545" s="130" t="str">
        <f>IF(OR(INDEX(Expenses!$B$6:$B$1005,$DS545,1)=0,INDEX(Expenses!$C$6:$C$1005,$DS545,1)=0,INDEX(Expenses!$D$6:$D$1005,$DS545,1)=0),"Passive","Active")</f>
        <v>Passive</v>
      </c>
      <c r="DU545" s="130" t="str">
        <f>IF($DT545="Passive","",INDEX(Expenses!$B$6:$B$1005,Calc!$DS545,1))</f>
        <v/>
      </c>
      <c r="DV545" s="130" t="str">
        <f>IF($DT545="Passive","",INDEX(Expenses!$C$6:$C$1005,Calc!$DS545,1))</f>
        <v/>
      </c>
      <c r="DW545" s="130" t="str">
        <f>IF($DT545="Passive","",INDEX(Expenses!$D$6:$D$1005,Calc!$DS545,1))</f>
        <v/>
      </c>
      <c r="DX545" s="136" t="str">
        <f>IF($DT545="Passive","",INDEX(Expenses!E$6:E$1005,$DS545,1))</f>
        <v/>
      </c>
      <c r="DY545" s="136" t="str">
        <f>IF($DT545="Passive","",INDEX(Expenses!F$6:F$1005,$DS545,1))</f>
        <v/>
      </c>
      <c r="DZ545" s="136" t="str">
        <f>IF($DT545="Passive","",INDEX(Expenses!G$6:G$1005,$DS545,1))</f>
        <v/>
      </c>
      <c r="EA545" s="136" t="str">
        <f>IF($DT545="Passive","",INDEX(Expenses!H$6:H$1005,$DS545,1))</f>
        <v/>
      </c>
      <c r="EB545" s="136" t="str">
        <f>IF($DT545="Passive","",INDEX(Expenses!I$6:I$1005,$DS545,1))</f>
        <v/>
      </c>
      <c r="EC545" s="136" t="str">
        <f>IF($DT545="Passive","",INDEX(Expenses!J$6:J$1005,$DS545,1))</f>
        <v/>
      </c>
      <c r="ED545" s="136" t="str">
        <f>IF($DT545="Passive","",INDEX(Expenses!K$6:K$1005,$DS545,1))</f>
        <v/>
      </c>
      <c r="EE545" s="136" t="str">
        <f>IF($DT545="Passive","",INDEX(Expenses!L$6:L$1005,$DS545,1))</f>
        <v/>
      </c>
      <c r="EF545" s="136" t="str">
        <f>IF($DT545="Passive","",INDEX(Expenses!M$6:M$1005,$DS545,1))</f>
        <v/>
      </c>
      <c r="EG545" s="136" t="str">
        <f>IF($DT545="Passive","",INDEX(Expenses!N$6:N$1005,$DS545,1))</f>
        <v/>
      </c>
      <c r="EH545" s="136" t="str">
        <f>IF($DT545="Passive","",INDEX(Expenses!O$6:O$1005,$DS545,1))</f>
        <v/>
      </c>
      <c r="EI545" s="136" t="str">
        <f>IF($DT545="Passive","",INDEX(Expenses!P$6:P$1005,$DS545,1))</f>
        <v/>
      </c>
    </row>
    <row r="546" spans="123:139" x14ac:dyDescent="0.25">
      <c r="DS546" s="40">
        <v>541</v>
      </c>
      <c r="DT546" s="130" t="str">
        <f>IF(OR(INDEX(Expenses!$B$6:$B$1005,$DS546,1)=0,INDEX(Expenses!$C$6:$C$1005,$DS546,1)=0,INDEX(Expenses!$D$6:$D$1005,$DS546,1)=0),"Passive","Active")</f>
        <v>Passive</v>
      </c>
      <c r="DU546" s="130" t="str">
        <f>IF($DT546="Passive","",INDEX(Expenses!$B$6:$B$1005,Calc!$DS546,1))</f>
        <v/>
      </c>
      <c r="DV546" s="130" t="str">
        <f>IF($DT546="Passive","",INDEX(Expenses!$C$6:$C$1005,Calc!$DS546,1))</f>
        <v/>
      </c>
      <c r="DW546" s="130" t="str">
        <f>IF($DT546="Passive","",INDEX(Expenses!$D$6:$D$1005,Calc!$DS546,1))</f>
        <v/>
      </c>
      <c r="DX546" s="136" t="str">
        <f>IF($DT546="Passive","",INDEX(Expenses!E$6:E$1005,$DS546,1))</f>
        <v/>
      </c>
      <c r="DY546" s="136" t="str">
        <f>IF($DT546="Passive","",INDEX(Expenses!F$6:F$1005,$DS546,1))</f>
        <v/>
      </c>
      <c r="DZ546" s="136" t="str">
        <f>IF($DT546="Passive","",INDEX(Expenses!G$6:G$1005,$DS546,1))</f>
        <v/>
      </c>
      <c r="EA546" s="136" t="str">
        <f>IF($DT546="Passive","",INDEX(Expenses!H$6:H$1005,$DS546,1))</f>
        <v/>
      </c>
      <c r="EB546" s="136" t="str">
        <f>IF($DT546="Passive","",INDEX(Expenses!I$6:I$1005,$DS546,1))</f>
        <v/>
      </c>
      <c r="EC546" s="136" t="str">
        <f>IF($DT546="Passive","",INDEX(Expenses!J$6:J$1005,$DS546,1))</f>
        <v/>
      </c>
      <c r="ED546" s="136" t="str">
        <f>IF($DT546="Passive","",INDEX(Expenses!K$6:K$1005,$DS546,1))</f>
        <v/>
      </c>
      <c r="EE546" s="136" t="str">
        <f>IF($DT546="Passive","",INDEX(Expenses!L$6:L$1005,$DS546,1))</f>
        <v/>
      </c>
      <c r="EF546" s="136" t="str">
        <f>IF($DT546="Passive","",INDEX(Expenses!M$6:M$1005,$DS546,1))</f>
        <v/>
      </c>
      <c r="EG546" s="136" t="str">
        <f>IF($DT546="Passive","",INDEX(Expenses!N$6:N$1005,$DS546,1))</f>
        <v/>
      </c>
      <c r="EH546" s="136" t="str">
        <f>IF($DT546="Passive","",INDEX(Expenses!O$6:O$1005,$DS546,1))</f>
        <v/>
      </c>
      <c r="EI546" s="136" t="str">
        <f>IF($DT546="Passive","",INDEX(Expenses!P$6:P$1005,$DS546,1))</f>
        <v/>
      </c>
    </row>
    <row r="547" spans="123:139" x14ac:dyDescent="0.25">
      <c r="DS547" s="40">
        <v>542</v>
      </c>
      <c r="DT547" s="130" t="str">
        <f>IF(OR(INDEX(Expenses!$B$6:$B$1005,$DS547,1)=0,INDEX(Expenses!$C$6:$C$1005,$DS547,1)=0,INDEX(Expenses!$D$6:$D$1005,$DS547,1)=0),"Passive","Active")</f>
        <v>Passive</v>
      </c>
      <c r="DU547" s="130" t="str">
        <f>IF($DT547="Passive","",INDEX(Expenses!$B$6:$B$1005,Calc!$DS547,1))</f>
        <v/>
      </c>
      <c r="DV547" s="130" t="str">
        <f>IF($DT547="Passive","",INDEX(Expenses!$C$6:$C$1005,Calc!$DS547,1))</f>
        <v/>
      </c>
      <c r="DW547" s="130" t="str">
        <f>IF($DT547="Passive","",INDEX(Expenses!$D$6:$D$1005,Calc!$DS547,1))</f>
        <v/>
      </c>
      <c r="DX547" s="136" t="str">
        <f>IF($DT547="Passive","",INDEX(Expenses!E$6:E$1005,$DS547,1))</f>
        <v/>
      </c>
      <c r="DY547" s="136" t="str">
        <f>IF($DT547="Passive","",INDEX(Expenses!F$6:F$1005,$DS547,1))</f>
        <v/>
      </c>
      <c r="DZ547" s="136" t="str">
        <f>IF($DT547="Passive","",INDEX(Expenses!G$6:G$1005,$DS547,1))</f>
        <v/>
      </c>
      <c r="EA547" s="136" t="str">
        <f>IF($DT547="Passive","",INDEX(Expenses!H$6:H$1005,$DS547,1))</f>
        <v/>
      </c>
      <c r="EB547" s="136" t="str">
        <f>IF($DT547="Passive","",INDEX(Expenses!I$6:I$1005,$DS547,1))</f>
        <v/>
      </c>
      <c r="EC547" s="136" t="str">
        <f>IF($DT547="Passive","",INDEX(Expenses!J$6:J$1005,$DS547,1))</f>
        <v/>
      </c>
      <c r="ED547" s="136" t="str">
        <f>IF($DT547="Passive","",INDEX(Expenses!K$6:K$1005,$DS547,1))</f>
        <v/>
      </c>
      <c r="EE547" s="136" t="str">
        <f>IF($DT547="Passive","",INDEX(Expenses!L$6:L$1005,$DS547,1))</f>
        <v/>
      </c>
      <c r="EF547" s="136" t="str">
        <f>IF($DT547="Passive","",INDEX(Expenses!M$6:M$1005,$DS547,1))</f>
        <v/>
      </c>
      <c r="EG547" s="136" t="str">
        <f>IF($DT547="Passive","",INDEX(Expenses!N$6:N$1005,$DS547,1))</f>
        <v/>
      </c>
      <c r="EH547" s="136" t="str">
        <f>IF($DT547="Passive","",INDEX(Expenses!O$6:O$1005,$DS547,1))</f>
        <v/>
      </c>
      <c r="EI547" s="136" t="str">
        <f>IF($DT547="Passive","",INDEX(Expenses!P$6:P$1005,$DS547,1))</f>
        <v/>
      </c>
    </row>
    <row r="548" spans="123:139" x14ac:dyDescent="0.25">
      <c r="DS548" s="40">
        <v>543</v>
      </c>
      <c r="DT548" s="130" t="str">
        <f>IF(OR(INDEX(Expenses!$B$6:$B$1005,$DS548,1)=0,INDEX(Expenses!$C$6:$C$1005,$DS548,1)=0,INDEX(Expenses!$D$6:$D$1005,$DS548,1)=0),"Passive","Active")</f>
        <v>Passive</v>
      </c>
      <c r="DU548" s="130" t="str">
        <f>IF($DT548="Passive","",INDEX(Expenses!$B$6:$B$1005,Calc!$DS548,1))</f>
        <v/>
      </c>
      <c r="DV548" s="130" t="str">
        <f>IF($DT548="Passive","",INDEX(Expenses!$C$6:$C$1005,Calc!$DS548,1))</f>
        <v/>
      </c>
      <c r="DW548" s="130" t="str">
        <f>IF($DT548="Passive","",INDEX(Expenses!$D$6:$D$1005,Calc!$DS548,1))</f>
        <v/>
      </c>
      <c r="DX548" s="136" t="str">
        <f>IF($DT548="Passive","",INDEX(Expenses!E$6:E$1005,$DS548,1))</f>
        <v/>
      </c>
      <c r="DY548" s="136" t="str">
        <f>IF($DT548="Passive","",INDEX(Expenses!F$6:F$1005,$DS548,1))</f>
        <v/>
      </c>
      <c r="DZ548" s="136" t="str">
        <f>IF($DT548="Passive","",INDEX(Expenses!G$6:G$1005,$DS548,1))</f>
        <v/>
      </c>
      <c r="EA548" s="136" t="str">
        <f>IF($DT548="Passive","",INDEX(Expenses!H$6:H$1005,$DS548,1))</f>
        <v/>
      </c>
      <c r="EB548" s="136" t="str">
        <f>IF($DT548="Passive","",INDEX(Expenses!I$6:I$1005,$DS548,1))</f>
        <v/>
      </c>
      <c r="EC548" s="136" t="str">
        <f>IF($DT548="Passive","",INDEX(Expenses!J$6:J$1005,$DS548,1))</f>
        <v/>
      </c>
      <c r="ED548" s="136" t="str">
        <f>IF($DT548="Passive","",INDEX(Expenses!K$6:K$1005,$DS548,1))</f>
        <v/>
      </c>
      <c r="EE548" s="136" t="str">
        <f>IF($DT548="Passive","",INDEX(Expenses!L$6:L$1005,$DS548,1))</f>
        <v/>
      </c>
      <c r="EF548" s="136" t="str">
        <f>IF($DT548="Passive","",INDEX(Expenses!M$6:M$1005,$DS548,1))</f>
        <v/>
      </c>
      <c r="EG548" s="136" t="str">
        <f>IF($DT548="Passive","",INDEX(Expenses!N$6:N$1005,$DS548,1))</f>
        <v/>
      </c>
      <c r="EH548" s="136" t="str">
        <f>IF($DT548="Passive","",INDEX(Expenses!O$6:O$1005,$DS548,1))</f>
        <v/>
      </c>
      <c r="EI548" s="136" t="str">
        <f>IF($DT548="Passive","",INDEX(Expenses!P$6:P$1005,$DS548,1))</f>
        <v/>
      </c>
    </row>
    <row r="549" spans="123:139" x14ac:dyDescent="0.25">
      <c r="DS549" s="40">
        <v>544</v>
      </c>
      <c r="DT549" s="130" t="str">
        <f>IF(OR(INDEX(Expenses!$B$6:$B$1005,$DS549,1)=0,INDEX(Expenses!$C$6:$C$1005,$DS549,1)=0,INDEX(Expenses!$D$6:$D$1005,$DS549,1)=0),"Passive","Active")</f>
        <v>Passive</v>
      </c>
      <c r="DU549" s="130" t="str">
        <f>IF($DT549="Passive","",INDEX(Expenses!$B$6:$B$1005,Calc!$DS549,1))</f>
        <v/>
      </c>
      <c r="DV549" s="130" t="str">
        <f>IF($DT549="Passive","",INDEX(Expenses!$C$6:$C$1005,Calc!$DS549,1))</f>
        <v/>
      </c>
      <c r="DW549" s="130" t="str">
        <f>IF($DT549="Passive","",INDEX(Expenses!$D$6:$D$1005,Calc!$DS549,1))</f>
        <v/>
      </c>
      <c r="DX549" s="136" t="str">
        <f>IF($DT549="Passive","",INDEX(Expenses!E$6:E$1005,$DS549,1))</f>
        <v/>
      </c>
      <c r="DY549" s="136" t="str">
        <f>IF($DT549="Passive","",INDEX(Expenses!F$6:F$1005,$DS549,1))</f>
        <v/>
      </c>
      <c r="DZ549" s="136" t="str">
        <f>IF($DT549="Passive","",INDEX(Expenses!G$6:G$1005,$DS549,1))</f>
        <v/>
      </c>
      <c r="EA549" s="136" t="str">
        <f>IF($DT549="Passive","",INDEX(Expenses!H$6:H$1005,$DS549,1))</f>
        <v/>
      </c>
      <c r="EB549" s="136" t="str">
        <f>IF($DT549="Passive","",INDEX(Expenses!I$6:I$1005,$DS549,1))</f>
        <v/>
      </c>
      <c r="EC549" s="136" t="str">
        <f>IF($DT549="Passive","",INDEX(Expenses!J$6:J$1005,$DS549,1))</f>
        <v/>
      </c>
      <c r="ED549" s="136" t="str">
        <f>IF($DT549="Passive","",INDEX(Expenses!K$6:K$1005,$DS549,1))</f>
        <v/>
      </c>
      <c r="EE549" s="136" t="str">
        <f>IF($DT549="Passive","",INDEX(Expenses!L$6:L$1005,$DS549,1))</f>
        <v/>
      </c>
      <c r="EF549" s="136" t="str">
        <f>IF($DT549="Passive","",INDEX(Expenses!M$6:M$1005,$DS549,1))</f>
        <v/>
      </c>
      <c r="EG549" s="136" t="str">
        <f>IF($DT549="Passive","",INDEX(Expenses!N$6:N$1005,$DS549,1))</f>
        <v/>
      </c>
      <c r="EH549" s="136" t="str">
        <f>IF($DT549="Passive","",INDEX(Expenses!O$6:O$1005,$DS549,1))</f>
        <v/>
      </c>
      <c r="EI549" s="136" t="str">
        <f>IF($DT549="Passive","",INDEX(Expenses!P$6:P$1005,$DS549,1))</f>
        <v/>
      </c>
    </row>
    <row r="550" spans="123:139" x14ac:dyDescent="0.25">
      <c r="DS550" s="40">
        <v>545</v>
      </c>
      <c r="DT550" s="130" t="str">
        <f>IF(OR(INDEX(Expenses!$B$6:$B$1005,$DS550,1)=0,INDEX(Expenses!$C$6:$C$1005,$DS550,1)=0,INDEX(Expenses!$D$6:$D$1005,$DS550,1)=0),"Passive","Active")</f>
        <v>Passive</v>
      </c>
      <c r="DU550" s="130" t="str">
        <f>IF($DT550="Passive","",INDEX(Expenses!$B$6:$B$1005,Calc!$DS550,1))</f>
        <v/>
      </c>
      <c r="DV550" s="130" t="str">
        <f>IF($DT550="Passive","",INDEX(Expenses!$C$6:$C$1005,Calc!$DS550,1))</f>
        <v/>
      </c>
      <c r="DW550" s="130" t="str">
        <f>IF($DT550="Passive","",INDEX(Expenses!$D$6:$D$1005,Calc!$DS550,1))</f>
        <v/>
      </c>
      <c r="DX550" s="136" t="str">
        <f>IF($DT550="Passive","",INDEX(Expenses!E$6:E$1005,$DS550,1))</f>
        <v/>
      </c>
      <c r="DY550" s="136" t="str">
        <f>IF($DT550="Passive","",INDEX(Expenses!F$6:F$1005,$DS550,1))</f>
        <v/>
      </c>
      <c r="DZ550" s="136" t="str">
        <f>IF($DT550="Passive","",INDEX(Expenses!G$6:G$1005,$DS550,1))</f>
        <v/>
      </c>
      <c r="EA550" s="136" t="str">
        <f>IF($DT550="Passive","",INDEX(Expenses!H$6:H$1005,$DS550,1))</f>
        <v/>
      </c>
      <c r="EB550" s="136" t="str">
        <f>IF($DT550="Passive","",INDEX(Expenses!I$6:I$1005,$DS550,1))</f>
        <v/>
      </c>
      <c r="EC550" s="136" t="str">
        <f>IF($DT550="Passive","",INDEX(Expenses!J$6:J$1005,$DS550,1))</f>
        <v/>
      </c>
      <c r="ED550" s="136" t="str">
        <f>IF($DT550="Passive","",INDEX(Expenses!K$6:K$1005,$DS550,1))</f>
        <v/>
      </c>
      <c r="EE550" s="136" t="str">
        <f>IF($DT550="Passive","",INDEX(Expenses!L$6:L$1005,$DS550,1))</f>
        <v/>
      </c>
      <c r="EF550" s="136" t="str">
        <f>IF($DT550="Passive","",INDEX(Expenses!M$6:M$1005,$DS550,1))</f>
        <v/>
      </c>
      <c r="EG550" s="136" t="str">
        <f>IF($DT550="Passive","",INDEX(Expenses!N$6:N$1005,$DS550,1))</f>
        <v/>
      </c>
      <c r="EH550" s="136" t="str">
        <f>IF($DT550="Passive","",INDEX(Expenses!O$6:O$1005,$DS550,1))</f>
        <v/>
      </c>
      <c r="EI550" s="136" t="str">
        <f>IF($DT550="Passive","",INDEX(Expenses!P$6:P$1005,$DS550,1))</f>
        <v/>
      </c>
    </row>
    <row r="551" spans="123:139" x14ac:dyDescent="0.25">
      <c r="DS551" s="40">
        <v>546</v>
      </c>
      <c r="DT551" s="130" t="str">
        <f>IF(OR(INDEX(Expenses!$B$6:$B$1005,$DS551,1)=0,INDEX(Expenses!$C$6:$C$1005,$DS551,1)=0,INDEX(Expenses!$D$6:$D$1005,$DS551,1)=0),"Passive","Active")</f>
        <v>Passive</v>
      </c>
      <c r="DU551" s="130" t="str">
        <f>IF($DT551="Passive","",INDEX(Expenses!$B$6:$B$1005,Calc!$DS551,1))</f>
        <v/>
      </c>
      <c r="DV551" s="130" t="str">
        <f>IF($DT551="Passive","",INDEX(Expenses!$C$6:$C$1005,Calc!$DS551,1))</f>
        <v/>
      </c>
      <c r="DW551" s="130" t="str">
        <f>IF($DT551="Passive","",INDEX(Expenses!$D$6:$D$1005,Calc!$DS551,1))</f>
        <v/>
      </c>
      <c r="DX551" s="136" t="str">
        <f>IF($DT551="Passive","",INDEX(Expenses!E$6:E$1005,$DS551,1))</f>
        <v/>
      </c>
      <c r="DY551" s="136" t="str">
        <f>IF($DT551="Passive","",INDEX(Expenses!F$6:F$1005,$DS551,1))</f>
        <v/>
      </c>
      <c r="DZ551" s="136" t="str">
        <f>IF($DT551="Passive","",INDEX(Expenses!G$6:G$1005,$DS551,1))</f>
        <v/>
      </c>
      <c r="EA551" s="136" t="str">
        <f>IF($DT551="Passive","",INDEX(Expenses!H$6:H$1005,$DS551,1))</f>
        <v/>
      </c>
      <c r="EB551" s="136" t="str">
        <f>IF($DT551="Passive","",INDEX(Expenses!I$6:I$1005,$DS551,1))</f>
        <v/>
      </c>
      <c r="EC551" s="136" t="str">
        <f>IF($DT551="Passive","",INDEX(Expenses!J$6:J$1005,$DS551,1))</f>
        <v/>
      </c>
      <c r="ED551" s="136" t="str">
        <f>IF($DT551="Passive","",INDEX(Expenses!K$6:K$1005,$DS551,1))</f>
        <v/>
      </c>
      <c r="EE551" s="136" t="str">
        <f>IF($DT551="Passive","",INDEX(Expenses!L$6:L$1005,$DS551,1))</f>
        <v/>
      </c>
      <c r="EF551" s="136" t="str">
        <f>IF($DT551="Passive","",INDEX(Expenses!M$6:M$1005,$DS551,1))</f>
        <v/>
      </c>
      <c r="EG551" s="136" t="str">
        <f>IF($DT551="Passive","",INDEX(Expenses!N$6:N$1005,$DS551,1))</f>
        <v/>
      </c>
      <c r="EH551" s="136" t="str">
        <f>IF($DT551="Passive","",INDEX(Expenses!O$6:O$1005,$DS551,1))</f>
        <v/>
      </c>
      <c r="EI551" s="136" t="str">
        <f>IF($DT551="Passive","",INDEX(Expenses!P$6:P$1005,$DS551,1))</f>
        <v/>
      </c>
    </row>
    <row r="552" spans="123:139" x14ac:dyDescent="0.25">
      <c r="DS552" s="40">
        <v>547</v>
      </c>
      <c r="DT552" s="130" t="str">
        <f>IF(OR(INDEX(Expenses!$B$6:$B$1005,$DS552,1)=0,INDEX(Expenses!$C$6:$C$1005,$DS552,1)=0,INDEX(Expenses!$D$6:$D$1005,$DS552,1)=0),"Passive","Active")</f>
        <v>Passive</v>
      </c>
      <c r="DU552" s="130" t="str">
        <f>IF($DT552="Passive","",INDEX(Expenses!$B$6:$B$1005,Calc!$DS552,1))</f>
        <v/>
      </c>
      <c r="DV552" s="130" t="str">
        <f>IF($DT552="Passive","",INDEX(Expenses!$C$6:$C$1005,Calc!$DS552,1))</f>
        <v/>
      </c>
      <c r="DW552" s="130" t="str">
        <f>IF($DT552="Passive","",INDEX(Expenses!$D$6:$D$1005,Calc!$DS552,1))</f>
        <v/>
      </c>
      <c r="DX552" s="136" t="str">
        <f>IF($DT552="Passive","",INDEX(Expenses!E$6:E$1005,$DS552,1))</f>
        <v/>
      </c>
      <c r="DY552" s="136" t="str">
        <f>IF($DT552="Passive","",INDEX(Expenses!F$6:F$1005,$DS552,1))</f>
        <v/>
      </c>
      <c r="DZ552" s="136" t="str">
        <f>IF($DT552="Passive","",INDEX(Expenses!G$6:G$1005,$DS552,1))</f>
        <v/>
      </c>
      <c r="EA552" s="136" t="str">
        <f>IF($DT552="Passive","",INDEX(Expenses!H$6:H$1005,$DS552,1))</f>
        <v/>
      </c>
      <c r="EB552" s="136" t="str">
        <f>IF($DT552="Passive","",INDEX(Expenses!I$6:I$1005,$DS552,1))</f>
        <v/>
      </c>
      <c r="EC552" s="136" t="str">
        <f>IF($DT552="Passive","",INDEX(Expenses!J$6:J$1005,$DS552,1))</f>
        <v/>
      </c>
      <c r="ED552" s="136" t="str">
        <f>IF($DT552="Passive","",INDEX(Expenses!K$6:K$1005,$DS552,1))</f>
        <v/>
      </c>
      <c r="EE552" s="136" t="str">
        <f>IF($DT552="Passive","",INDEX(Expenses!L$6:L$1005,$DS552,1))</f>
        <v/>
      </c>
      <c r="EF552" s="136" t="str">
        <f>IF($DT552="Passive","",INDEX(Expenses!M$6:M$1005,$DS552,1))</f>
        <v/>
      </c>
      <c r="EG552" s="136" t="str">
        <f>IF($DT552="Passive","",INDEX(Expenses!N$6:N$1005,$DS552,1))</f>
        <v/>
      </c>
      <c r="EH552" s="136" t="str">
        <f>IF($DT552="Passive","",INDEX(Expenses!O$6:O$1005,$DS552,1))</f>
        <v/>
      </c>
      <c r="EI552" s="136" t="str">
        <f>IF($DT552="Passive","",INDEX(Expenses!P$6:P$1005,$DS552,1))</f>
        <v/>
      </c>
    </row>
    <row r="553" spans="123:139" x14ac:dyDescent="0.25">
      <c r="DS553" s="40">
        <v>548</v>
      </c>
      <c r="DT553" s="130" t="str">
        <f>IF(OR(INDEX(Expenses!$B$6:$B$1005,$DS553,1)=0,INDEX(Expenses!$C$6:$C$1005,$DS553,1)=0,INDEX(Expenses!$D$6:$D$1005,$DS553,1)=0),"Passive","Active")</f>
        <v>Passive</v>
      </c>
      <c r="DU553" s="130" t="str">
        <f>IF($DT553="Passive","",INDEX(Expenses!$B$6:$B$1005,Calc!$DS553,1))</f>
        <v/>
      </c>
      <c r="DV553" s="130" t="str">
        <f>IF($DT553="Passive","",INDEX(Expenses!$C$6:$C$1005,Calc!$DS553,1))</f>
        <v/>
      </c>
      <c r="DW553" s="130" t="str">
        <f>IF($DT553="Passive","",INDEX(Expenses!$D$6:$D$1005,Calc!$DS553,1))</f>
        <v/>
      </c>
      <c r="DX553" s="136" t="str">
        <f>IF($DT553="Passive","",INDEX(Expenses!E$6:E$1005,$DS553,1))</f>
        <v/>
      </c>
      <c r="DY553" s="136" t="str">
        <f>IF($DT553="Passive","",INDEX(Expenses!F$6:F$1005,$DS553,1))</f>
        <v/>
      </c>
      <c r="DZ553" s="136" t="str">
        <f>IF($DT553="Passive","",INDEX(Expenses!G$6:G$1005,$DS553,1))</f>
        <v/>
      </c>
      <c r="EA553" s="136" t="str">
        <f>IF($DT553="Passive","",INDEX(Expenses!H$6:H$1005,$DS553,1))</f>
        <v/>
      </c>
      <c r="EB553" s="136" t="str">
        <f>IF($DT553="Passive","",INDEX(Expenses!I$6:I$1005,$DS553,1))</f>
        <v/>
      </c>
      <c r="EC553" s="136" t="str">
        <f>IF($DT553="Passive","",INDEX(Expenses!J$6:J$1005,$DS553,1))</f>
        <v/>
      </c>
      <c r="ED553" s="136" t="str">
        <f>IF($DT553="Passive","",INDEX(Expenses!K$6:K$1005,$DS553,1))</f>
        <v/>
      </c>
      <c r="EE553" s="136" t="str">
        <f>IF($DT553="Passive","",INDEX(Expenses!L$6:L$1005,$DS553,1))</f>
        <v/>
      </c>
      <c r="EF553" s="136" t="str">
        <f>IF($DT553="Passive","",INDEX(Expenses!M$6:M$1005,$DS553,1))</f>
        <v/>
      </c>
      <c r="EG553" s="136" t="str">
        <f>IF($DT553="Passive","",INDEX(Expenses!N$6:N$1005,$DS553,1))</f>
        <v/>
      </c>
      <c r="EH553" s="136" t="str">
        <f>IF($DT553="Passive","",INDEX(Expenses!O$6:O$1005,$DS553,1))</f>
        <v/>
      </c>
      <c r="EI553" s="136" t="str">
        <f>IF($DT553="Passive","",INDEX(Expenses!P$6:P$1005,$DS553,1))</f>
        <v/>
      </c>
    </row>
    <row r="554" spans="123:139" x14ac:dyDescent="0.25">
      <c r="DS554" s="40">
        <v>549</v>
      </c>
      <c r="DT554" s="130" t="str">
        <f>IF(OR(INDEX(Expenses!$B$6:$B$1005,$DS554,1)=0,INDEX(Expenses!$C$6:$C$1005,$DS554,1)=0,INDEX(Expenses!$D$6:$D$1005,$DS554,1)=0),"Passive","Active")</f>
        <v>Passive</v>
      </c>
      <c r="DU554" s="130" t="str">
        <f>IF($DT554="Passive","",INDEX(Expenses!$B$6:$B$1005,Calc!$DS554,1))</f>
        <v/>
      </c>
      <c r="DV554" s="130" t="str">
        <f>IF($DT554="Passive","",INDEX(Expenses!$C$6:$C$1005,Calc!$DS554,1))</f>
        <v/>
      </c>
      <c r="DW554" s="130" t="str">
        <f>IF($DT554="Passive","",INDEX(Expenses!$D$6:$D$1005,Calc!$DS554,1))</f>
        <v/>
      </c>
      <c r="DX554" s="136" t="str">
        <f>IF($DT554="Passive","",INDEX(Expenses!E$6:E$1005,$DS554,1))</f>
        <v/>
      </c>
      <c r="DY554" s="136" t="str">
        <f>IF($DT554="Passive","",INDEX(Expenses!F$6:F$1005,$DS554,1))</f>
        <v/>
      </c>
      <c r="DZ554" s="136" t="str">
        <f>IF($DT554="Passive","",INDEX(Expenses!G$6:G$1005,$DS554,1))</f>
        <v/>
      </c>
      <c r="EA554" s="136" t="str">
        <f>IF($DT554="Passive","",INDEX(Expenses!H$6:H$1005,$DS554,1))</f>
        <v/>
      </c>
      <c r="EB554" s="136" t="str">
        <f>IF($DT554="Passive","",INDEX(Expenses!I$6:I$1005,$DS554,1))</f>
        <v/>
      </c>
      <c r="EC554" s="136" t="str">
        <f>IF($DT554="Passive","",INDEX(Expenses!J$6:J$1005,$DS554,1))</f>
        <v/>
      </c>
      <c r="ED554" s="136" t="str">
        <f>IF($DT554="Passive","",INDEX(Expenses!K$6:K$1005,$DS554,1))</f>
        <v/>
      </c>
      <c r="EE554" s="136" t="str">
        <f>IF($DT554="Passive","",INDEX(Expenses!L$6:L$1005,$DS554,1))</f>
        <v/>
      </c>
      <c r="EF554" s="136" t="str">
        <f>IF($DT554="Passive","",INDEX(Expenses!M$6:M$1005,$DS554,1))</f>
        <v/>
      </c>
      <c r="EG554" s="136" t="str">
        <f>IF($DT554="Passive","",INDEX(Expenses!N$6:N$1005,$DS554,1))</f>
        <v/>
      </c>
      <c r="EH554" s="136" t="str">
        <f>IF($DT554="Passive","",INDEX(Expenses!O$6:O$1005,$DS554,1))</f>
        <v/>
      </c>
      <c r="EI554" s="136" t="str">
        <f>IF($DT554="Passive","",INDEX(Expenses!P$6:P$1005,$DS554,1))</f>
        <v/>
      </c>
    </row>
    <row r="555" spans="123:139" x14ac:dyDescent="0.25">
      <c r="DS555" s="40">
        <v>550</v>
      </c>
      <c r="DT555" s="130" t="str">
        <f>IF(OR(INDEX(Expenses!$B$6:$B$1005,$DS555,1)=0,INDEX(Expenses!$C$6:$C$1005,$DS555,1)=0,INDEX(Expenses!$D$6:$D$1005,$DS555,1)=0),"Passive","Active")</f>
        <v>Passive</v>
      </c>
      <c r="DU555" s="130" t="str">
        <f>IF($DT555="Passive","",INDEX(Expenses!$B$6:$B$1005,Calc!$DS555,1))</f>
        <v/>
      </c>
      <c r="DV555" s="130" t="str">
        <f>IF($DT555="Passive","",INDEX(Expenses!$C$6:$C$1005,Calc!$DS555,1))</f>
        <v/>
      </c>
      <c r="DW555" s="130" t="str">
        <f>IF($DT555="Passive","",INDEX(Expenses!$D$6:$D$1005,Calc!$DS555,1))</f>
        <v/>
      </c>
      <c r="DX555" s="136" t="str">
        <f>IF($DT555="Passive","",INDEX(Expenses!E$6:E$1005,$DS555,1))</f>
        <v/>
      </c>
      <c r="DY555" s="136" t="str">
        <f>IF($DT555="Passive","",INDEX(Expenses!F$6:F$1005,$DS555,1))</f>
        <v/>
      </c>
      <c r="DZ555" s="136" t="str">
        <f>IF($DT555="Passive","",INDEX(Expenses!G$6:G$1005,$DS555,1))</f>
        <v/>
      </c>
      <c r="EA555" s="136" t="str">
        <f>IF($DT555="Passive","",INDEX(Expenses!H$6:H$1005,$DS555,1))</f>
        <v/>
      </c>
      <c r="EB555" s="136" t="str">
        <f>IF($DT555="Passive","",INDEX(Expenses!I$6:I$1005,$DS555,1))</f>
        <v/>
      </c>
      <c r="EC555" s="136" t="str">
        <f>IF($DT555="Passive","",INDEX(Expenses!J$6:J$1005,$DS555,1))</f>
        <v/>
      </c>
      <c r="ED555" s="136" t="str">
        <f>IF($DT555="Passive","",INDEX(Expenses!K$6:K$1005,$DS555,1))</f>
        <v/>
      </c>
      <c r="EE555" s="136" t="str">
        <f>IF($DT555="Passive","",INDEX(Expenses!L$6:L$1005,$DS555,1))</f>
        <v/>
      </c>
      <c r="EF555" s="136" t="str">
        <f>IF($DT555="Passive","",INDEX(Expenses!M$6:M$1005,$DS555,1))</f>
        <v/>
      </c>
      <c r="EG555" s="136" t="str">
        <f>IF($DT555="Passive","",INDEX(Expenses!N$6:N$1005,$DS555,1))</f>
        <v/>
      </c>
      <c r="EH555" s="136" t="str">
        <f>IF($DT555="Passive","",INDEX(Expenses!O$6:O$1005,$DS555,1))</f>
        <v/>
      </c>
      <c r="EI555" s="136" t="str">
        <f>IF($DT555="Passive","",INDEX(Expenses!P$6:P$1005,$DS555,1))</f>
        <v/>
      </c>
    </row>
    <row r="556" spans="123:139" x14ac:dyDescent="0.25">
      <c r="DS556" s="40">
        <v>551</v>
      </c>
      <c r="DT556" s="130" t="str">
        <f>IF(OR(INDEX(Expenses!$B$6:$B$1005,$DS556,1)=0,INDEX(Expenses!$C$6:$C$1005,$DS556,1)=0,INDEX(Expenses!$D$6:$D$1005,$DS556,1)=0),"Passive","Active")</f>
        <v>Passive</v>
      </c>
      <c r="DU556" s="130" t="str">
        <f>IF($DT556="Passive","",INDEX(Expenses!$B$6:$B$1005,Calc!$DS556,1))</f>
        <v/>
      </c>
      <c r="DV556" s="130" t="str">
        <f>IF($DT556="Passive","",INDEX(Expenses!$C$6:$C$1005,Calc!$DS556,1))</f>
        <v/>
      </c>
      <c r="DW556" s="130" t="str">
        <f>IF($DT556="Passive","",INDEX(Expenses!$D$6:$D$1005,Calc!$DS556,1))</f>
        <v/>
      </c>
      <c r="DX556" s="136" t="str">
        <f>IF($DT556="Passive","",INDEX(Expenses!E$6:E$1005,$DS556,1))</f>
        <v/>
      </c>
      <c r="DY556" s="136" t="str">
        <f>IF($DT556="Passive","",INDEX(Expenses!F$6:F$1005,$DS556,1))</f>
        <v/>
      </c>
      <c r="DZ556" s="136" t="str">
        <f>IF($DT556="Passive","",INDEX(Expenses!G$6:G$1005,$DS556,1))</f>
        <v/>
      </c>
      <c r="EA556" s="136" t="str">
        <f>IF($DT556="Passive","",INDEX(Expenses!H$6:H$1005,$DS556,1))</f>
        <v/>
      </c>
      <c r="EB556" s="136" t="str">
        <f>IF($DT556="Passive","",INDEX(Expenses!I$6:I$1005,$DS556,1))</f>
        <v/>
      </c>
      <c r="EC556" s="136" t="str">
        <f>IF($DT556="Passive","",INDEX(Expenses!J$6:J$1005,$DS556,1))</f>
        <v/>
      </c>
      <c r="ED556" s="136" t="str">
        <f>IF($DT556="Passive","",INDEX(Expenses!K$6:K$1005,$DS556,1))</f>
        <v/>
      </c>
      <c r="EE556" s="136" t="str">
        <f>IF($DT556="Passive","",INDEX(Expenses!L$6:L$1005,$DS556,1))</f>
        <v/>
      </c>
      <c r="EF556" s="136" t="str">
        <f>IF($DT556="Passive","",INDEX(Expenses!M$6:M$1005,$DS556,1))</f>
        <v/>
      </c>
      <c r="EG556" s="136" t="str">
        <f>IF($DT556="Passive","",INDEX(Expenses!N$6:N$1005,$DS556,1))</f>
        <v/>
      </c>
      <c r="EH556" s="136" t="str">
        <f>IF($DT556="Passive","",INDEX(Expenses!O$6:O$1005,$DS556,1))</f>
        <v/>
      </c>
      <c r="EI556" s="136" t="str">
        <f>IF($DT556="Passive","",INDEX(Expenses!P$6:P$1005,$DS556,1))</f>
        <v/>
      </c>
    </row>
    <row r="557" spans="123:139" x14ac:dyDescent="0.25">
      <c r="DS557" s="40">
        <v>552</v>
      </c>
      <c r="DT557" s="130" t="str">
        <f>IF(OR(INDEX(Expenses!$B$6:$B$1005,$DS557,1)=0,INDEX(Expenses!$C$6:$C$1005,$DS557,1)=0,INDEX(Expenses!$D$6:$D$1005,$DS557,1)=0),"Passive","Active")</f>
        <v>Passive</v>
      </c>
      <c r="DU557" s="130" t="str">
        <f>IF($DT557="Passive","",INDEX(Expenses!$B$6:$B$1005,Calc!$DS557,1))</f>
        <v/>
      </c>
      <c r="DV557" s="130" t="str">
        <f>IF($DT557="Passive","",INDEX(Expenses!$C$6:$C$1005,Calc!$DS557,1))</f>
        <v/>
      </c>
      <c r="DW557" s="130" t="str">
        <f>IF($DT557="Passive","",INDEX(Expenses!$D$6:$D$1005,Calc!$DS557,1))</f>
        <v/>
      </c>
      <c r="DX557" s="136" t="str">
        <f>IF($DT557="Passive","",INDEX(Expenses!E$6:E$1005,$DS557,1))</f>
        <v/>
      </c>
      <c r="DY557" s="136" t="str">
        <f>IF($DT557="Passive","",INDEX(Expenses!F$6:F$1005,$DS557,1))</f>
        <v/>
      </c>
      <c r="DZ557" s="136" t="str">
        <f>IF($DT557="Passive","",INDEX(Expenses!G$6:G$1005,$DS557,1))</f>
        <v/>
      </c>
      <c r="EA557" s="136" t="str">
        <f>IF($DT557="Passive","",INDEX(Expenses!H$6:H$1005,$DS557,1))</f>
        <v/>
      </c>
      <c r="EB557" s="136" t="str">
        <f>IF($DT557="Passive","",INDEX(Expenses!I$6:I$1005,$DS557,1))</f>
        <v/>
      </c>
      <c r="EC557" s="136" t="str">
        <f>IF($DT557="Passive","",INDEX(Expenses!J$6:J$1005,$DS557,1))</f>
        <v/>
      </c>
      <c r="ED557" s="136" t="str">
        <f>IF($DT557="Passive","",INDEX(Expenses!K$6:K$1005,$DS557,1))</f>
        <v/>
      </c>
      <c r="EE557" s="136" t="str">
        <f>IF($DT557="Passive","",INDEX(Expenses!L$6:L$1005,$DS557,1))</f>
        <v/>
      </c>
      <c r="EF557" s="136" t="str">
        <f>IF($DT557="Passive","",INDEX(Expenses!M$6:M$1005,$DS557,1))</f>
        <v/>
      </c>
      <c r="EG557" s="136" t="str">
        <f>IF($DT557="Passive","",INDEX(Expenses!N$6:N$1005,$DS557,1))</f>
        <v/>
      </c>
      <c r="EH557" s="136" t="str">
        <f>IF($DT557="Passive","",INDEX(Expenses!O$6:O$1005,$DS557,1))</f>
        <v/>
      </c>
      <c r="EI557" s="136" t="str">
        <f>IF($DT557="Passive","",INDEX(Expenses!P$6:P$1005,$DS557,1))</f>
        <v/>
      </c>
    </row>
    <row r="558" spans="123:139" x14ac:dyDescent="0.25">
      <c r="DS558" s="40">
        <v>553</v>
      </c>
      <c r="DT558" s="130" t="str">
        <f>IF(OR(INDEX(Expenses!$B$6:$B$1005,$DS558,1)=0,INDEX(Expenses!$C$6:$C$1005,$DS558,1)=0,INDEX(Expenses!$D$6:$D$1005,$DS558,1)=0),"Passive","Active")</f>
        <v>Passive</v>
      </c>
      <c r="DU558" s="130" t="str">
        <f>IF($DT558="Passive","",INDEX(Expenses!$B$6:$B$1005,Calc!$DS558,1))</f>
        <v/>
      </c>
      <c r="DV558" s="130" t="str">
        <f>IF($DT558="Passive","",INDEX(Expenses!$C$6:$C$1005,Calc!$DS558,1))</f>
        <v/>
      </c>
      <c r="DW558" s="130" t="str">
        <f>IF($DT558="Passive","",INDEX(Expenses!$D$6:$D$1005,Calc!$DS558,1))</f>
        <v/>
      </c>
      <c r="DX558" s="136" t="str">
        <f>IF($DT558="Passive","",INDEX(Expenses!E$6:E$1005,$DS558,1))</f>
        <v/>
      </c>
      <c r="DY558" s="136" t="str">
        <f>IF($DT558="Passive","",INDEX(Expenses!F$6:F$1005,$DS558,1))</f>
        <v/>
      </c>
      <c r="DZ558" s="136" t="str">
        <f>IF($DT558="Passive","",INDEX(Expenses!G$6:G$1005,$DS558,1))</f>
        <v/>
      </c>
      <c r="EA558" s="136" t="str">
        <f>IF($DT558="Passive","",INDEX(Expenses!H$6:H$1005,$DS558,1))</f>
        <v/>
      </c>
      <c r="EB558" s="136" t="str">
        <f>IF($DT558="Passive","",INDEX(Expenses!I$6:I$1005,$DS558,1))</f>
        <v/>
      </c>
      <c r="EC558" s="136" t="str">
        <f>IF($DT558="Passive","",INDEX(Expenses!J$6:J$1005,$DS558,1))</f>
        <v/>
      </c>
      <c r="ED558" s="136" t="str">
        <f>IF($DT558="Passive","",INDEX(Expenses!K$6:K$1005,$DS558,1))</f>
        <v/>
      </c>
      <c r="EE558" s="136" t="str">
        <f>IF($DT558="Passive","",INDEX(Expenses!L$6:L$1005,$DS558,1))</f>
        <v/>
      </c>
      <c r="EF558" s="136" t="str">
        <f>IF($DT558="Passive","",INDEX(Expenses!M$6:M$1005,$DS558,1))</f>
        <v/>
      </c>
      <c r="EG558" s="136" t="str">
        <f>IF($DT558="Passive","",INDEX(Expenses!N$6:N$1005,$DS558,1))</f>
        <v/>
      </c>
      <c r="EH558" s="136" t="str">
        <f>IF($DT558="Passive","",INDEX(Expenses!O$6:O$1005,$DS558,1))</f>
        <v/>
      </c>
      <c r="EI558" s="136" t="str">
        <f>IF($DT558="Passive","",INDEX(Expenses!P$6:P$1005,$DS558,1))</f>
        <v/>
      </c>
    </row>
    <row r="559" spans="123:139" x14ac:dyDescent="0.25">
      <c r="DS559" s="40">
        <v>554</v>
      </c>
      <c r="DT559" s="130" t="str">
        <f>IF(OR(INDEX(Expenses!$B$6:$B$1005,$DS559,1)=0,INDEX(Expenses!$C$6:$C$1005,$DS559,1)=0,INDEX(Expenses!$D$6:$D$1005,$DS559,1)=0),"Passive","Active")</f>
        <v>Passive</v>
      </c>
      <c r="DU559" s="130" t="str">
        <f>IF($DT559="Passive","",INDEX(Expenses!$B$6:$B$1005,Calc!$DS559,1))</f>
        <v/>
      </c>
      <c r="DV559" s="130" t="str">
        <f>IF($DT559="Passive","",INDEX(Expenses!$C$6:$C$1005,Calc!$DS559,1))</f>
        <v/>
      </c>
      <c r="DW559" s="130" t="str">
        <f>IF($DT559="Passive","",INDEX(Expenses!$D$6:$D$1005,Calc!$DS559,1))</f>
        <v/>
      </c>
      <c r="DX559" s="136" t="str">
        <f>IF($DT559="Passive","",INDEX(Expenses!E$6:E$1005,$DS559,1))</f>
        <v/>
      </c>
      <c r="DY559" s="136" t="str">
        <f>IF($DT559="Passive","",INDEX(Expenses!F$6:F$1005,$DS559,1))</f>
        <v/>
      </c>
      <c r="DZ559" s="136" t="str">
        <f>IF($DT559="Passive","",INDEX(Expenses!G$6:G$1005,$DS559,1))</f>
        <v/>
      </c>
      <c r="EA559" s="136" t="str">
        <f>IF($DT559="Passive","",INDEX(Expenses!H$6:H$1005,$DS559,1))</f>
        <v/>
      </c>
      <c r="EB559" s="136" t="str">
        <f>IF($DT559="Passive","",INDEX(Expenses!I$6:I$1005,$DS559,1))</f>
        <v/>
      </c>
      <c r="EC559" s="136" t="str">
        <f>IF($DT559="Passive","",INDEX(Expenses!J$6:J$1005,$DS559,1))</f>
        <v/>
      </c>
      <c r="ED559" s="136" t="str">
        <f>IF($DT559="Passive","",INDEX(Expenses!K$6:K$1005,$DS559,1))</f>
        <v/>
      </c>
      <c r="EE559" s="136" t="str">
        <f>IF($DT559="Passive","",INDEX(Expenses!L$6:L$1005,$DS559,1))</f>
        <v/>
      </c>
      <c r="EF559" s="136" t="str">
        <f>IF($DT559="Passive","",INDEX(Expenses!M$6:M$1005,$DS559,1))</f>
        <v/>
      </c>
      <c r="EG559" s="136" t="str">
        <f>IF($DT559="Passive","",INDEX(Expenses!N$6:N$1005,$DS559,1))</f>
        <v/>
      </c>
      <c r="EH559" s="136" t="str">
        <f>IF($DT559="Passive","",INDEX(Expenses!O$6:O$1005,$DS559,1))</f>
        <v/>
      </c>
      <c r="EI559" s="136" t="str">
        <f>IF($DT559="Passive","",INDEX(Expenses!P$6:P$1005,$DS559,1))</f>
        <v/>
      </c>
    </row>
    <row r="560" spans="123:139" x14ac:dyDescent="0.25">
      <c r="DS560" s="40">
        <v>555</v>
      </c>
      <c r="DT560" s="130" t="str">
        <f>IF(OR(INDEX(Expenses!$B$6:$B$1005,$DS560,1)=0,INDEX(Expenses!$C$6:$C$1005,$DS560,1)=0,INDEX(Expenses!$D$6:$D$1005,$DS560,1)=0),"Passive","Active")</f>
        <v>Passive</v>
      </c>
      <c r="DU560" s="130" t="str">
        <f>IF($DT560="Passive","",INDEX(Expenses!$B$6:$B$1005,Calc!$DS560,1))</f>
        <v/>
      </c>
      <c r="DV560" s="130" t="str">
        <f>IF($DT560="Passive","",INDEX(Expenses!$C$6:$C$1005,Calc!$DS560,1))</f>
        <v/>
      </c>
      <c r="DW560" s="130" t="str">
        <f>IF($DT560="Passive","",INDEX(Expenses!$D$6:$D$1005,Calc!$DS560,1))</f>
        <v/>
      </c>
      <c r="DX560" s="136" t="str">
        <f>IF($DT560="Passive","",INDEX(Expenses!E$6:E$1005,$DS560,1))</f>
        <v/>
      </c>
      <c r="DY560" s="136" t="str">
        <f>IF($DT560="Passive","",INDEX(Expenses!F$6:F$1005,$DS560,1))</f>
        <v/>
      </c>
      <c r="DZ560" s="136" t="str">
        <f>IF($DT560="Passive","",INDEX(Expenses!G$6:G$1005,$DS560,1))</f>
        <v/>
      </c>
      <c r="EA560" s="136" t="str">
        <f>IF($DT560="Passive","",INDEX(Expenses!H$6:H$1005,$DS560,1))</f>
        <v/>
      </c>
      <c r="EB560" s="136" t="str">
        <f>IF($DT560="Passive","",INDEX(Expenses!I$6:I$1005,$DS560,1))</f>
        <v/>
      </c>
      <c r="EC560" s="136" t="str">
        <f>IF($DT560="Passive","",INDEX(Expenses!J$6:J$1005,$DS560,1))</f>
        <v/>
      </c>
      <c r="ED560" s="136" t="str">
        <f>IF($DT560="Passive","",INDEX(Expenses!K$6:K$1005,$DS560,1))</f>
        <v/>
      </c>
      <c r="EE560" s="136" t="str">
        <f>IF($DT560="Passive","",INDEX(Expenses!L$6:L$1005,$DS560,1))</f>
        <v/>
      </c>
      <c r="EF560" s="136" t="str">
        <f>IF($DT560="Passive","",INDEX(Expenses!M$6:M$1005,$DS560,1))</f>
        <v/>
      </c>
      <c r="EG560" s="136" t="str">
        <f>IF($DT560="Passive","",INDEX(Expenses!N$6:N$1005,$DS560,1))</f>
        <v/>
      </c>
      <c r="EH560" s="136" t="str">
        <f>IF($DT560="Passive","",INDEX(Expenses!O$6:O$1005,$DS560,1))</f>
        <v/>
      </c>
      <c r="EI560" s="136" t="str">
        <f>IF($DT560="Passive","",INDEX(Expenses!P$6:P$1005,$DS560,1))</f>
        <v/>
      </c>
    </row>
    <row r="561" spans="123:139" x14ac:dyDescent="0.25">
      <c r="DS561" s="40">
        <v>556</v>
      </c>
      <c r="DT561" s="130" t="str">
        <f>IF(OR(INDEX(Expenses!$B$6:$B$1005,$DS561,1)=0,INDEX(Expenses!$C$6:$C$1005,$DS561,1)=0,INDEX(Expenses!$D$6:$D$1005,$DS561,1)=0),"Passive","Active")</f>
        <v>Passive</v>
      </c>
      <c r="DU561" s="130" t="str">
        <f>IF($DT561="Passive","",INDEX(Expenses!$B$6:$B$1005,Calc!$DS561,1))</f>
        <v/>
      </c>
      <c r="DV561" s="130" t="str">
        <f>IF($DT561="Passive","",INDEX(Expenses!$C$6:$C$1005,Calc!$DS561,1))</f>
        <v/>
      </c>
      <c r="DW561" s="130" t="str">
        <f>IF($DT561="Passive","",INDEX(Expenses!$D$6:$D$1005,Calc!$DS561,1))</f>
        <v/>
      </c>
      <c r="DX561" s="136" t="str">
        <f>IF($DT561="Passive","",INDEX(Expenses!E$6:E$1005,$DS561,1))</f>
        <v/>
      </c>
      <c r="DY561" s="136" t="str">
        <f>IF($DT561="Passive","",INDEX(Expenses!F$6:F$1005,$DS561,1))</f>
        <v/>
      </c>
      <c r="DZ561" s="136" t="str">
        <f>IF($DT561="Passive","",INDEX(Expenses!G$6:G$1005,$DS561,1))</f>
        <v/>
      </c>
      <c r="EA561" s="136" t="str">
        <f>IF($DT561="Passive","",INDEX(Expenses!H$6:H$1005,$DS561,1))</f>
        <v/>
      </c>
      <c r="EB561" s="136" t="str">
        <f>IF($DT561="Passive","",INDEX(Expenses!I$6:I$1005,$DS561,1))</f>
        <v/>
      </c>
      <c r="EC561" s="136" t="str">
        <f>IF($DT561="Passive","",INDEX(Expenses!J$6:J$1005,$DS561,1))</f>
        <v/>
      </c>
      <c r="ED561" s="136" t="str">
        <f>IF($DT561="Passive","",INDEX(Expenses!K$6:K$1005,$DS561,1))</f>
        <v/>
      </c>
      <c r="EE561" s="136" t="str">
        <f>IF($DT561="Passive","",INDEX(Expenses!L$6:L$1005,$DS561,1))</f>
        <v/>
      </c>
      <c r="EF561" s="136" t="str">
        <f>IF($DT561="Passive","",INDEX(Expenses!M$6:M$1005,$DS561,1))</f>
        <v/>
      </c>
      <c r="EG561" s="136" t="str">
        <f>IF($DT561="Passive","",INDEX(Expenses!N$6:N$1005,$DS561,1))</f>
        <v/>
      </c>
      <c r="EH561" s="136" t="str">
        <f>IF($DT561="Passive","",INDEX(Expenses!O$6:O$1005,$DS561,1))</f>
        <v/>
      </c>
      <c r="EI561" s="136" t="str">
        <f>IF($DT561="Passive","",INDEX(Expenses!P$6:P$1005,$DS561,1))</f>
        <v/>
      </c>
    </row>
    <row r="562" spans="123:139" x14ac:dyDescent="0.25">
      <c r="DS562" s="40">
        <v>557</v>
      </c>
      <c r="DT562" s="130" t="str">
        <f>IF(OR(INDEX(Expenses!$B$6:$B$1005,$DS562,1)=0,INDEX(Expenses!$C$6:$C$1005,$DS562,1)=0,INDEX(Expenses!$D$6:$D$1005,$DS562,1)=0),"Passive","Active")</f>
        <v>Passive</v>
      </c>
      <c r="DU562" s="130" t="str">
        <f>IF($DT562="Passive","",INDEX(Expenses!$B$6:$B$1005,Calc!$DS562,1))</f>
        <v/>
      </c>
      <c r="DV562" s="130" t="str">
        <f>IF($DT562="Passive","",INDEX(Expenses!$C$6:$C$1005,Calc!$DS562,1))</f>
        <v/>
      </c>
      <c r="DW562" s="130" t="str">
        <f>IF($DT562="Passive","",INDEX(Expenses!$D$6:$D$1005,Calc!$DS562,1))</f>
        <v/>
      </c>
      <c r="DX562" s="136" t="str">
        <f>IF($DT562="Passive","",INDEX(Expenses!E$6:E$1005,$DS562,1))</f>
        <v/>
      </c>
      <c r="DY562" s="136" t="str">
        <f>IF($DT562="Passive","",INDEX(Expenses!F$6:F$1005,$DS562,1))</f>
        <v/>
      </c>
      <c r="DZ562" s="136" t="str">
        <f>IF($DT562="Passive","",INDEX(Expenses!G$6:G$1005,$DS562,1))</f>
        <v/>
      </c>
      <c r="EA562" s="136" t="str">
        <f>IF($DT562="Passive","",INDEX(Expenses!H$6:H$1005,$DS562,1))</f>
        <v/>
      </c>
      <c r="EB562" s="136" t="str">
        <f>IF($DT562="Passive","",INDEX(Expenses!I$6:I$1005,$DS562,1))</f>
        <v/>
      </c>
      <c r="EC562" s="136" t="str">
        <f>IF($DT562="Passive","",INDEX(Expenses!J$6:J$1005,$DS562,1))</f>
        <v/>
      </c>
      <c r="ED562" s="136" t="str">
        <f>IF($DT562="Passive","",INDEX(Expenses!K$6:K$1005,$DS562,1))</f>
        <v/>
      </c>
      <c r="EE562" s="136" t="str">
        <f>IF($DT562="Passive","",INDEX(Expenses!L$6:L$1005,$DS562,1))</f>
        <v/>
      </c>
      <c r="EF562" s="136" t="str">
        <f>IF($DT562="Passive","",INDEX(Expenses!M$6:M$1005,$DS562,1))</f>
        <v/>
      </c>
      <c r="EG562" s="136" t="str">
        <f>IF($DT562="Passive","",INDEX(Expenses!N$6:N$1005,$DS562,1))</f>
        <v/>
      </c>
      <c r="EH562" s="136" t="str">
        <f>IF($DT562="Passive","",INDEX(Expenses!O$6:O$1005,$DS562,1))</f>
        <v/>
      </c>
      <c r="EI562" s="136" t="str">
        <f>IF($DT562="Passive","",INDEX(Expenses!P$6:P$1005,$DS562,1))</f>
        <v/>
      </c>
    </row>
    <row r="563" spans="123:139" x14ac:dyDescent="0.25">
      <c r="DS563" s="40">
        <v>558</v>
      </c>
      <c r="DT563" s="130" t="str">
        <f>IF(OR(INDEX(Expenses!$B$6:$B$1005,$DS563,1)=0,INDEX(Expenses!$C$6:$C$1005,$DS563,1)=0,INDEX(Expenses!$D$6:$D$1005,$DS563,1)=0),"Passive","Active")</f>
        <v>Passive</v>
      </c>
      <c r="DU563" s="130" t="str">
        <f>IF($DT563="Passive","",INDEX(Expenses!$B$6:$B$1005,Calc!$DS563,1))</f>
        <v/>
      </c>
      <c r="DV563" s="130" t="str">
        <f>IF($DT563="Passive","",INDEX(Expenses!$C$6:$C$1005,Calc!$DS563,1))</f>
        <v/>
      </c>
      <c r="DW563" s="130" t="str">
        <f>IF($DT563="Passive","",INDEX(Expenses!$D$6:$D$1005,Calc!$DS563,1))</f>
        <v/>
      </c>
      <c r="DX563" s="136" t="str">
        <f>IF($DT563="Passive","",INDEX(Expenses!E$6:E$1005,$DS563,1))</f>
        <v/>
      </c>
      <c r="DY563" s="136" t="str">
        <f>IF($DT563="Passive","",INDEX(Expenses!F$6:F$1005,$DS563,1))</f>
        <v/>
      </c>
      <c r="DZ563" s="136" t="str">
        <f>IF($DT563="Passive","",INDEX(Expenses!G$6:G$1005,$DS563,1))</f>
        <v/>
      </c>
      <c r="EA563" s="136" t="str">
        <f>IF($DT563="Passive","",INDEX(Expenses!H$6:H$1005,$DS563,1))</f>
        <v/>
      </c>
      <c r="EB563" s="136" t="str">
        <f>IF($DT563="Passive","",INDEX(Expenses!I$6:I$1005,$DS563,1))</f>
        <v/>
      </c>
      <c r="EC563" s="136" t="str">
        <f>IF($DT563="Passive","",INDEX(Expenses!J$6:J$1005,$DS563,1))</f>
        <v/>
      </c>
      <c r="ED563" s="136" t="str">
        <f>IF($DT563="Passive","",INDEX(Expenses!K$6:K$1005,$DS563,1))</f>
        <v/>
      </c>
      <c r="EE563" s="136" t="str">
        <f>IF($DT563="Passive","",INDEX(Expenses!L$6:L$1005,$DS563,1))</f>
        <v/>
      </c>
      <c r="EF563" s="136" t="str">
        <f>IF($DT563="Passive","",INDEX(Expenses!M$6:M$1005,$DS563,1))</f>
        <v/>
      </c>
      <c r="EG563" s="136" t="str">
        <f>IF($DT563="Passive","",INDEX(Expenses!N$6:N$1005,$DS563,1))</f>
        <v/>
      </c>
      <c r="EH563" s="136" t="str">
        <f>IF($DT563="Passive","",INDEX(Expenses!O$6:O$1005,$DS563,1))</f>
        <v/>
      </c>
      <c r="EI563" s="136" t="str">
        <f>IF($DT563="Passive","",INDEX(Expenses!P$6:P$1005,$DS563,1))</f>
        <v/>
      </c>
    </row>
    <row r="564" spans="123:139" x14ac:dyDescent="0.25">
      <c r="DS564" s="40">
        <v>559</v>
      </c>
      <c r="DT564" s="130" t="str">
        <f>IF(OR(INDEX(Expenses!$B$6:$B$1005,$DS564,1)=0,INDEX(Expenses!$C$6:$C$1005,$DS564,1)=0,INDEX(Expenses!$D$6:$D$1005,$DS564,1)=0),"Passive","Active")</f>
        <v>Passive</v>
      </c>
      <c r="DU564" s="130" t="str">
        <f>IF($DT564="Passive","",INDEX(Expenses!$B$6:$B$1005,Calc!$DS564,1))</f>
        <v/>
      </c>
      <c r="DV564" s="130" t="str">
        <f>IF($DT564="Passive","",INDEX(Expenses!$C$6:$C$1005,Calc!$DS564,1))</f>
        <v/>
      </c>
      <c r="DW564" s="130" t="str">
        <f>IF($DT564="Passive","",INDEX(Expenses!$D$6:$D$1005,Calc!$DS564,1))</f>
        <v/>
      </c>
      <c r="DX564" s="136" t="str">
        <f>IF($DT564="Passive","",INDEX(Expenses!E$6:E$1005,$DS564,1))</f>
        <v/>
      </c>
      <c r="DY564" s="136" t="str">
        <f>IF($DT564="Passive","",INDEX(Expenses!F$6:F$1005,$DS564,1))</f>
        <v/>
      </c>
      <c r="DZ564" s="136" t="str">
        <f>IF($DT564="Passive","",INDEX(Expenses!G$6:G$1005,$DS564,1))</f>
        <v/>
      </c>
      <c r="EA564" s="136" t="str">
        <f>IF($DT564="Passive","",INDEX(Expenses!H$6:H$1005,$DS564,1))</f>
        <v/>
      </c>
      <c r="EB564" s="136" t="str">
        <f>IF($DT564="Passive","",INDEX(Expenses!I$6:I$1005,$DS564,1))</f>
        <v/>
      </c>
      <c r="EC564" s="136" t="str">
        <f>IF($DT564="Passive","",INDEX(Expenses!J$6:J$1005,$DS564,1))</f>
        <v/>
      </c>
      <c r="ED564" s="136" t="str">
        <f>IF($DT564="Passive","",INDEX(Expenses!K$6:K$1005,$DS564,1))</f>
        <v/>
      </c>
      <c r="EE564" s="136" t="str">
        <f>IF($DT564="Passive","",INDEX(Expenses!L$6:L$1005,$DS564,1))</f>
        <v/>
      </c>
      <c r="EF564" s="136" t="str">
        <f>IF($DT564="Passive","",INDEX(Expenses!M$6:M$1005,$DS564,1))</f>
        <v/>
      </c>
      <c r="EG564" s="136" t="str">
        <f>IF($DT564="Passive","",INDEX(Expenses!N$6:N$1005,$DS564,1))</f>
        <v/>
      </c>
      <c r="EH564" s="136" t="str">
        <f>IF($DT564="Passive","",INDEX(Expenses!O$6:O$1005,$DS564,1))</f>
        <v/>
      </c>
      <c r="EI564" s="136" t="str">
        <f>IF($DT564="Passive","",INDEX(Expenses!P$6:P$1005,$DS564,1))</f>
        <v/>
      </c>
    </row>
    <row r="565" spans="123:139" x14ac:dyDescent="0.25">
      <c r="DS565" s="40">
        <v>560</v>
      </c>
      <c r="DT565" s="130" t="str">
        <f>IF(OR(INDEX(Expenses!$B$6:$B$1005,$DS565,1)=0,INDEX(Expenses!$C$6:$C$1005,$DS565,1)=0,INDEX(Expenses!$D$6:$D$1005,$DS565,1)=0),"Passive","Active")</f>
        <v>Passive</v>
      </c>
      <c r="DU565" s="130" t="str">
        <f>IF($DT565="Passive","",INDEX(Expenses!$B$6:$B$1005,Calc!$DS565,1))</f>
        <v/>
      </c>
      <c r="DV565" s="130" t="str">
        <f>IF($DT565="Passive","",INDEX(Expenses!$C$6:$C$1005,Calc!$DS565,1))</f>
        <v/>
      </c>
      <c r="DW565" s="130" t="str">
        <f>IF($DT565="Passive","",INDEX(Expenses!$D$6:$D$1005,Calc!$DS565,1))</f>
        <v/>
      </c>
      <c r="DX565" s="136" t="str">
        <f>IF($DT565="Passive","",INDEX(Expenses!E$6:E$1005,$DS565,1))</f>
        <v/>
      </c>
      <c r="DY565" s="136" t="str">
        <f>IF($DT565="Passive","",INDEX(Expenses!F$6:F$1005,$DS565,1))</f>
        <v/>
      </c>
      <c r="DZ565" s="136" t="str">
        <f>IF($DT565="Passive","",INDEX(Expenses!G$6:G$1005,$DS565,1))</f>
        <v/>
      </c>
      <c r="EA565" s="136" t="str">
        <f>IF($DT565="Passive","",INDEX(Expenses!H$6:H$1005,$DS565,1))</f>
        <v/>
      </c>
      <c r="EB565" s="136" t="str">
        <f>IF($DT565="Passive","",INDEX(Expenses!I$6:I$1005,$DS565,1))</f>
        <v/>
      </c>
      <c r="EC565" s="136" t="str">
        <f>IF($DT565="Passive","",INDEX(Expenses!J$6:J$1005,$DS565,1))</f>
        <v/>
      </c>
      <c r="ED565" s="136" t="str">
        <f>IF($DT565="Passive","",INDEX(Expenses!K$6:K$1005,$DS565,1))</f>
        <v/>
      </c>
      <c r="EE565" s="136" t="str">
        <f>IF($DT565="Passive","",INDEX(Expenses!L$6:L$1005,$DS565,1))</f>
        <v/>
      </c>
      <c r="EF565" s="136" t="str">
        <f>IF($DT565="Passive","",INDEX(Expenses!M$6:M$1005,$DS565,1))</f>
        <v/>
      </c>
      <c r="EG565" s="136" t="str">
        <f>IF($DT565="Passive","",INDEX(Expenses!N$6:N$1005,$DS565,1))</f>
        <v/>
      </c>
      <c r="EH565" s="136" t="str">
        <f>IF($DT565="Passive","",INDEX(Expenses!O$6:O$1005,$DS565,1))</f>
        <v/>
      </c>
      <c r="EI565" s="136" t="str">
        <f>IF($DT565="Passive","",INDEX(Expenses!P$6:P$1005,$DS565,1))</f>
        <v/>
      </c>
    </row>
    <row r="566" spans="123:139" x14ac:dyDescent="0.25">
      <c r="DS566" s="40">
        <v>561</v>
      </c>
      <c r="DT566" s="130" t="str">
        <f>IF(OR(INDEX(Expenses!$B$6:$B$1005,$DS566,1)=0,INDEX(Expenses!$C$6:$C$1005,$DS566,1)=0,INDEX(Expenses!$D$6:$D$1005,$DS566,1)=0),"Passive","Active")</f>
        <v>Passive</v>
      </c>
      <c r="DU566" s="130" t="str">
        <f>IF($DT566="Passive","",INDEX(Expenses!$B$6:$B$1005,Calc!$DS566,1))</f>
        <v/>
      </c>
      <c r="DV566" s="130" t="str">
        <f>IF($DT566="Passive","",INDEX(Expenses!$C$6:$C$1005,Calc!$DS566,1))</f>
        <v/>
      </c>
      <c r="DW566" s="130" t="str">
        <f>IF($DT566="Passive","",INDEX(Expenses!$D$6:$D$1005,Calc!$DS566,1))</f>
        <v/>
      </c>
      <c r="DX566" s="136" t="str">
        <f>IF($DT566="Passive","",INDEX(Expenses!E$6:E$1005,$DS566,1))</f>
        <v/>
      </c>
      <c r="DY566" s="136" t="str">
        <f>IF($DT566="Passive","",INDEX(Expenses!F$6:F$1005,$DS566,1))</f>
        <v/>
      </c>
      <c r="DZ566" s="136" t="str">
        <f>IF($DT566="Passive","",INDEX(Expenses!G$6:G$1005,$DS566,1))</f>
        <v/>
      </c>
      <c r="EA566" s="136" t="str">
        <f>IF($DT566="Passive","",INDEX(Expenses!H$6:H$1005,$DS566,1))</f>
        <v/>
      </c>
      <c r="EB566" s="136" t="str">
        <f>IF($DT566="Passive","",INDEX(Expenses!I$6:I$1005,$DS566,1))</f>
        <v/>
      </c>
      <c r="EC566" s="136" t="str">
        <f>IF($DT566="Passive","",INDEX(Expenses!J$6:J$1005,$DS566,1))</f>
        <v/>
      </c>
      <c r="ED566" s="136" t="str">
        <f>IF($DT566="Passive","",INDEX(Expenses!K$6:K$1005,$DS566,1))</f>
        <v/>
      </c>
      <c r="EE566" s="136" t="str">
        <f>IF($DT566="Passive","",INDEX(Expenses!L$6:L$1005,$DS566,1))</f>
        <v/>
      </c>
      <c r="EF566" s="136" t="str">
        <f>IF($DT566="Passive","",INDEX(Expenses!M$6:M$1005,$DS566,1))</f>
        <v/>
      </c>
      <c r="EG566" s="136" t="str">
        <f>IF($DT566="Passive","",INDEX(Expenses!N$6:N$1005,$DS566,1))</f>
        <v/>
      </c>
      <c r="EH566" s="136" t="str">
        <f>IF($DT566="Passive","",INDEX(Expenses!O$6:O$1005,$DS566,1))</f>
        <v/>
      </c>
      <c r="EI566" s="136" t="str">
        <f>IF($DT566="Passive","",INDEX(Expenses!P$6:P$1005,$DS566,1))</f>
        <v/>
      </c>
    </row>
    <row r="567" spans="123:139" x14ac:dyDescent="0.25">
      <c r="DS567" s="40">
        <v>562</v>
      </c>
      <c r="DT567" s="130" t="str">
        <f>IF(OR(INDEX(Expenses!$B$6:$B$1005,$DS567,1)=0,INDEX(Expenses!$C$6:$C$1005,$DS567,1)=0,INDEX(Expenses!$D$6:$D$1005,$DS567,1)=0),"Passive","Active")</f>
        <v>Passive</v>
      </c>
      <c r="DU567" s="130" t="str">
        <f>IF($DT567="Passive","",INDEX(Expenses!$B$6:$B$1005,Calc!$DS567,1))</f>
        <v/>
      </c>
      <c r="DV567" s="130" t="str">
        <f>IF($DT567="Passive","",INDEX(Expenses!$C$6:$C$1005,Calc!$DS567,1))</f>
        <v/>
      </c>
      <c r="DW567" s="130" t="str">
        <f>IF($DT567="Passive","",INDEX(Expenses!$D$6:$D$1005,Calc!$DS567,1))</f>
        <v/>
      </c>
      <c r="DX567" s="136" t="str">
        <f>IF($DT567="Passive","",INDEX(Expenses!E$6:E$1005,$DS567,1))</f>
        <v/>
      </c>
      <c r="DY567" s="136" t="str">
        <f>IF($DT567="Passive","",INDEX(Expenses!F$6:F$1005,$DS567,1))</f>
        <v/>
      </c>
      <c r="DZ567" s="136" t="str">
        <f>IF($DT567="Passive","",INDEX(Expenses!G$6:G$1005,$DS567,1))</f>
        <v/>
      </c>
      <c r="EA567" s="136" t="str">
        <f>IF($DT567="Passive","",INDEX(Expenses!H$6:H$1005,$DS567,1))</f>
        <v/>
      </c>
      <c r="EB567" s="136" t="str">
        <f>IF($DT567="Passive","",INDEX(Expenses!I$6:I$1005,$DS567,1))</f>
        <v/>
      </c>
      <c r="EC567" s="136" t="str">
        <f>IF($DT567="Passive","",INDEX(Expenses!J$6:J$1005,$DS567,1))</f>
        <v/>
      </c>
      <c r="ED567" s="136" t="str">
        <f>IF($DT567="Passive","",INDEX(Expenses!K$6:K$1005,$DS567,1))</f>
        <v/>
      </c>
      <c r="EE567" s="136" t="str">
        <f>IF($DT567="Passive","",INDEX(Expenses!L$6:L$1005,$DS567,1))</f>
        <v/>
      </c>
      <c r="EF567" s="136" t="str">
        <f>IF($DT567="Passive","",INDEX(Expenses!M$6:M$1005,$DS567,1))</f>
        <v/>
      </c>
      <c r="EG567" s="136" t="str">
        <f>IF($DT567="Passive","",INDEX(Expenses!N$6:N$1005,$DS567,1))</f>
        <v/>
      </c>
      <c r="EH567" s="136" t="str">
        <f>IF($DT567="Passive","",INDEX(Expenses!O$6:O$1005,$DS567,1))</f>
        <v/>
      </c>
      <c r="EI567" s="136" t="str">
        <f>IF($DT567="Passive","",INDEX(Expenses!P$6:P$1005,$DS567,1))</f>
        <v/>
      </c>
    </row>
    <row r="568" spans="123:139" x14ac:dyDescent="0.25">
      <c r="DS568" s="40">
        <v>563</v>
      </c>
      <c r="DT568" s="130" t="str">
        <f>IF(OR(INDEX(Expenses!$B$6:$B$1005,$DS568,1)=0,INDEX(Expenses!$C$6:$C$1005,$DS568,1)=0,INDEX(Expenses!$D$6:$D$1005,$DS568,1)=0),"Passive","Active")</f>
        <v>Passive</v>
      </c>
      <c r="DU568" s="130" t="str">
        <f>IF($DT568="Passive","",INDEX(Expenses!$B$6:$B$1005,Calc!$DS568,1))</f>
        <v/>
      </c>
      <c r="DV568" s="130" t="str">
        <f>IF($DT568="Passive","",INDEX(Expenses!$C$6:$C$1005,Calc!$DS568,1))</f>
        <v/>
      </c>
      <c r="DW568" s="130" t="str">
        <f>IF($DT568="Passive","",INDEX(Expenses!$D$6:$D$1005,Calc!$DS568,1))</f>
        <v/>
      </c>
      <c r="DX568" s="136" t="str">
        <f>IF($DT568="Passive","",INDEX(Expenses!E$6:E$1005,$DS568,1))</f>
        <v/>
      </c>
      <c r="DY568" s="136" t="str">
        <f>IF($DT568="Passive","",INDEX(Expenses!F$6:F$1005,$DS568,1))</f>
        <v/>
      </c>
      <c r="DZ568" s="136" t="str">
        <f>IF($DT568="Passive","",INDEX(Expenses!G$6:G$1005,$DS568,1))</f>
        <v/>
      </c>
      <c r="EA568" s="136" t="str">
        <f>IF($DT568="Passive","",INDEX(Expenses!H$6:H$1005,$DS568,1))</f>
        <v/>
      </c>
      <c r="EB568" s="136" t="str">
        <f>IF($DT568="Passive","",INDEX(Expenses!I$6:I$1005,$DS568,1))</f>
        <v/>
      </c>
      <c r="EC568" s="136" t="str">
        <f>IF($DT568="Passive","",INDEX(Expenses!J$6:J$1005,$DS568,1))</f>
        <v/>
      </c>
      <c r="ED568" s="136" t="str">
        <f>IF($DT568="Passive","",INDEX(Expenses!K$6:K$1005,$DS568,1))</f>
        <v/>
      </c>
      <c r="EE568" s="136" t="str">
        <f>IF($DT568="Passive","",INDEX(Expenses!L$6:L$1005,$DS568,1))</f>
        <v/>
      </c>
      <c r="EF568" s="136" t="str">
        <f>IF($DT568="Passive","",INDEX(Expenses!M$6:M$1005,$DS568,1))</f>
        <v/>
      </c>
      <c r="EG568" s="136" t="str">
        <f>IF($DT568="Passive","",INDEX(Expenses!N$6:N$1005,$DS568,1))</f>
        <v/>
      </c>
      <c r="EH568" s="136" t="str">
        <f>IF($DT568="Passive","",INDEX(Expenses!O$6:O$1005,$DS568,1))</f>
        <v/>
      </c>
      <c r="EI568" s="136" t="str">
        <f>IF($DT568="Passive","",INDEX(Expenses!P$6:P$1005,$DS568,1))</f>
        <v/>
      </c>
    </row>
    <row r="569" spans="123:139" x14ac:dyDescent="0.25">
      <c r="DS569" s="40">
        <v>564</v>
      </c>
      <c r="DT569" s="130" t="str">
        <f>IF(OR(INDEX(Expenses!$B$6:$B$1005,$DS569,1)=0,INDEX(Expenses!$C$6:$C$1005,$DS569,1)=0,INDEX(Expenses!$D$6:$D$1005,$DS569,1)=0),"Passive","Active")</f>
        <v>Passive</v>
      </c>
      <c r="DU569" s="130" t="str">
        <f>IF($DT569="Passive","",INDEX(Expenses!$B$6:$B$1005,Calc!$DS569,1))</f>
        <v/>
      </c>
      <c r="DV569" s="130" t="str">
        <f>IF($DT569="Passive","",INDEX(Expenses!$C$6:$C$1005,Calc!$DS569,1))</f>
        <v/>
      </c>
      <c r="DW569" s="130" t="str">
        <f>IF($DT569="Passive","",INDEX(Expenses!$D$6:$D$1005,Calc!$DS569,1))</f>
        <v/>
      </c>
      <c r="DX569" s="136" t="str">
        <f>IF($DT569="Passive","",INDEX(Expenses!E$6:E$1005,$DS569,1))</f>
        <v/>
      </c>
      <c r="DY569" s="136" t="str">
        <f>IF($DT569="Passive","",INDEX(Expenses!F$6:F$1005,$DS569,1))</f>
        <v/>
      </c>
      <c r="DZ569" s="136" t="str">
        <f>IF($DT569="Passive","",INDEX(Expenses!G$6:G$1005,$DS569,1))</f>
        <v/>
      </c>
      <c r="EA569" s="136" t="str">
        <f>IF($DT569="Passive","",INDEX(Expenses!H$6:H$1005,$DS569,1))</f>
        <v/>
      </c>
      <c r="EB569" s="136" t="str">
        <f>IF($DT569="Passive","",INDEX(Expenses!I$6:I$1005,$DS569,1))</f>
        <v/>
      </c>
      <c r="EC569" s="136" t="str">
        <f>IF($DT569="Passive","",INDEX(Expenses!J$6:J$1005,$DS569,1))</f>
        <v/>
      </c>
      <c r="ED569" s="136" t="str">
        <f>IF($DT569="Passive","",INDEX(Expenses!K$6:K$1005,$DS569,1))</f>
        <v/>
      </c>
      <c r="EE569" s="136" t="str">
        <f>IF($DT569="Passive","",INDEX(Expenses!L$6:L$1005,$DS569,1))</f>
        <v/>
      </c>
      <c r="EF569" s="136" t="str">
        <f>IF($DT569="Passive","",INDEX(Expenses!M$6:M$1005,$DS569,1))</f>
        <v/>
      </c>
      <c r="EG569" s="136" t="str">
        <f>IF($DT569="Passive","",INDEX(Expenses!N$6:N$1005,$DS569,1))</f>
        <v/>
      </c>
      <c r="EH569" s="136" t="str">
        <f>IF($DT569="Passive","",INDEX(Expenses!O$6:O$1005,$DS569,1))</f>
        <v/>
      </c>
      <c r="EI569" s="136" t="str">
        <f>IF($DT569="Passive","",INDEX(Expenses!P$6:P$1005,$DS569,1))</f>
        <v/>
      </c>
    </row>
    <row r="570" spans="123:139" x14ac:dyDescent="0.25">
      <c r="DS570" s="40">
        <v>565</v>
      </c>
      <c r="DT570" s="130" t="str">
        <f>IF(OR(INDEX(Expenses!$B$6:$B$1005,$DS570,1)=0,INDEX(Expenses!$C$6:$C$1005,$DS570,1)=0,INDEX(Expenses!$D$6:$D$1005,$DS570,1)=0),"Passive","Active")</f>
        <v>Passive</v>
      </c>
      <c r="DU570" s="130" t="str">
        <f>IF($DT570="Passive","",INDEX(Expenses!$B$6:$B$1005,Calc!$DS570,1))</f>
        <v/>
      </c>
      <c r="DV570" s="130" t="str">
        <f>IF($DT570="Passive","",INDEX(Expenses!$C$6:$C$1005,Calc!$DS570,1))</f>
        <v/>
      </c>
      <c r="DW570" s="130" t="str">
        <f>IF($DT570="Passive","",INDEX(Expenses!$D$6:$D$1005,Calc!$DS570,1))</f>
        <v/>
      </c>
      <c r="DX570" s="136" t="str">
        <f>IF($DT570="Passive","",INDEX(Expenses!E$6:E$1005,$DS570,1))</f>
        <v/>
      </c>
      <c r="DY570" s="136" t="str">
        <f>IF($DT570="Passive","",INDEX(Expenses!F$6:F$1005,$DS570,1))</f>
        <v/>
      </c>
      <c r="DZ570" s="136" t="str">
        <f>IF($DT570="Passive","",INDEX(Expenses!G$6:G$1005,$DS570,1))</f>
        <v/>
      </c>
      <c r="EA570" s="136" t="str">
        <f>IF($DT570="Passive","",INDEX(Expenses!H$6:H$1005,$DS570,1))</f>
        <v/>
      </c>
      <c r="EB570" s="136" t="str">
        <f>IF($DT570="Passive","",INDEX(Expenses!I$6:I$1005,$DS570,1))</f>
        <v/>
      </c>
      <c r="EC570" s="136" t="str">
        <f>IF($DT570="Passive","",INDEX(Expenses!J$6:J$1005,$DS570,1))</f>
        <v/>
      </c>
      <c r="ED570" s="136" t="str">
        <f>IF($DT570="Passive","",INDEX(Expenses!K$6:K$1005,$DS570,1))</f>
        <v/>
      </c>
      <c r="EE570" s="136" t="str">
        <f>IF($DT570="Passive","",INDEX(Expenses!L$6:L$1005,$DS570,1))</f>
        <v/>
      </c>
      <c r="EF570" s="136" t="str">
        <f>IF($DT570="Passive","",INDEX(Expenses!M$6:M$1005,$DS570,1))</f>
        <v/>
      </c>
      <c r="EG570" s="136" t="str">
        <f>IF($DT570="Passive","",INDEX(Expenses!N$6:N$1005,$DS570,1))</f>
        <v/>
      </c>
      <c r="EH570" s="136" t="str">
        <f>IF($DT570="Passive","",INDEX(Expenses!O$6:O$1005,$DS570,1))</f>
        <v/>
      </c>
      <c r="EI570" s="136" t="str">
        <f>IF($DT570="Passive","",INDEX(Expenses!P$6:P$1005,$DS570,1))</f>
        <v/>
      </c>
    </row>
    <row r="571" spans="123:139" x14ac:dyDescent="0.25">
      <c r="DS571" s="40">
        <v>566</v>
      </c>
      <c r="DT571" s="130" t="str">
        <f>IF(OR(INDEX(Expenses!$B$6:$B$1005,$DS571,1)=0,INDEX(Expenses!$C$6:$C$1005,$DS571,1)=0,INDEX(Expenses!$D$6:$D$1005,$DS571,1)=0),"Passive","Active")</f>
        <v>Passive</v>
      </c>
      <c r="DU571" s="130" t="str">
        <f>IF($DT571="Passive","",INDEX(Expenses!$B$6:$B$1005,Calc!$DS571,1))</f>
        <v/>
      </c>
      <c r="DV571" s="130" t="str">
        <f>IF($DT571="Passive","",INDEX(Expenses!$C$6:$C$1005,Calc!$DS571,1))</f>
        <v/>
      </c>
      <c r="DW571" s="130" t="str">
        <f>IF($DT571="Passive","",INDEX(Expenses!$D$6:$D$1005,Calc!$DS571,1))</f>
        <v/>
      </c>
      <c r="DX571" s="136" t="str">
        <f>IF($DT571="Passive","",INDEX(Expenses!E$6:E$1005,$DS571,1))</f>
        <v/>
      </c>
      <c r="DY571" s="136" t="str">
        <f>IF($DT571="Passive","",INDEX(Expenses!F$6:F$1005,$DS571,1))</f>
        <v/>
      </c>
      <c r="DZ571" s="136" t="str">
        <f>IF($DT571="Passive","",INDEX(Expenses!G$6:G$1005,$DS571,1))</f>
        <v/>
      </c>
      <c r="EA571" s="136" t="str">
        <f>IF($DT571="Passive","",INDEX(Expenses!H$6:H$1005,$DS571,1))</f>
        <v/>
      </c>
      <c r="EB571" s="136" t="str">
        <f>IF($DT571="Passive","",INDEX(Expenses!I$6:I$1005,$DS571,1))</f>
        <v/>
      </c>
      <c r="EC571" s="136" t="str">
        <f>IF($DT571="Passive","",INDEX(Expenses!J$6:J$1005,$DS571,1))</f>
        <v/>
      </c>
      <c r="ED571" s="136" t="str">
        <f>IF($DT571="Passive","",INDEX(Expenses!K$6:K$1005,$DS571,1))</f>
        <v/>
      </c>
      <c r="EE571" s="136" t="str">
        <f>IF($DT571="Passive","",INDEX(Expenses!L$6:L$1005,$DS571,1))</f>
        <v/>
      </c>
      <c r="EF571" s="136" t="str">
        <f>IF($DT571="Passive","",INDEX(Expenses!M$6:M$1005,$DS571,1))</f>
        <v/>
      </c>
      <c r="EG571" s="136" t="str">
        <f>IF($DT571="Passive","",INDEX(Expenses!N$6:N$1005,$DS571,1))</f>
        <v/>
      </c>
      <c r="EH571" s="136" t="str">
        <f>IF($DT571="Passive","",INDEX(Expenses!O$6:O$1005,$DS571,1))</f>
        <v/>
      </c>
      <c r="EI571" s="136" t="str">
        <f>IF($DT571="Passive","",INDEX(Expenses!P$6:P$1005,$DS571,1))</f>
        <v/>
      </c>
    </row>
    <row r="572" spans="123:139" x14ac:dyDescent="0.25">
      <c r="DS572" s="40">
        <v>567</v>
      </c>
      <c r="DT572" s="130" t="str">
        <f>IF(OR(INDEX(Expenses!$B$6:$B$1005,$DS572,1)=0,INDEX(Expenses!$C$6:$C$1005,$DS572,1)=0,INDEX(Expenses!$D$6:$D$1005,$DS572,1)=0),"Passive","Active")</f>
        <v>Passive</v>
      </c>
      <c r="DU572" s="130" t="str">
        <f>IF($DT572="Passive","",INDEX(Expenses!$B$6:$B$1005,Calc!$DS572,1))</f>
        <v/>
      </c>
      <c r="DV572" s="130" t="str">
        <f>IF($DT572="Passive","",INDEX(Expenses!$C$6:$C$1005,Calc!$DS572,1))</f>
        <v/>
      </c>
      <c r="DW572" s="130" t="str">
        <f>IF($DT572="Passive","",INDEX(Expenses!$D$6:$D$1005,Calc!$DS572,1))</f>
        <v/>
      </c>
      <c r="DX572" s="136" t="str">
        <f>IF($DT572="Passive","",INDEX(Expenses!E$6:E$1005,$DS572,1))</f>
        <v/>
      </c>
      <c r="DY572" s="136" t="str">
        <f>IF($DT572="Passive","",INDEX(Expenses!F$6:F$1005,$DS572,1))</f>
        <v/>
      </c>
      <c r="DZ572" s="136" t="str">
        <f>IF($DT572="Passive","",INDEX(Expenses!G$6:G$1005,$DS572,1))</f>
        <v/>
      </c>
      <c r="EA572" s="136" t="str">
        <f>IF($DT572="Passive","",INDEX(Expenses!H$6:H$1005,$DS572,1))</f>
        <v/>
      </c>
      <c r="EB572" s="136" t="str">
        <f>IF($DT572="Passive","",INDEX(Expenses!I$6:I$1005,$DS572,1))</f>
        <v/>
      </c>
      <c r="EC572" s="136" t="str">
        <f>IF($DT572="Passive","",INDEX(Expenses!J$6:J$1005,$DS572,1))</f>
        <v/>
      </c>
      <c r="ED572" s="136" t="str">
        <f>IF($DT572="Passive","",INDEX(Expenses!K$6:K$1005,$DS572,1))</f>
        <v/>
      </c>
      <c r="EE572" s="136" t="str">
        <f>IF($DT572="Passive","",INDEX(Expenses!L$6:L$1005,$DS572,1))</f>
        <v/>
      </c>
      <c r="EF572" s="136" t="str">
        <f>IF($DT572="Passive","",INDEX(Expenses!M$6:M$1005,$DS572,1))</f>
        <v/>
      </c>
      <c r="EG572" s="136" t="str">
        <f>IF($DT572="Passive","",INDEX(Expenses!N$6:N$1005,$DS572,1))</f>
        <v/>
      </c>
      <c r="EH572" s="136" t="str">
        <f>IF($DT572="Passive","",INDEX(Expenses!O$6:O$1005,$DS572,1))</f>
        <v/>
      </c>
      <c r="EI572" s="136" t="str">
        <f>IF($DT572="Passive","",INDEX(Expenses!P$6:P$1005,$DS572,1))</f>
        <v/>
      </c>
    </row>
    <row r="573" spans="123:139" x14ac:dyDescent="0.25">
      <c r="DS573" s="40">
        <v>568</v>
      </c>
      <c r="DT573" s="130" t="str">
        <f>IF(OR(INDEX(Expenses!$B$6:$B$1005,$DS573,1)=0,INDEX(Expenses!$C$6:$C$1005,$DS573,1)=0,INDEX(Expenses!$D$6:$D$1005,$DS573,1)=0),"Passive","Active")</f>
        <v>Passive</v>
      </c>
      <c r="DU573" s="130" t="str">
        <f>IF($DT573="Passive","",INDEX(Expenses!$B$6:$B$1005,Calc!$DS573,1))</f>
        <v/>
      </c>
      <c r="DV573" s="130" t="str">
        <f>IF($DT573="Passive","",INDEX(Expenses!$C$6:$C$1005,Calc!$DS573,1))</f>
        <v/>
      </c>
      <c r="DW573" s="130" t="str">
        <f>IF($DT573="Passive","",INDEX(Expenses!$D$6:$D$1005,Calc!$DS573,1))</f>
        <v/>
      </c>
      <c r="DX573" s="136" t="str">
        <f>IF($DT573="Passive","",INDEX(Expenses!E$6:E$1005,$DS573,1))</f>
        <v/>
      </c>
      <c r="DY573" s="136" t="str">
        <f>IF($DT573="Passive","",INDEX(Expenses!F$6:F$1005,$DS573,1))</f>
        <v/>
      </c>
      <c r="DZ573" s="136" t="str">
        <f>IF($DT573="Passive","",INDEX(Expenses!G$6:G$1005,$DS573,1))</f>
        <v/>
      </c>
      <c r="EA573" s="136" t="str">
        <f>IF($DT573="Passive","",INDEX(Expenses!H$6:H$1005,$DS573,1))</f>
        <v/>
      </c>
      <c r="EB573" s="136" t="str">
        <f>IF($DT573="Passive","",INDEX(Expenses!I$6:I$1005,$DS573,1))</f>
        <v/>
      </c>
      <c r="EC573" s="136" t="str">
        <f>IF($DT573="Passive","",INDEX(Expenses!J$6:J$1005,$DS573,1))</f>
        <v/>
      </c>
      <c r="ED573" s="136" t="str">
        <f>IF($DT573="Passive","",INDEX(Expenses!K$6:K$1005,$DS573,1))</f>
        <v/>
      </c>
      <c r="EE573" s="136" t="str">
        <f>IF($DT573="Passive","",INDEX(Expenses!L$6:L$1005,$DS573,1))</f>
        <v/>
      </c>
      <c r="EF573" s="136" t="str">
        <f>IF($DT573="Passive","",INDEX(Expenses!M$6:M$1005,$DS573,1))</f>
        <v/>
      </c>
      <c r="EG573" s="136" t="str">
        <f>IF($DT573="Passive","",INDEX(Expenses!N$6:N$1005,$DS573,1))</f>
        <v/>
      </c>
      <c r="EH573" s="136" t="str">
        <f>IF($DT573="Passive","",INDEX(Expenses!O$6:O$1005,$DS573,1))</f>
        <v/>
      </c>
      <c r="EI573" s="136" t="str">
        <f>IF($DT573="Passive","",INDEX(Expenses!P$6:P$1005,$DS573,1))</f>
        <v/>
      </c>
    </row>
    <row r="574" spans="123:139" x14ac:dyDescent="0.25">
      <c r="DS574" s="40">
        <v>569</v>
      </c>
      <c r="DT574" s="130" t="str">
        <f>IF(OR(INDEX(Expenses!$B$6:$B$1005,$DS574,1)=0,INDEX(Expenses!$C$6:$C$1005,$DS574,1)=0,INDEX(Expenses!$D$6:$D$1005,$DS574,1)=0),"Passive","Active")</f>
        <v>Passive</v>
      </c>
      <c r="DU574" s="130" t="str">
        <f>IF($DT574="Passive","",INDEX(Expenses!$B$6:$B$1005,Calc!$DS574,1))</f>
        <v/>
      </c>
      <c r="DV574" s="130" t="str">
        <f>IF($DT574="Passive","",INDEX(Expenses!$C$6:$C$1005,Calc!$DS574,1))</f>
        <v/>
      </c>
      <c r="DW574" s="130" t="str">
        <f>IF($DT574="Passive","",INDEX(Expenses!$D$6:$D$1005,Calc!$DS574,1))</f>
        <v/>
      </c>
      <c r="DX574" s="136" t="str">
        <f>IF($DT574="Passive","",INDEX(Expenses!E$6:E$1005,$DS574,1))</f>
        <v/>
      </c>
      <c r="DY574" s="136" t="str">
        <f>IF($DT574="Passive","",INDEX(Expenses!F$6:F$1005,$DS574,1))</f>
        <v/>
      </c>
      <c r="DZ574" s="136" t="str">
        <f>IF($DT574="Passive","",INDEX(Expenses!G$6:G$1005,$DS574,1))</f>
        <v/>
      </c>
      <c r="EA574" s="136" t="str">
        <f>IF($DT574="Passive","",INDEX(Expenses!H$6:H$1005,$DS574,1))</f>
        <v/>
      </c>
      <c r="EB574" s="136" t="str">
        <f>IF($DT574="Passive","",INDEX(Expenses!I$6:I$1005,$DS574,1))</f>
        <v/>
      </c>
      <c r="EC574" s="136" t="str">
        <f>IF($DT574="Passive","",INDEX(Expenses!J$6:J$1005,$DS574,1))</f>
        <v/>
      </c>
      <c r="ED574" s="136" t="str">
        <f>IF($DT574="Passive","",INDEX(Expenses!K$6:K$1005,$DS574,1))</f>
        <v/>
      </c>
      <c r="EE574" s="136" t="str">
        <f>IF($DT574="Passive","",INDEX(Expenses!L$6:L$1005,$DS574,1))</f>
        <v/>
      </c>
      <c r="EF574" s="136" t="str">
        <f>IF($DT574="Passive","",INDEX(Expenses!M$6:M$1005,$DS574,1))</f>
        <v/>
      </c>
      <c r="EG574" s="136" t="str">
        <f>IF($DT574="Passive","",INDEX(Expenses!N$6:N$1005,$DS574,1))</f>
        <v/>
      </c>
      <c r="EH574" s="136" t="str">
        <f>IF($DT574="Passive","",INDEX(Expenses!O$6:O$1005,$DS574,1))</f>
        <v/>
      </c>
      <c r="EI574" s="136" t="str">
        <f>IF($DT574="Passive","",INDEX(Expenses!P$6:P$1005,$DS574,1))</f>
        <v/>
      </c>
    </row>
    <row r="575" spans="123:139" x14ac:dyDescent="0.25">
      <c r="DS575" s="40">
        <v>570</v>
      </c>
      <c r="DT575" s="130" t="str">
        <f>IF(OR(INDEX(Expenses!$B$6:$B$1005,$DS575,1)=0,INDEX(Expenses!$C$6:$C$1005,$DS575,1)=0,INDEX(Expenses!$D$6:$D$1005,$DS575,1)=0),"Passive","Active")</f>
        <v>Passive</v>
      </c>
      <c r="DU575" s="130" t="str">
        <f>IF($DT575="Passive","",INDEX(Expenses!$B$6:$B$1005,Calc!$DS575,1))</f>
        <v/>
      </c>
      <c r="DV575" s="130" t="str">
        <f>IF($DT575="Passive","",INDEX(Expenses!$C$6:$C$1005,Calc!$DS575,1))</f>
        <v/>
      </c>
      <c r="DW575" s="130" t="str">
        <f>IF($DT575="Passive","",INDEX(Expenses!$D$6:$D$1005,Calc!$DS575,1))</f>
        <v/>
      </c>
      <c r="DX575" s="136" t="str">
        <f>IF($DT575="Passive","",INDEX(Expenses!E$6:E$1005,$DS575,1))</f>
        <v/>
      </c>
      <c r="DY575" s="136" t="str">
        <f>IF($DT575="Passive","",INDEX(Expenses!F$6:F$1005,$DS575,1))</f>
        <v/>
      </c>
      <c r="DZ575" s="136" t="str">
        <f>IF($DT575="Passive","",INDEX(Expenses!G$6:G$1005,$DS575,1))</f>
        <v/>
      </c>
      <c r="EA575" s="136" t="str">
        <f>IF($DT575="Passive","",INDEX(Expenses!H$6:H$1005,$DS575,1))</f>
        <v/>
      </c>
      <c r="EB575" s="136" t="str">
        <f>IF($DT575="Passive","",INDEX(Expenses!I$6:I$1005,$DS575,1))</f>
        <v/>
      </c>
      <c r="EC575" s="136" t="str">
        <f>IF($DT575="Passive","",INDEX(Expenses!J$6:J$1005,$DS575,1))</f>
        <v/>
      </c>
      <c r="ED575" s="136" t="str">
        <f>IF($DT575="Passive","",INDEX(Expenses!K$6:K$1005,$DS575,1))</f>
        <v/>
      </c>
      <c r="EE575" s="136" t="str">
        <f>IF($DT575="Passive","",INDEX(Expenses!L$6:L$1005,$DS575,1))</f>
        <v/>
      </c>
      <c r="EF575" s="136" t="str">
        <f>IF($DT575="Passive","",INDEX(Expenses!M$6:M$1005,$DS575,1))</f>
        <v/>
      </c>
      <c r="EG575" s="136" t="str">
        <f>IF($DT575="Passive","",INDEX(Expenses!N$6:N$1005,$DS575,1))</f>
        <v/>
      </c>
      <c r="EH575" s="136" t="str">
        <f>IF($DT575="Passive","",INDEX(Expenses!O$6:O$1005,$DS575,1))</f>
        <v/>
      </c>
      <c r="EI575" s="136" t="str">
        <f>IF($DT575="Passive","",INDEX(Expenses!P$6:P$1005,$DS575,1))</f>
        <v/>
      </c>
    </row>
    <row r="576" spans="123:139" x14ac:dyDescent="0.25">
      <c r="DS576" s="40">
        <v>571</v>
      </c>
      <c r="DT576" s="130" t="str">
        <f>IF(OR(INDEX(Expenses!$B$6:$B$1005,$DS576,1)=0,INDEX(Expenses!$C$6:$C$1005,$DS576,1)=0,INDEX(Expenses!$D$6:$D$1005,$DS576,1)=0),"Passive","Active")</f>
        <v>Passive</v>
      </c>
      <c r="DU576" s="130" t="str">
        <f>IF($DT576="Passive","",INDEX(Expenses!$B$6:$B$1005,Calc!$DS576,1))</f>
        <v/>
      </c>
      <c r="DV576" s="130" t="str">
        <f>IF($DT576="Passive","",INDEX(Expenses!$C$6:$C$1005,Calc!$DS576,1))</f>
        <v/>
      </c>
      <c r="DW576" s="130" t="str">
        <f>IF($DT576="Passive","",INDEX(Expenses!$D$6:$D$1005,Calc!$DS576,1))</f>
        <v/>
      </c>
      <c r="DX576" s="136" t="str">
        <f>IF($DT576="Passive","",INDEX(Expenses!E$6:E$1005,$DS576,1))</f>
        <v/>
      </c>
      <c r="DY576" s="136" t="str">
        <f>IF($DT576="Passive","",INDEX(Expenses!F$6:F$1005,$DS576,1))</f>
        <v/>
      </c>
      <c r="DZ576" s="136" t="str">
        <f>IF($DT576="Passive","",INDEX(Expenses!G$6:G$1005,$DS576,1))</f>
        <v/>
      </c>
      <c r="EA576" s="136" t="str">
        <f>IF($DT576="Passive","",INDEX(Expenses!H$6:H$1005,$DS576,1))</f>
        <v/>
      </c>
      <c r="EB576" s="136" t="str">
        <f>IF($DT576="Passive","",INDEX(Expenses!I$6:I$1005,$DS576,1))</f>
        <v/>
      </c>
      <c r="EC576" s="136" t="str">
        <f>IF($DT576="Passive","",INDEX(Expenses!J$6:J$1005,$DS576,1))</f>
        <v/>
      </c>
      <c r="ED576" s="136" t="str">
        <f>IF($DT576="Passive","",INDEX(Expenses!K$6:K$1005,$DS576,1))</f>
        <v/>
      </c>
      <c r="EE576" s="136" t="str">
        <f>IF($DT576="Passive","",INDEX(Expenses!L$6:L$1005,$DS576,1))</f>
        <v/>
      </c>
      <c r="EF576" s="136" t="str">
        <f>IF($DT576="Passive","",INDEX(Expenses!M$6:M$1005,$DS576,1))</f>
        <v/>
      </c>
      <c r="EG576" s="136" t="str">
        <f>IF($DT576="Passive","",INDEX(Expenses!N$6:N$1005,$DS576,1))</f>
        <v/>
      </c>
      <c r="EH576" s="136" t="str">
        <f>IF($DT576="Passive","",INDEX(Expenses!O$6:O$1005,$DS576,1))</f>
        <v/>
      </c>
      <c r="EI576" s="136" t="str">
        <f>IF($DT576="Passive","",INDEX(Expenses!P$6:P$1005,$DS576,1))</f>
        <v/>
      </c>
    </row>
    <row r="577" spans="123:139" x14ac:dyDescent="0.25">
      <c r="DS577" s="40">
        <v>572</v>
      </c>
      <c r="DT577" s="130" t="str">
        <f>IF(OR(INDEX(Expenses!$B$6:$B$1005,$DS577,1)=0,INDEX(Expenses!$C$6:$C$1005,$DS577,1)=0,INDEX(Expenses!$D$6:$D$1005,$DS577,1)=0),"Passive","Active")</f>
        <v>Passive</v>
      </c>
      <c r="DU577" s="130" t="str">
        <f>IF($DT577="Passive","",INDEX(Expenses!$B$6:$B$1005,Calc!$DS577,1))</f>
        <v/>
      </c>
      <c r="DV577" s="130" t="str">
        <f>IF($DT577="Passive","",INDEX(Expenses!$C$6:$C$1005,Calc!$DS577,1))</f>
        <v/>
      </c>
      <c r="DW577" s="130" t="str">
        <f>IF($DT577="Passive","",INDEX(Expenses!$D$6:$D$1005,Calc!$DS577,1))</f>
        <v/>
      </c>
      <c r="DX577" s="136" t="str">
        <f>IF($DT577="Passive","",INDEX(Expenses!E$6:E$1005,$DS577,1))</f>
        <v/>
      </c>
      <c r="DY577" s="136" t="str">
        <f>IF($DT577="Passive","",INDEX(Expenses!F$6:F$1005,$DS577,1))</f>
        <v/>
      </c>
      <c r="DZ577" s="136" t="str">
        <f>IF($DT577="Passive","",INDEX(Expenses!G$6:G$1005,$DS577,1))</f>
        <v/>
      </c>
      <c r="EA577" s="136" t="str">
        <f>IF($DT577="Passive","",INDEX(Expenses!H$6:H$1005,$DS577,1))</f>
        <v/>
      </c>
      <c r="EB577" s="136" t="str">
        <f>IF($DT577="Passive","",INDEX(Expenses!I$6:I$1005,$DS577,1))</f>
        <v/>
      </c>
      <c r="EC577" s="136" t="str">
        <f>IF($DT577="Passive","",INDEX(Expenses!J$6:J$1005,$DS577,1))</f>
        <v/>
      </c>
      <c r="ED577" s="136" t="str">
        <f>IF($DT577="Passive","",INDEX(Expenses!K$6:K$1005,$DS577,1))</f>
        <v/>
      </c>
      <c r="EE577" s="136" t="str">
        <f>IF($DT577="Passive","",INDEX(Expenses!L$6:L$1005,$DS577,1))</f>
        <v/>
      </c>
      <c r="EF577" s="136" t="str">
        <f>IF($DT577="Passive","",INDEX(Expenses!M$6:M$1005,$DS577,1))</f>
        <v/>
      </c>
      <c r="EG577" s="136" t="str">
        <f>IF($DT577="Passive","",INDEX(Expenses!N$6:N$1005,$DS577,1))</f>
        <v/>
      </c>
      <c r="EH577" s="136" t="str">
        <f>IF($DT577="Passive","",INDEX(Expenses!O$6:O$1005,$DS577,1))</f>
        <v/>
      </c>
      <c r="EI577" s="136" t="str">
        <f>IF($DT577="Passive","",INDEX(Expenses!P$6:P$1005,$DS577,1))</f>
        <v/>
      </c>
    </row>
    <row r="578" spans="123:139" x14ac:dyDescent="0.25">
      <c r="DS578" s="40">
        <v>573</v>
      </c>
      <c r="DT578" s="130" t="str">
        <f>IF(OR(INDEX(Expenses!$B$6:$B$1005,$DS578,1)=0,INDEX(Expenses!$C$6:$C$1005,$DS578,1)=0,INDEX(Expenses!$D$6:$D$1005,$DS578,1)=0),"Passive","Active")</f>
        <v>Passive</v>
      </c>
      <c r="DU578" s="130" t="str">
        <f>IF($DT578="Passive","",INDEX(Expenses!$B$6:$B$1005,Calc!$DS578,1))</f>
        <v/>
      </c>
      <c r="DV578" s="130" t="str">
        <f>IF($DT578="Passive","",INDEX(Expenses!$C$6:$C$1005,Calc!$DS578,1))</f>
        <v/>
      </c>
      <c r="DW578" s="130" t="str">
        <f>IF($DT578="Passive","",INDEX(Expenses!$D$6:$D$1005,Calc!$DS578,1))</f>
        <v/>
      </c>
      <c r="DX578" s="136" t="str">
        <f>IF($DT578="Passive","",INDEX(Expenses!E$6:E$1005,$DS578,1))</f>
        <v/>
      </c>
      <c r="DY578" s="136" t="str">
        <f>IF($DT578="Passive","",INDEX(Expenses!F$6:F$1005,$DS578,1))</f>
        <v/>
      </c>
      <c r="DZ578" s="136" t="str">
        <f>IF($DT578="Passive","",INDEX(Expenses!G$6:G$1005,$DS578,1))</f>
        <v/>
      </c>
      <c r="EA578" s="136" t="str">
        <f>IF($DT578="Passive","",INDEX(Expenses!H$6:H$1005,$DS578,1))</f>
        <v/>
      </c>
      <c r="EB578" s="136" t="str">
        <f>IF($DT578="Passive","",INDEX(Expenses!I$6:I$1005,$DS578,1))</f>
        <v/>
      </c>
      <c r="EC578" s="136" t="str">
        <f>IF($DT578="Passive","",INDEX(Expenses!J$6:J$1005,$DS578,1))</f>
        <v/>
      </c>
      <c r="ED578" s="136" t="str">
        <f>IF($DT578="Passive","",INDEX(Expenses!K$6:K$1005,$DS578,1))</f>
        <v/>
      </c>
      <c r="EE578" s="136" t="str">
        <f>IF($DT578="Passive","",INDEX(Expenses!L$6:L$1005,$DS578,1))</f>
        <v/>
      </c>
      <c r="EF578" s="136" t="str">
        <f>IF($DT578="Passive","",INDEX(Expenses!M$6:M$1005,$DS578,1))</f>
        <v/>
      </c>
      <c r="EG578" s="136" t="str">
        <f>IF($DT578="Passive","",INDEX(Expenses!N$6:N$1005,$DS578,1))</f>
        <v/>
      </c>
      <c r="EH578" s="136" t="str">
        <f>IF($DT578="Passive","",INDEX(Expenses!O$6:O$1005,$DS578,1))</f>
        <v/>
      </c>
      <c r="EI578" s="136" t="str">
        <f>IF($DT578="Passive","",INDEX(Expenses!P$6:P$1005,$DS578,1))</f>
        <v/>
      </c>
    </row>
    <row r="579" spans="123:139" x14ac:dyDescent="0.25">
      <c r="DS579" s="40">
        <v>574</v>
      </c>
      <c r="DT579" s="130" t="str">
        <f>IF(OR(INDEX(Expenses!$B$6:$B$1005,$DS579,1)=0,INDEX(Expenses!$C$6:$C$1005,$DS579,1)=0,INDEX(Expenses!$D$6:$D$1005,$DS579,1)=0),"Passive","Active")</f>
        <v>Passive</v>
      </c>
      <c r="DU579" s="130" t="str">
        <f>IF($DT579="Passive","",INDEX(Expenses!$B$6:$B$1005,Calc!$DS579,1))</f>
        <v/>
      </c>
      <c r="DV579" s="130" t="str">
        <f>IF($DT579="Passive","",INDEX(Expenses!$C$6:$C$1005,Calc!$DS579,1))</f>
        <v/>
      </c>
      <c r="DW579" s="130" t="str">
        <f>IF($DT579="Passive","",INDEX(Expenses!$D$6:$D$1005,Calc!$DS579,1))</f>
        <v/>
      </c>
      <c r="DX579" s="136" t="str">
        <f>IF($DT579="Passive","",INDEX(Expenses!E$6:E$1005,$DS579,1))</f>
        <v/>
      </c>
      <c r="DY579" s="136" t="str">
        <f>IF($DT579="Passive","",INDEX(Expenses!F$6:F$1005,$DS579,1))</f>
        <v/>
      </c>
      <c r="DZ579" s="136" t="str">
        <f>IF($DT579="Passive","",INDEX(Expenses!G$6:G$1005,$DS579,1))</f>
        <v/>
      </c>
      <c r="EA579" s="136" t="str">
        <f>IF($DT579="Passive","",INDEX(Expenses!H$6:H$1005,$DS579,1))</f>
        <v/>
      </c>
      <c r="EB579" s="136" t="str">
        <f>IF($DT579="Passive","",INDEX(Expenses!I$6:I$1005,$DS579,1))</f>
        <v/>
      </c>
      <c r="EC579" s="136" t="str">
        <f>IF($DT579="Passive","",INDEX(Expenses!J$6:J$1005,$DS579,1))</f>
        <v/>
      </c>
      <c r="ED579" s="136" t="str">
        <f>IF($DT579="Passive","",INDEX(Expenses!K$6:K$1005,$DS579,1))</f>
        <v/>
      </c>
      <c r="EE579" s="136" t="str">
        <f>IF($DT579="Passive","",INDEX(Expenses!L$6:L$1005,$DS579,1))</f>
        <v/>
      </c>
      <c r="EF579" s="136" t="str">
        <f>IF($DT579="Passive","",INDEX(Expenses!M$6:M$1005,$DS579,1))</f>
        <v/>
      </c>
      <c r="EG579" s="136" t="str">
        <f>IF($DT579="Passive","",INDEX(Expenses!N$6:N$1005,$DS579,1))</f>
        <v/>
      </c>
      <c r="EH579" s="136" t="str">
        <f>IF($DT579="Passive","",INDEX(Expenses!O$6:O$1005,$DS579,1))</f>
        <v/>
      </c>
      <c r="EI579" s="136" t="str">
        <f>IF($DT579="Passive","",INDEX(Expenses!P$6:P$1005,$DS579,1))</f>
        <v/>
      </c>
    </row>
    <row r="580" spans="123:139" x14ac:dyDescent="0.25">
      <c r="DS580" s="40">
        <v>575</v>
      </c>
      <c r="DT580" s="130" t="str">
        <f>IF(OR(INDEX(Expenses!$B$6:$B$1005,$DS580,1)=0,INDEX(Expenses!$C$6:$C$1005,$DS580,1)=0,INDEX(Expenses!$D$6:$D$1005,$DS580,1)=0),"Passive","Active")</f>
        <v>Passive</v>
      </c>
      <c r="DU580" s="130" t="str">
        <f>IF($DT580="Passive","",INDEX(Expenses!$B$6:$B$1005,Calc!$DS580,1))</f>
        <v/>
      </c>
      <c r="DV580" s="130" t="str">
        <f>IF($DT580="Passive","",INDEX(Expenses!$C$6:$C$1005,Calc!$DS580,1))</f>
        <v/>
      </c>
      <c r="DW580" s="130" t="str">
        <f>IF($DT580="Passive","",INDEX(Expenses!$D$6:$D$1005,Calc!$DS580,1))</f>
        <v/>
      </c>
      <c r="DX580" s="136" t="str">
        <f>IF($DT580="Passive","",INDEX(Expenses!E$6:E$1005,$DS580,1))</f>
        <v/>
      </c>
      <c r="DY580" s="136" t="str">
        <f>IF($DT580="Passive","",INDEX(Expenses!F$6:F$1005,$DS580,1))</f>
        <v/>
      </c>
      <c r="DZ580" s="136" t="str">
        <f>IF($DT580="Passive","",INDEX(Expenses!G$6:G$1005,$DS580,1))</f>
        <v/>
      </c>
      <c r="EA580" s="136" t="str">
        <f>IF($DT580="Passive","",INDEX(Expenses!H$6:H$1005,$DS580,1))</f>
        <v/>
      </c>
      <c r="EB580" s="136" t="str">
        <f>IF($DT580="Passive","",INDEX(Expenses!I$6:I$1005,$DS580,1))</f>
        <v/>
      </c>
      <c r="EC580" s="136" t="str">
        <f>IF($DT580="Passive","",INDEX(Expenses!J$6:J$1005,$DS580,1))</f>
        <v/>
      </c>
      <c r="ED580" s="136" t="str">
        <f>IF($DT580="Passive","",INDEX(Expenses!K$6:K$1005,$DS580,1))</f>
        <v/>
      </c>
      <c r="EE580" s="136" t="str">
        <f>IF($DT580="Passive","",INDEX(Expenses!L$6:L$1005,$DS580,1))</f>
        <v/>
      </c>
      <c r="EF580" s="136" t="str">
        <f>IF($DT580="Passive","",INDEX(Expenses!M$6:M$1005,$DS580,1))</f>
        <v/>
      </c>
      <c r="EG580" s="136" t="str">
        <f>IF($DT580="Passive","",INDEX(Expenses!N$6:N$1005,$DS580,1))</f>
        <v/>
      </c>
      <c r="EH580" s="136" t="str">
        <f>IF($DT580="Passive","",INDEX(Expenses!O$6:O$1005,$DS580,1))</f>
        <v/>
      </c>
      <c r="EI580" s="136" t="str">
        <f>IF($DT580="Passive","",INDEX(Expenses!P$6:P$1005,$DS580,1))</f>
        <v/>
      </c>
    </row>
    <row r="581" spans="123:139" x14ac:dyDescent="0.25">
      <c r="DS581" s="40">
        <v>576</v>
      </c>
      <c r="DT581" s="130" t="str">
        <f>IF(OR(INDEX(Expenses!$B$6:$B$1005,$DS581,1)=0,INDEX(Expenses!$C$6:$C$1005,$DS581,1)=0,INDEX(Expenses!$D$6:$D$1005,$DS581,1)=0),"Passive","Active")</f>
        <v>Passive</v>
      </c>
      <c r="DU581" s="130" t="str">
        <f>IF($DT581="Passive","",INDEX(Expenses!$B$6:$B$1005,Calc!$DS581,1))</f>
        <v/>
      </c>
      <c r="DV581" s="130" t="str">
        <f>IF($DT581="Passive","",INDEX(Expenses!$C$6:$C$1005,Calc!$DS581,1))</f>
        <v/>
      </c>
      <c r="DW581" s="130" t="str">
        <f>IF($DT581="Passive","",INDEX(Expenses!$D$6:$D$1005,Calc!$DS581,1))</f>
        <v/>
      </c>
      <c r="DX581" s="136" t="str">
        <f>IF($DT581="Passive","",INDEX(Expenses!E$6:E$1005,$DS581,1))</f>
        <v/>
      </c>
      <c r="DY581" s="136" t="str">
        <f>IF($DT581="Passive","",INDEX(Expenses!F$6:F$1005,$DS581,1))</f>
        <v/>
      </c>
      <c r="DZ581" s="136" t="str">
        <f>IF($DT581="Passive","",INDEX(Expenses!G$6:G$1005,$DS581,1))</f>
        <v/>
      </c>
      <c r="EA581" s="136" t="str">
        <f>IF($DT581="Passive","",INDEX(Expenses!H$6:H$1005,$DS581,1))</f>
        <v/>
      </c>
      <c r="EB581" s="136" t="str">
        <f>IF($DT581="Passive","",INDEX(Expenses!I$6:I$1005,$DS581,1))</f>
        <v/>
      </c>
      <c r="EC581" s="136" t="str">
        <f>IF($DT581="Passive","",INDEX(Expenses!J$6:J$1005,$DS581,1))</f>
        <v/>
      </c>
      <c r="ED581" s="136" t="str">
        <f>IF($DT581="Passive","",INDEX(Expenses!K$6:K$1005,$DS581,1))</f>
        <v/>
      </c>
      <c r="EE581" s="136" t="str">
        <f>IF($DT581="Passive","",INDEX(Expenses!L$6:L$1005,$DS581,1))</f>
        <v/>
      </c>
      <c r="EF581" s="136" t="str">
        <f>IF($DT581="Passive","",INDEX(Expenses!M$6:M$1005,$DS581,1))</f>
        <v/>
      </c>
      <c r="EG581" s="136" t="str">
        <f>IF($DT581="Passive","",INDEX(Expenses!N$6:N$1005,$DS581,1))</f>
        <v/>
      </c>
      <c r="EH581" s="136" t="str">
        <f>IF($DT581="Passive","",INDEX(Expenses!O$6:O$1005,$DS581,1))</f>
        <v/>
      </c>
      <c r="EI581" s="136" t="str">
        <f>IF($DT581="Passive","",INDEX(Expenses!P$6:P$1005,$DS581,1))</f>
        <v/>
      </c>
    </row>
    <row r="582" spans="123:139" x14ac:dyDescent="0.25">
      <c r="DS582" s="40">
        <v>577</v>
      </c>
      <c r="DT582" s="130" t="str">
        <f>IF(OR(INDEX(Expenses!$B$6:$B$1005,$DS582,1)=0,INDEX(Expenses!$C$6:$C$1005,$DS582,1)=0,INDEX(Expenses!$D$6:$D$1005,$DS582,1)=0),"Passive","Active")</f>
        <v>Passive</v>
      </c>
      <c r="DU582" s="130" t="str">
        <f>IF($DT582="Passive","",INDEX(Expenses!$B$6:$B$1005,Calc!$DS582,1))</f>
        <v/>
      </c>
      <c r="DV582" s="130" t="str">
        <f>IF($DT582="Passive","",INDEX(Expenses!$C$6:$C$1005,Calc!$DS582,1))</f>
        <v/>
      </c>
      <c r="DW582" s="130" t="str">
        <f>IF($DT582="Passive","",INDEX(Expenses!$D$6:$D$1005,Calc!$DS582,1))</f>
        <v/>
      </c>
      <c r="DX582" s="136" t="str">
        <f>IF($DT582="Passive","",INDEX(Expenses!E$6:E$1005,$DS582,1))</f>
        <v/>
      </c>
      <c r="DY582" s="136" t="str">
        <f>IF($DT582="Passive","",INDEX(Expenses!F$6:F$1005,$DS582,1))</f>
        <v/>
      </c>
      <c r="DZ582" s="136" t="str">
        <f>IF($DT582="Passive","",INDEX(Expenses!G$6:G$1005,$DS582,1))</f>
        <v/>
      </c>
      <c r="EA582" s="136" t="str">
        <f>IF($DT582="Passive","",INDEX(Expenses!H$6:H$1005,$DS582,1))</f>
        <v/>
      </c>
      <c r="EB582" s="136" t="str">
        <f>IF($DT582="Passive","",INDEX(Expenses!I$6:I$1005,$DS582,1))</f>
        <v/>
      </c>
      <c r="EC582" s="136" t="str">
        <f>IF($DT582="Passive","",INDEX(Expenses!J$6:J$1005,$DS582,1))</f>
        <v/>
      </c>
      <c r="ED582" s="136" t="str">
        <f>IF($DT582="Passive","",INDEX(Expenses!K$6:K$1005,$DS582,1))</f>
        <v/>
      </c>
      <c r="EE582" s="136" t="str">
        <f>IF($DT582="Passive","",INDEX(Expenses!L$6:L$1005,$DS582,1))</f>
        <v/>
      </c>
      <c r="EF582" s="136" t="str">
        <f>IF($DT582="Passive","",INDEX(Expenses!M$6:M$1005,$DS582,1))</f>
        <v/>
      </c>
      <c r="EG582" s="136" t="str">
        <f>IF($DT582="Passive","",INDEX(Expenses!N$6:N$1005,$DS582,1))</f>
        <v/>
      </c>
      <c r="EH582" s="136" t="str">
        <f>IF($DT582="Passive","",INDEX(Expenses!O$6:O$1005,$DS582,1))</f>
        <v/>
      </c>
      <c r="EI582" s="136" t="str">
        <f>IF($DT582="Passive","",INDEX(Expenses!P$6:P$1005,$DS582,1))</f>
        <v/>
      </c>
    </row>
    <row r="583" spans="123:139" x14ac:dyDescent="0.25">
      <c r="DS583" s="40">
        <v>578</v>
      </c>
      <c r="DT583" s="130" t="str">
        <f>IF(OR(INDEX(Expenses!$B$6:$B$1005,$DS583,1)=0,INDEX(Expenses!$C$6:$C$1005,$DS583,1)=0,INDEX(Expenses!$D$6:$D$1005,$DS583,1)=0),"Passive","Active")</f>
        <v>Passive</v>
      </c>
      <c r="DU583" s="130" t="str">
        <f>IF($DT583="Passive","",INDEX(Expenses!$B$6:$B$1005,Calc!$DS583,1))</f>
        <v/>
      </c>
      <c r="DV583" s="130" t="str">
        <f>IF($DT583="Passive","",INDEX(Expenses!$C$6:$C$1005,Calc!$DS583,1))</f>
        <v/>
      </c>
      <c r="DW583" s="130" t="str">
        <f>IF($DT583="Passive","",INDEX(Expenses!$D$6:$D$1005,Calc!$DS583,1))</f>
        <v/>
      </c>
      <c r="DX583" s="136" t="str">
        <f>IF($DT583="Passive","",INDEX(Expenses!E$6:E$1005,$DS583,1))</f>
        <v/>
      </c>
      <c r="DY583" s="136" t="str">
        <f>IF($DT583="Passive","",INDEX(Expenses!F$6:F$1005,$DS583,1))</f>
        <v/>
      </c>
      <c r="DZ583" s="136" t="str">
        <f>IF($DT583="Passive","",INDEX(Expenses!G$6:G$1005,$DS583,1))</f>
        <v/>
      </c>
      <c r="EA583" s="136" t="str">
        <f>IF($DT583="Passive","",INDEX(Expenses!H$6:H$1005,$DS583,1))</f>
        <v/>
      </c>
      <c r="EB583" s="136" t="str">
        <f>IF($DT583="Passive","",INDEX(Expenses!I$6:I$1005,$DS583,1))</f>
        <v/>
      </c>
      <c r="EC583" s="136" t="str">
        <f>IF($DT583="Passive","",INDEX(Expenses!J$6:J$1005,$DS583,1))</f>
        <v/>
      </c>
      <c r="ED583" s="136" t="str">
        <f>IF($DT583="Passive","",INDEX(Expenses!K$6:K$1005,$DS583,1))</f>
        <v/>
      </c>
      <c r="EE583" s="136" t="str">
        <f>IF($DT583="Passive","",INDEX(Expenses!L$6:L$1005,$DS583,1))</f>
        <v/>
      </c>
      <c r="EF583" s="136" t="str">
        <f>IF($DT583="Passive","",INDEX(Expenses!M$6:M$1005,$DS583,1))</f>
        <v/>
      </c>
      <c r="EG583" s="136" t="str">
        <f>IF($DT583="Passive","",INDEX(Expenses!N$6:N$1005,$DS583,1))</f>
        <v/>
      </c>
      <c r="EH583" s="136" t="str">
        <f>IF($DT583="Passive","",INDEX(Expenses!O$6:O$1005,$DS583,1))</f>
        <v/>
      </c>
      <c r="EI583" s="136" t="str">
        <f>IF($DT583="Passive","",INDEX(Expenses!P$6:P$1005,$DS583,1))</f>
        <v/>
      </c>
    </row>
    <row r="584" spans="123:139" x14ac:dyDescent="0.25">
      <c r="DS584" s="40">
        <v>579</v>
      </c>
      <c r="DT584" s="130" t="str">
        <f>IF(OR(INDEX(Expenses!$B$6:$B$1005,$DS584,1)=0,INDEX(Expenses!$C$6:$C$1005,$DS584,1)=0,INDEX(Expenses!$D$6:$D$1005,$DS584,1)=0),"Passive","Active")</f>
        <v>Passive</v>
      </c>
      <c r="DU584" s="130" t="str">
        <f>IF($DT584="Passive","",INDEX(Expenses!$B$6:$B$1005,Calc!$DS584,1))</f>
        <v/>
      </c>
      <c r="DV584" s="130" t="str">
        <f>IF($DT584="Passive","",INDEX(Expenses!$C$6:$C$1005,Calc!$DS584,1))</f>
        <v/>
      </c>
      <c r="DW584" s="130" t="str">
        <f>IF($DT584="Passive","",INDEX(Expenses!$D$6:$D$1005,Calc!$DS584,1))</f>
        <v/>
      </c>
      <c r="DX584" s="136" t="str">
        <f>IF($DT584="Passive","",INDEX(Expenses!E$6:E$1005,$DS584,1))</f>
        <v/>
      </c>
      <c r="DY584" s="136" t="str">
        <f>IF($DT584="Passive","",INDEX(Expenses!F$6:F$1005,$DS584,1))</f>
        <v/>
      </c>
      <c r="DZ584" s="136" t="str">
        <f>IF($DT584="Passive","",INDEX(Expenses!G$6:G$1005,$DS584,1))</f>
        <v/>
      </c>
      <c r="EA584" s="136" t="str">
        <f>IF($DT584="Passive","",INDEX(Expenses!H$6:H$1005,$DS584,1))</f>
        <v/>
      </c>
      <c r="EB584" s="136" t="str">
        <f>IF($DT584="Passive","",INDEX(Expenses!I$6:I$1005,$DS584,1))</f>
        <v/>
      </c>
      <c r="EC584" s="136" t="str">
        <f>IF($DT584="Passive","",INDEX(Expenses!J$6:J$1005,$DS584,1))</f>
        <v/>
      </c>
      <c r="ED584" s="136" t="str">
        <f>IF($DT584="Passive","",INDEX(Expenses!K$6:K$1005,$DS584,1))</f>
        <v/>
      </c>
      <c r="EE584" s="136" t="str">
        <f>IF($DT584="Passive","",INDEX(Expenses!L$6:L$1005,$DS584,1))</f>
        <v/>
      </c>
      <c r="EF584" s="136" t="str">
        <f>IF($DT584="Passive","",INDEX(Expenses!M$6:M$1005,$DS584,1))</f>
        <v/>
      </c>
      <c r="EG584" s="136" t="str">
        <f>IF($DT584="Passive","",INDEX(Expenses!N$6:N$1005,$DS584,1))</f>
        <v/>
      </c>
      <c r="EH584" s="136" t="str">
        <f>IF($DT584="Passive","",INDEX(Expenses!O$6:O$1005,$DS584,1))</f>
        <v/>
      </c>
      <c r="EI584" s="136" t="str">
        <f>IF($DT584="Passive","",INDEX(Expenses!P$6:P$1005,$DS584,1))</f>
        <v/>
      </c>
    </row>
    <row r="585" spans="123:139" x14ac:dyDescent="0.25">
      <c r="DS585" s="40">
        <v>580</v>
      </c>
      <c r="DT585" s="130" t="str">
        <f>IF(OR(INDEX(Expenses!$B$6:$B$1005,$DS585,1)=0,INDEX(Expenses!$C$6:$C$1005,$DS585,1)=0,INDEX(Expenses!$D$6:$D$1005,$DS585,1)=0),"Passive","Active")</f>
        <v>Passive</v>
      </c>
      <c r="DU585" s="130" t="str">
        <f>IF($DT585="Passive","",INDEX(Expenses!$B$6:$B$1005,Calc!$DS585,1))</f>
        <v/>
      </c>
      <c r="DV585" s="130" t="str">
        <f>IF($DT585="Passive","",INDEX(Expenses!$C$6:$C$1005,Calc!$DS585,1))</f>
        <v/>
      </c>
      <c r="DW585" s="130" t="str">
        <f>IF($DT585="Passive","",INDEX(Expenses!$D$6:$D$1005,Calc!$DS585,1))</f>
        <v/>
      </c>
      <c r="DX585" s="136" t="str">
        <f>IF($DT585="Passive","",INDEX(Expenses!E$6:E$1005,$DS585,1))</f>
        <v/>
      </c>
      <c r="DY585" s="136" t="str">
        <f>IF($DT585="Passive","",INDEX(Expenses!F$6:F$1005,$DS585,1))</f>
        <v/>
      </c>
      <c r="DZ585" s="136" t="str">
        <f>IF($DT585="Passive","",INDEX(Expenses!G$6:G$1005,$DS585,1))</f>
        <v/>
      </c>
      <c r="EA585" s="136" t="str">
        <f>IF($DT585="Passive","",INDEX(Expenses!H$6:H$1005,$DS585,1))</f>
        <v/>
      </c>
      <c r="EB585" s="136" t="str">
        <f>IF($DT585="Passive","",INDEX(Expenses!I$6:I$1005,$DS585,1))</f>
        <v/>
      </c>
      <c r="EC585" s="136" t="str">
        <f>IF($DT585="Passive","",INDEX(Expenses!J$6:J$1005,$DS585,1))</f>
        <v/>
      </c>
      <c r="ED585" s="136" t="str">
        <f>IF($DT585="Passive","",INDEX(Expenses!K$6:K$1005,$DS585,1))</f>
        <v/>
      </c>
      <c r="EE585" s="136" t="str">
        <f>IF($DT585="Passive","",INDEX(Expenses!L$6:L$1005,$DS585,1))</f>
        <v/>
      </c>
      <c r="EF585" s="136" t="str">
        <f>IF($DT585="Passive","",INDEX(Expenses!M$6:M$1005,$DS585,1))</f>
        <v/>
      </c>
      <c r="EG585" s="136" t="str">
        <f>IF($DT585="Passive","",INDEX(Expenses!N$6:N$1005,$DS585,1))</f>
        <v/>
      </c>
      <c r="EH585" s="136" t="str">
        <f>IF($DT585="Passive","",INDEX(Expenses!O$6:O$1005,$DS585,1))</f>
        <v/>
      </c>
      <c r="EI585" s="136" t="str">
        <f>IF($DT585="Passive","",INDEX(Expenses!P$6:P$1005,$DS585,1))</f>
        <v/>
      </c>
    </row>
    <row r="586" spans="123:139" x14ac:dyDescent="0.25">
      <c r="DS586" s="40">
        <v>581</v>
      </c>
      <c r="DT586" s="130" t="str">
        <f>IF(OR(INDEX(Expenses!$B$6:$B$1005,$DS586,1)=0,INDEX(Expenses!$C$6:$C$1005,$DS586,1)=0,INDEX(Expenses!$D$6:$D$1005,$DS586,1)=0),"Passive","Active")</f>
        <v>Passive</v>
      </c>
      <c r="DU586" s="130" t="str">
        <f>IF($DT586="Passive","",INDEX(Expenses!$B$6:$B$1005,Calc!$DS586,1))</f>
        <v/>
      </c>
      <c r="DV586" s="130" t="str">
        <f>IF($DT586="Passive","",INDEX(Expenses!$C$6:$C$1005,Calc!$DS586,1))</f>
        <v/>
      </c>
      <c r="DW586" s="130" t="str">
        <f>IF($DT586="Passive","",INDEX(Expenses!$D$6:$D$1005,Calc!$DS586,1))</f>
        <v/>
      </c>
      <c r="DX586" s="136" t="str">
        <f>IF($DT586="Passive","",INDEX(Expenses!E$6:E$1005,$DS586,1))</f>
        <v/>
      </c>
      <c r="DY586" s="136" t="str">
        <f>IF($DT586="Passive","",INDEX(Expenses!F$6:F$1005,$DS586,1))</f>
        <v/>
      </c>
      <c r="DZ586" s="136" t="str">
        <f>IF($DT586="Passive","",INDEX(Expenses!G$6:G$1005,$DS586,1))</f>
        <v/>
      </c>
      <c r="EA586" s="136" t="str">
        <f>IF($DT586="Passive","",INDEX(Expenses!H$6:H$1005,$DS586,1))</f>
        <v/>
      </c>
      <c r="EB586" s="136" t="str">
        <f>IF($DT586="Passive","",INDEX(Expenses!I$6:I$1005,$DS586,1))</f>
        <v/>
      </c>
      <c r="EC586" s="136" t="str">
        <f>IF($DT586="Passive","",INDEX(Expenses!J$6:J$1005,$DS586,1))</f>
        <v/>
      </c>
      <c r="ED586" s="136" t="str">
        <f>IF($DT586="Passive","",INDEX(Expenses!K$6:K$1005,$DS586,1))</f>
        <v/>
      </c>
      <c r="EE586" s="136" t="str">
        <f>IF($DT586="Passive","",INDEX(Expenses!L$6:L$1005,$DS586,1))</f>
        <v/>
      </c>
      <c r="EF586" s="136" t="str">
        <f>IF($DT586="Passive","",INDEX(Expenses!M$6:M$1005,$DS586,1))</f>
        <v/>
      </c>
      <c r="EG586" s="136" t="str">
        <f>IF($DT586="Passive","",INDEX(Expenses!N$6:N$1005,$DS586,1))</f>
        <v/>
      </c>
      <c r="EH586" s="136" t="str">
        <f>IF($DT586="Passive","",INDEX(Expenses!O$6:O$1005,$DS586,1))</f>
        <v/>
      </c>
      <c r="EI586" s="136" t="str">
        <f>IF($DT586="Passive","",INDEX(Expenses!P$6:P$1005,$DS586,1))</f>
        <v/>
      </c>
    </row>
    <row r="587" spans="123:139" x14ac:dyDescent="0.25">
      <c r="DS587" s="40">
        <v>582</v>
      </c>
      <c r="DT587" s="130" t="str">
        <f>IF(OR(INDEX(Expenses!$B$6:$B$1005,$DS587,1)=0,INDEX(Expenses!$C$6:$C$1005,$DS587,1)=0,INDEX(Expenses!$D$6:$D$1005,$DS587,1)=0),"Passive","Active")</f>
        <v>Passive</v>
      </c>
      <c r="DU587" s="130" t="str">
        <f>IF($DT587="Passive","",INDEX(Expenses!$B$6:$B$1005,Calc!$DS587,1))</f>
        <v/>
      </c>
      <c r="DV587" s="130" t="str">
        <f>IF($DT587="Passive","",INDEX(Expenses!$C$6:$C$1005,Calc!$DS587,1))</f>
        <v/>
      </c>
      <c r="DW587" s="130" t="str">
        <f>IF($DT587="Passive","",INDEX(Expenses!$D$6:$D$1005,Calc!$DS587,1))</f>
        <v/>
      </c>
      <c r="DX587" s="136" t="str">
        <f>IF($DT587="Passive","",INDEX(Expenses!E$6:E$1005,$DS587,1))</f>
        <v/>
      </c>
      <c r="DY587" s="136" t="str">
        <f>IF($DT587="Passive","",INDEX(Expenses!F$6:F$1005,$DS587,1))</f>
        <v/>
      </c>
      <c r="DZ587" s="136" t="str">
        <f>IF($DT587="Passive","",INDEX(Expenses!G$6:G$1005,$DS587,1))</f>
        <v/>
      </c>
      <c r="EA587" s="136" t="str">
        <f>IF($DT587="Passive","",INDEX(Expenses!H$6:H$1005,$DS587,1))</f>
        <v/>
      </c>
      <c r="EB587" s="136" t="str">
        <f>IF($DT587="Passive","",INDEX(Expenses!I$6:I$1005,$DS587,1))</f>
        <v/>
      </c>
      <c r="EC587" s="136" t="str">
        <f>IF($DT587="Passive","",INDEX(Expenses!J$6:J$1005,$DS587,1))</f>
        <v/>
      </c>
      <c r="ED587" s="136" t="str">
        <f>IF($DT587="Passive","",INDEX(Expenses!K$6:K$1005,$DS587,1))</f>
        <v/>
      </c>
      <c r="EE587" s="136" t="str">
        <f>IF($DT587="Passive","",INDEX(Expenses!L$6:L$1005,$DS587,1))</f>
        <v/>
      </c>
      <c r="EF587" s="136" t="str">
        <f>IF($DT587="Passive","",INDEX(Expenses!M$6:M$1005,$DS587,1))</f>
        <v/>
      </c>
      <c r="EG587" s="136" t="str">
        <f>IF($DT587="Passive","",INDEX(Expenses!N$6:N$1005,$DS587,1))</f>
        <v/>
      </c>
      <c r="EH587" s="136" t="str">
        <f>IF($DT587="Passive","",INDEX(Expenses!O$6:O$1005,$DS587,1))</f>
        <v/>
      </c>
      <c r="EI587" s="136" t="str">
        <f>IF($DT587="Passive","",INDEX(Expenses!P$6:P$1005,$DS587,1))</f>
        <v/>
      </c>
    </row>
    <row r="588" spans="123:139" x14ac:dyDescent="0.25">
      <c r="DS588" s="40">
        <v>583</v>
      </c>
      <c r="DT588" s="130" t="str">
        <f>IF(OR(INDEX(Expenses!$B$6:$B$1005,$DS588,1)=0,INDEX(Expenses!$C$6:$C$1005,$DS588,1)=0,INDEX(Expenses!$D$6:$D$1005,$DS588,1)=0),"Passive","Active")</f>
        <v>Passive</v>
      </c>
      <c r="DU588" s="130" t="str">
        <f>IF($DT588="Passive","",INDEX(Expenses!$B$6:$B$1005,Calc!$DS588,1))</f>
        <v/>
      </c>
      <c r="DV588" s="130" t="str">
        <f>IF($DT588="Passive","",INDEX(Expenses!$C$6:$C$1005,Calc!$DS588,1))</f>
        <v/>
      </c>
      <c r="DW588" s="130" t="str">
        <f>IF($DT588="Passive","",INDEX(Expenses!$D$6:$D$1005,Calc!$DS588,1))</f>
        <v/>
      </c>
      <c r="DX588" s="136" t="str">
        <f>IF($DT588="Passive","",INDEX(Expenses!E$6:E$1005,$DS588,1))</f>
        <v/>
      </c>
      <c r="DY588" s="136" t="str">
        <f>IF($DT588="Passive","",INDEX(Expenses!F$6:F$1005,$DS588,1))</f>
        <v/>
      </c>
      <c r="DZ588" s="136" t="str">
        <f>IF($DT588="Passive","",INDEX(Expenses!G$6:G$1005,$DS588,1))</f>
        <v/>
      </c>
      <c r="EA588" s="136" t="str">
        <f>IF($DT588="Passive","",INDEX(Expenses!H$6:H$1005,$DS588,1))</f>
        <v/>
      </c>
      <c r="EB588" s="136" t="str">
        <f>IF($DT588="Passive","",INDEX(Expenses!I$6:I$1005,$DS588,1))</f>
        <v/>
      </c>
      <c r="EC588" s="136" t="str">
        <f>IF($DT588="Passive","",INDEX(Expenses!J$6:J$1005,$DS588,1))</f>
        <v/>
      </c>
      <c r="ED588" s="136" t="str">
        <f>IF($DT588="Passive","",INDEX(Expenses!K$6:K$1005,$DS588,1))</f>
        <v/>
      </c>
      <c r="EE588" s="136" t="str">
        <f>IF($DT588="Passive","",INDEX(Expenses!L$6:L$1005,$DS588,1))</f>
        <v/>
      </c>
      <c r="EF588" s="136" t="str">
        <f>IF($DT588="Passive","",INDEX(Expenses!M$6:M$1005,$DS588,1))</f>
        <v/>
      </c>
      <c r="EG588" s="136" t="str">
        <f>IF($DT588="Passive","",INDEX(Expenses!N$6:N$1005,$DS588,1))</f>
        <v/>
      </c>
      <c r="EH588" s="136" t="str">
        <f>IF($DT588="Passive","",INDEX(Expenses!O$6:O$1005,$DS588,1))</f>
        <v/>
      </c>
      <c r="EI588" s="136" t="str">
        <f>IF($DT588="Passive","",INDEX(Expenses!P$6:P$1005,$DS588,1))</f>
        <v/>
      </c>
    </row>
    <row r="589" spans="123:139" x14ac:dyDescent="0.25">
      <c r="DS589" s="40">
        <v>584</v>
      </c>
      <c r="DT589" s="130" t="str">
        <f>IF(OR(INDEX(Expenses!$B$6:$B$1005,$DS589,1)=0,INDEX(Expenses!$C$6:$C$1005,$DS589,1)=0,INDEX(Expenses!$D$6:$D$1005,$DS589,1)=0),"Passive","Active")</f>
        <v>Passive</v>
      </c>
      <c r="DU589" s="130" t="str">
        <f>IF($DT589="Passive","",INDEX(Expenses!$B$6:$B$1005,Calc!$DS589,1))</f>
        <v/>
      </c>
      <c r="DV589" s="130" t="str">
        <f>IF($DT589="Passive","",INDEX(Expenses!$C$6:$C$1005,Calc!$DS589,1))</f>
        <v/>
      </c>
      <c r="DW589" s="130" t="str">
        <f>IF($DT589="Passive","",INDEX(Expenses!$D$6:$D$1005,Calc!$DS589,1))</f>
        <v/>
      </c>
      <c r="DX589" s="136" t="str">
        <f>IF($DT589="Passive","",INDEX(Expenses!E$6:E$1005,$DS589,1))</f>
        <v/>
      </c>
      <c r="DY589" s="136" t="str">
        <f>IF($DT589="Passive","",INDEX(Expenses!F$6:F$1005,$DS589,1))</f>
        <v/>
      </c>
      <c r="DZ589" s="136" t="str">
        <f>IF($DT589="Passive","",INDEX(Expenses!G$6:G$1005,$DS589,1))</f>
        <v/>
      </c>
      <c r="EA589" s="136" t="str">
        <f>IF($DT589="Passive","",INDEX(Expenses!H$6:H$1005,$DS589,1))</f>
        <v/>
      </c>
      <c r="EB589" s="136" t="str">
        <f>IF($DT589="Passive","",INDEX(Expenses!I$6:I$1005,$DS589,1))</f>
        <v/>
      </c>
      <c r="EC589" s="136" t="str">
        <f>IF($DT589="Passive","",INDEX(Expenses!J$6:J$1005,$DS589,1))</f>
        <v/>
      </c>
      <c r="ED589" s="136" t="str">
        <f>IF($DT589="Passive","",INDEX(Expenses!K$6:K$1005,$DS589,1))</f>
        <v/>
      </c>
      <c r="EE589" s="136" t="str">
        <f>IF($DT589="Passive","",INDEX(Expenses!L$6:L$1005,$DS589,1))</f>
        <v/>
      </c>
      <c r="EF589" s="136" t="str">
        <f>IF($DT589="Passive","",INDEX(Expenses!M$6:M$1005,$DS589,1))</f>
        <v/>
      </c>
      <c r="EG589" s="136" t="str">
        <f>IF($DT589="Passive","",INDEX(Expenses!N$6:N$1005,$DS589,1))</f>
        <v/>
      </c>
      <c r="EH589" s="136" t="str">
        <f>IF($DT589="Passive","",INDEX(Expenses!O$6:O$1005,$DS589,1))</f>
        <v/>
      </c>
      <c r="EI589" s="136" t="str">
        <f>IF($DT589="Passive","",INDEX(Expenses!P$6:P$1005,$DS589,1))</f>
        <v/>
      </c>
    </row>
    <row r="590" spans="123:139" x14ac:dyDescent="0.25">
      <c r="DS590" s="40">
        <v>585</v>
      </c>
      <c r="DT590" s="130" t="str">
        <f>IF(OR(INDEX(Expenses!$B$6:$B$1005,$DS590,1)=0,INDEX(Expenses!$C$6:$C$1005,$DS590,1)=0,INDEX(Expenses!$D$6:$D$1005,$DS590,1)=0),"Passive","Active")</f>
        <v>Passive</v>
      </c>
      <c r="DU590" s="130" t="str">
        <f>IF($DT590="Passive","",INDEX(Expenses!$B$6:$B$1005,Calc!$DS590,1))</f>
        <v/>
      </c>
      <c r="DV590" s="130" t="str">
        <f>IF($DT590="Passive","",INDEX(Expenses!$C$6:$C$1005,Calc!$DS590,1))</f>
        <v/>
      </c>
      <c r="DW590" s="130" t="str">
        <f>IF($DT590="Passive","",INDEX(Expenses!$D$6:$D$1005,Calc!$DS590,1))</f>
        <v/>
      </c>
      <c r="DX590" s="136" t="str">
        <f>IF($DT590="Passive","",INDEX(Expenses!E$6:E$1005,$DS590,1))</f>
        <v/>
      </c>
      <c r="DY590" s="136" t="str">
        <f>IF($DT590="Passive","",INDEX(Expenses!F$6:F$1005,$DS590,1))</f>
        <v/>
      </c>
      <c r="DZ590" s="136" t="str">
        <f>IF($DT590="Passive","",INDEX(Expenses!G$6:G$1005,$DS590,1))</f>
        <v/>
      </c>
      <c r="EA590" s="136" t="str">
        <f>IF($DT590="Passive","",INDEX(Expenses!H$6:H$1005,$DS590,1))</f>
        <v/>
      </c>
      <c r="EB590" s="136" t="str">
        <f>IF($DT590="Passive","",INDEX(Expenses!I$6:I$1005,$DS590,1))</f>
        <v/>
      </c>
      <c r="EC590" s="136" t="str">
        <f>IF($DT590="Passive","",INDEX(Expenses!J$6:J$1005,$DS590,1))</f>
        <v/>
      </c>
      <c r="ED590" s="136" t="str">
        <f>IF($DT590="Passive","",INDEX(Expenses!K$6:K$1005,$DS590,1))</f>
        <v/>
      </c>
      <c r="EE590" s="136" t="str">
        <f>IF($DT590="Passive","",INDEX(Expenses!L$6:L$1005,$DS590,1))</f>
        <v/>
      </c>
      <c r="EF590" s="136" t="str">
        <f>IF($DT590="Passive","",INDEX(Expenses!M$6:M$1005,$DS590,1))</f>
        <v/>
      </c>
      <c r="EG590" s="136" t="str">
        <f>IF($DT590="Passive","",INDEX(Expenses!N$6:N$1005,$DS590,1))</f>
        <v/>
      </c>
      <c r="EH590" s="136" t="str">
        <f>IF($DT590="Passive","",INDEX(Expenses!O$6:O$1005,$DS590,1))</f>
        <v/>
      </c>
      <c r="EI590" s="136" t="str">
        <f>IF($DT590="Passive","",INDEX(Expenses!P$6:P$1005,$DS590,1))</f>
        <v/>
      </c>
    </row>
    <row r="591" spans="123:139" x14ac:dyDescent="0.25">
      <c r="DS591" s="40">
        <v>586</v>
      </c>
      <c r="DT591" s="130" t="str">
        <f>IF(OR(INDEX(Expenses!$B$6:$B$1005,$DS591,1)=0,INDEX(Expenses!$C$6:$C$1005,$DS591,1)=0,INDEX(Expenses!$D$6:$D$1005,$DS591,1)=0),"Passive","Active")</f>
        <v>Passive</v>
      </c>
      <c r="DU591" s="130" t="str">
        <f>IF($DT591="Passive","",INDEX(Expenses!$B$6:$B$1005,Calc!$DS591,1))</f>
        <v/>
      </c>
      <c r="DV591" s="130" t="str">
        <f>IF($DT591="Passive","",INDEX(Expenses!$C$6:$C$1005,Calc!$DS591,1))</f>
        <v/>
      </c>
      <c r="DW591" s="130" t="str">
        <f>IF($DT591="Passive","",INDEX(Expenses!$D$6:$D$1005,Calc!$DS591,1))</f>
        <v/>
      </c>
      <c r="DX591" s="136" t="str">
        <f>IF($DT591="Passive","",INDEX(Expenses!E$6:E$1005,$DS591,1))</f>
        <v/>
      </c>
      <c r="DY591" s="136" t="str">
        <f>IF($DT591="Passive","",INDEX(Expenses!F$6:F$1005,$DS591,1))</f>
        <v/>
      </c>
      <c r="DZ591" s="136" t="str">
        <f>IF($DT591="Passive","",INDEX(Expenses!G$6:G$1005,$DS591,1))</f>
        <v/>
      </c>
      <c r="EA591" s="136" t="str">
        <f>IF($DT591="Passive","",INDEX(Expenses!H$6:H$1005,$DS591,1))</f>
        <v/>
      </c>
      <c r="EB591" s="136" t="str">
        <f>IF($DT591="Passive","",INDEX(Expenses!I$6:I$1005,$DS591,1))</f>
        <v/>
      </c>
      <c r="EC591" s="136" t="str">
        <f>IF($DT591="Passive","",INDEX(Expenses!J$6:J$1005,$DS591,1))</f>
        <v/>
      </c>
      <c r="ED591" s="136" t="str">
        <f>IF($DT591="Passive","",INDEX(Expenses!K$6:K$1005,$DS591,1))</f>
        <v/>
      </c>
      <c r="EE591" s="136" t="str">
        <f>IF($DT591="Passive","",INDEX(Expenses!L$6:L$1005,$DS591,1))</f>
        <v/>
      </c>
      <c r="EF591" s="136" t="str">
        <f>IF($DT591="Passive","",INDEX(Expenses!M$6:M$1005,$DS591,1))</f>
        <v/>
      </c>
      <c r="EG591" s="136" t="str">
        <f>IF($DT591="Passive","",INDEX(Expenses!N$6:N$1005,$DS591,1))</f>
        <v/>
      </c>
      <c r="EH591" s="136" t="str">
        <f>IF($DT591="Passive","",INDEX(Expenses!O$6:O$1005,$DS591,1))</f>
        <v/>
      </c>
      <c r="EI591" s="136" t="str">
        <f>IF($DT591="Passive","",INDEX(Expenses!P$6:P$1005,$DS591,1))</f>
        <v/>
      </c>
    </row>
    <row r="592" spans="123:139" x14ac:dyDescent="0.25">
      <c r="DS592" s="40">
        <v>587</v>
      </c>
      <c r="DT592" s="130" t="str">
        <f>IF(OR(INDEX(Expenses!$B$6:$B$1005,$DS592,1)=0,INDEX(Expenses!$C$6:$C$1005,$DS592,1)=0,INDEX(Expenses!$D$6:$D$1005,$DS592,1)=0),"Passive","Active")</f>
        <v>Passive</v>
      </c>
      <c r="DU592" s="130" t="str">
        <f>IF($DT592="Passive","",INDEX(Expenses!$B$6:$B$1005,Calc!$DS592,1))</f>
        <v/>
      </c>
      <c r="DV592" s="130" t="str">
        <f>IF($DT592="Passive","",INDEX(Expenses!$C$6:$C$1005,Calc!$DS592,1))</f>
        <v/>
      </c>
      <c r="DW592" s="130" t="str">
        <f>IF($DT592="Passive","",INDEX(Expenses!$D$6:$D$1005,Calc!$DS592,1))</f>
        <v/>
      </c>
      <c r="DX592" s="136" t="str">
        <f>IF($DT592="Passive","",INDEX(Expenses!E$6:E$1005,$DS592,1))</f>
        <v/>
      </c>
      <c r="DY592" s="136" t="str">
        <f>IF($DT592="Passive","",INDEX(Expenses!F$6:F$1005,$DS592,1))</f>
        <v/>
      </c>
      <c r="DZ592" s="136" t="str">
        <f>IF($DT592="Passive","",INDEX(Expenses!G$6:G$1005,$DS592,1))</f>
        <v/>
      </c>
      <c r="EA592" s="136" t="str">
        <f>IF($DT592="Passive","",INDEX(Expenses!H$6:H$1005,$DS592,1))</f>
        <v/>
      </c>
      <c r="EB592" s="136" t="str">
        <f>IF($DT592="Passive","",INDEX(Expenses!I$6:I$1005,$DS592,1))</f>
        <v/>
      </c>
      <c r="EC592" s="136" t="str">
        <f>IF($DT592="Passive","",INDEX(Expenses!J$6:J$1005,$DS592,1))</f>
        <v/>
      </c>
      <c r="ED592" s="136" t="str">
        <f>IF($DT592="Passive","",INDEX(Expenses!K$6:K$1005,$DS592,1))</f>
        <v/>
      </c>
      <c r="EE592" s="136" t="str">
        <f>IF($DT592="Passive","",INDEX(Expenses!L$6:L$1005,$DS592,1))</f>
        <v/>
      </c>
      <c r="EF592" s="136" t="str">
        <f>IF($DT592="Passive","",INDEX(Expenses!M$6:M$1005,$DS592,1))</f>
        <v/>
      </c>
      <c r="EG592" s="136" t="str">
        <f>IF($DT592="Passive","",INDEX(Expenses!N$6:N$1005,$DS592,1))</f>
        <v/>
      </c>
      <c r="EH592" s="136" t="str">
        <f>IF($DT592="Passive","",INDEX(Expenses!O$6:O$1005,$DS592,1))</f>
        <v/>
      </c>
      <c r="EI592" s="136" t="str">
        <f>IF($DT592="Passive","",INDEX(Expenses!P$6:P$1005,$DS592,1))</f>
        <v/>
      </c>
    </row>
    <row r="593" spans="123:139" x14ac:dyDescent="0.25">
      <c r="DS593" s="40">
        <v>588</v>
      </c>
      <c r="DT593" s="130" t="str">
        <f>IF(OR(INDEX(Expenses!$B$6:$B$1005,$DS593,1)=0,INDEX(Expenses!$C$6:$C$1005,$DS593,1)=0,INDEX(Expenses!$D$6:$D$1005,$DS593,1)=0),"Passive","Active")</f>
        <v>Passive</v>
      </c>
      <c r="DU593" s="130" t="str">
        <f>IF($DT593="Passive","",INDEX(Expenses!$B$6:$B$1005,Calc!$DS593,1))</f>
        <v/>
      </c>
      <c r="DV593" s="130" t="str">
        <f>IF($DT593="Passive","",INDEX(Expenses!$C$6:$C$1005,Calc!$DS593,1))</f>
        <v/>
      </c>
      <c r="DW593" s="130" t="str">
        <f>IF($DT593="Passive","",INDEX(Expenses!$D$6:$D$1005,Calc!$DS593,1))</f>
        <v/>
      </c>
      <c r="DX593" s="136" t="str">
        <f>IF($DT593="Passive","",INDEX(Expenses!E$6:E$1005,$DS593,1))</f>
        <v/>
      </c>
      <c r="DY593" s="136" t="str">
        <f>IF($DT593="Passive","",INDEX(Expenses!F$6:F$1005,$DS593,1))</f>
        <v/>
      </c>
      <c r="DZ593" s="136" t="str">
        <f>IF($DT593="Passive","",INDEX(Expenses!G$6:G$1005,$DS593,1))</f>
        <v/>
      </c>
      <c r="EA593" s="136" t="str">
        <f>IF($DT593="Passive","",INDEX(Expenses!H$6:H$1005,$DS593,1))</f>
        <v/>
      </c>
      <c r="EB593" s="136" t="str">
        <f>IF($DT593="Passive","",INDEX(Expenses!I$6:I$1005,$DS593,1))</f>
        <v/>
      </c>
      <c r="EC593" s="136" t="str">
        <f>IF($DT593="Passive","",INDEX(Expenses!J$6:J$1005,$DS593,1))</f>
        <v/>
      </c>
      <c r="ED593" s="136" t="str">
        <f>IF($DT593="Passive","",INDEX(Expenses!K$6:K$1005,$DS593,1))</f>
        <v/>
      </c>
      <c r="EE593" s="136" t="str">
        <f>IF($DT593="Passive","",INDEX(Expenses!L$6:L$1005,$DS593,1))</f>
        <v/>
      </c>
      <c r="EF593" s="136" t="str">
        <f>IF($DT593="Passive","",INDEX(Expenses!M$6:M$1005,$DS593,1))</f>
        <v/>
      </c>
      <c r="EG593" s="136" t="str">
        <f>IF($DT593="Passive","",INDEX(Expenses!N$6:N$1005,$DS593,1))</f>
        <v/>
      </c>
      <c r="EH593" s="136" t="str">
        <f>IF($DT593="Passive","",INDEX(Expenses!O$6:O$1005,$DS593,1))</f>
        <v/>
      </c>
      <c r="EI593" s="136" t="str">
        <f>IF($DT593="Passive","",INDEX(Expenses!P$6:P$1005,$DS593,1))</f>
        <v/>
      </c>
    </row>
    <row r="594" spans="123:139" x14ac:dyDescent="0.25">
      <c r="DS594" s="40">
        <v>589</v>
      </c>
      <c r="DT594" s="130" t="str">
        <f>IF(OR(INDEX(Expenses!$B$6:$B$1005,$DS594,1)=0,INDEX(Expenses!$C$6:$C$1005,$DS594,1)=0,INDEX(Expenses!$D$6:$D$1005,$DS594,1)=0),"Passive","Active")</f>
        <v>Passive</v>
      </c>
      <c r="DU594" s="130" t="str">
        <f>IF($DT594="Passive","",INDEX(Expenses!$B$6:$B$1005,Calc!$DS594,1))</f>
        <v/>
      </c>
      <c r="DV594" s="130" t="str">
        <f>IF($DT594="Passive","",INDEX(Expenses!$C$6:$C$1005,Calc!$DS594,1))</f>
        <v/>
      </c>
      <c r="DW594" s="130" t="str">
        <f>IF($DT594="Passive","",INDEX(Expenses!$D$6:$D$1005,Calc!$DS594,1))</f>
        <v/>
      </c>
      <c r="DX594" s="136" t="str">
        <f>IF($DT594="Passive","",INDEX(Expenses!E$6:E$1005,$DS594,1))</f>
        <v/>
      </c>
      <c r="DY594" s="136" t="str">
        <f>IF($DT594="Passive","",INDEX(Expenses!F$6:F$1005,$DS594,1))</f>
        <v/>
      </c>
      <c r="DZ594" s="136" t="str">
        <f>IF($DT594="Passive","",INDEX(Expenses!G$6:G$1005,$DS594,1))</f>
        <v/>
      </c>
      <c r="EA594" s="136" t="str">
        <f>IF($DT594="Passive","",INDEX(Expenses!H$6:H$1005,$DS594,1))</f>
        <v/>
      </c>
      <c r="EB594" s="136" t="str">
        <f>IF($DT594="Passive","",INDEX(Expenses!I$6:I$1005,$DS594,1))</f>
        <v/>
      </c>
      <c r="EC594" s="136" t="str">
        <f>IF($DT594="Passive","",INDEX(Expenses!J$6:J$1005,$DS594,1))</f>
        <v/>
      </c>
      <c r="ED594" s="136" t="str">
        <f>IF($DT594="Passive","",INDEX(Expenses!K$6:K$1005,$DS594,1))</f>
        <v/>
      </c>
      <c r="EE594" s="136" t="str">
        <f>IF($DT594="Passive","",INDEX(Expenses!L$6:L$1005,$DS594,1))</f>
        <v/>
      </c>
      <c r="EF594" s="136" t="str">
        <f>IF($DT594="Passive","",INDEX(Expenses!M$6:M$1005,$DS594,1))</f>
        <v/>
      </c>
      <c r="EG594" s="136" t="str">
        <f>IF($DT594="Passive","",INDEX(Expenses!N$6:N$1005,$DS594,1))</f>
        <v/>
      </c>
      <c r="EH594" s="136" t="str">
        <f>IF($DT594="Passive","",INDEX(Expenses!O$6:O$1005,$DS594,1))</f>
        <v/>
      </c>
      <c r="EI594" s="136" t="str">
        <f>IF($DT594="Passive","",INDEX(Expenses!P$6:P$1005,$DS594,1))</f>
        <v/>
      </c>
    </row>
    <row r="595" spans="123:139" x14ac:dyDescent="0.25">
      <c r="DS595" s="40">
        <v>590</v>
      </c>
      <c r="DT595" s="130" t="str">
        <f>IF(OR(INDEX(Expenses!$B$6:$B$1005,$DS595,1)=0,INDEX(Expenses!$C$6:$C$1005,$DS595,1)=0,INDEX(Expenses!$D$6:$D$1005,$DS595,1)=0),"Passive","Active")</f>
        <v>Passive</v>
      </c>
      <c r="DU595" s="130" t="str">
        <f>IF($DT595="Passive","",INDEX(Expenses!$B$6:$B$1005,Calc!$DS595,1))</f>
        <v/>
      </c>
      <c r="DV595" s="130" t="str">
        <f>IF($DT595="Passive","",INDEX(Expenses!$C$6:$C$1005,Calc!$DS595,1))</f>
        <v/>
      </c>
      <c r="DW595" s="130" t="str">
        <f>IF($DT595="Passive","",INDEX(Expenses!$D$6:$D$1005,Calc!$DS595,1))</f>
        <v/>
      </c>
      <c r="DX595" s="136" t="str">
        <f>IF($DT595="Passive","",INDEX(Expenses!E$6:E$1005,$DS595,1))</f>
        <v/>
      </c>
      <c r="DY595" s="136" t="str">
        <f>IF($DT595="Passive","",INDEX(Expenses!F$6:F$1005,$DS595,1))</f>
        <v/>
      </c>
      <c r="DZ595" s="136" t="str">
        <f>IF($DT595="Passive","",INDEX(Expenses!G$6:G$1005,$DS595,1))</f>
        <v/>
      </c>
      <c r="EA595" s="136" t="str">
        <f>IF($DT595="Passive","",INDEX(Expenses!H$6:H$1005,$DS595,1))</f>
        <v/>
      </c>
      <c r="EB595" s="136" t="str">
        <f>IF($DT595="Passive","",INDEX(Expenses!I$6:I$1005,$DS595,1))</f>
        <v/>
      </c>
      <c r="EC595" s="136" t="str">
        <f>IF($DT595="Passive","",INDEX(Expenses!J$6:J$1005,$DS595,1))</f>
        <v/>
      </c>
      <c r="ED595" s="136" t="str">
        <f>IF($DT595="Passive","",INDEX(Expenses!K$6:K$1005,$DS595,1))</f>
        <v/>
      </c>
      <c r="EE595" s="136" t="str">
        <f>IF($DT595="Passive","",INDEX(Expenses!L$6:L$1005,$DS595,1))</f>
        <v/>
      </c>
      <c r="EF595" s="136" t="str">
        <f>IF($DT595="Passive","",INDEX(Expenses!M$6:M$1005,$DS595,1))</f>
        <v/>
      </c>
      <c r="EG595" s="136" t="str">
        <f>IF($DT595="Passive","",INDEX(Expenses!N$6:N$1005,$DS595,1))</f>
        <v/>
      </c>
      <c r="EH595" s="136" t="str">
        <f>IF($DT595="Passive","",INDEX(Expenses!O$6:O$1005,$DS595,1))</f>
        <v/>
      </c>
      <c r="EI595" s="136" t="str">
        <f>IF($DT595="Passive","",INDEX(Expenses!P$6:P$1005,$DS595,1))</f>
        <v/>
      </c>
    </row>
    <row r="596" spans="123:139" x14ac:dyDescent="0.25">
      <c r="DS596" s="40">
        <v>591</v>
      </c>
      <c r="DT596" s="130" t="str">
        <f>IF(OR(INDEX(Expenses!$B$6:$B$1005,$DS596,1)=0,INDEX(Expenses!$C$6:$C$1005,$DS596,1)=0,INDEX(Expenses!$D$6:$D$1005,$DS596,1)=0),"Passive","Active")</f>
        <v>Passive</v>
      </c>
      <c r="DU596" s="130" t="str">
        <f>IF($DT596="Passive","",INDEX(Expenses!$B$6:$B$1005,Calc!$DS596,1))</f>
        <v/>
      </c>
      <c r="DV596" s="130" t="str">
        <f>IF($DT596="Passive","",INDEX(Expenses!$C$6:$C$1005,Calc!$DS596,1))</f>
        <v/>
      </c>
      <c r="DW596" s="130" t="str">
        <f>IF($DT596="Passive","",INDEX(Expenses!$D$6:$D$1005,Calc!$DS596,1))</f>
        <v/>
      </c>
      <c r="DX596" s="136" t="str">
        <f>IF($DT596="Passive","",INDEX(Expenses!E$6:E$1005,$DS596,1))</f>
        <v/>
      </c>
      <c r="DY596" s="136" t="str">
        <f>IF($DT596="Passive","",INDEX(Expenses!F$6:F$1005,$DS596,1))</f>
        <v/>
      </c>
      <c r="DZ596" s="136" t="str">
        <f>IF($DT596="Passive","",INDEX(Expenses!G$6:G$1005,$DS596,1))</f>
        <v/>
      </c>
      <c r="EA596" s="136" t="str">
        <f>IF($DT596="Passive","",INDEX(Expenses!H$6:H$1005,$DS596,1))</f>
        <v/>
      </c>
      <c r="EB596" s="136" t="str">
        <f>IF($DT596="Passive","",INDEX(Expenses!I$6:I$1005,$DS596,1))</f>
        <v/>
      </c>
      <c r="EC596" s="136" t="str">
        <f>IF($DT596="Passive","",INDEX(Expenses!J$6:J$1005,$DS596,1))</f>
        <v/>
      </c>
      <c r="ED596" s="136" t="str">
        <f>IF($DT596="Passive","",INDEX(Expenses!K$6:K$1005,$DS596,1))</f>
        <v/>
      </c>
      <c r="EE596" s="136" t="str">
        <f>IF($DT596="Passive","",INDEX(Expenses!L$6:L$1005,$DS596,1))</f>
        <v/>
      </c>
      <c r="EF596" s="136" t="str">
        <f>IF($DT596="Passive","",INDEX(Expenses!M$6:M$1005,$DS596,1))</f>
        <v/>
      </c>
      <c r="EG596" s="136" t="str">
        <f>IF($DT596="Passive","",INDEX(Expenses!N$6:N$1005,$DS596,1))</f>
        <v/>
      </c>
      <c r="EH596" s="136" t="str">
        <f>IF($DT596="Passive","",INDEX(Expenses!O$6:O$1005,$DS596,1))</f>
        <v/>
      </c>
      <c r="EI596" s="136" t="str">
        <f>IF($DT596="Passive","",INDEX(Expenses!P$6:P$1005,$DS596,1))</f>
        <v/>
      </c>
    </row>
    <row r="597" spans="123:139" x14ac:dyDescent="0.25">
      <c r="DS597" s="40">
        <v>592</v>
      </c>
      <c r="DT597" s="130" t="str">
        <f>IF(OR(INDEX(Expenses!$B$6:$B$1005,$DS597,1)=0,INDEX(Expenses!$C$6:$C$1005,$DS597,1)=0,INDEX(Expenses!$D$6:$D$1005,$DS597,1)=0),"Passive","Active")</f>
        <v>Passive</v>
      </c>
      <c r="DU597" s="130" t="str">
        <f>IF($DT597="Passive","",INDEX(Expenses!$B$6:$B$1005,Calc!$DS597,1))</f>
        <v/>
      </c>
      <c r="DV597" s="130" t="str">
        <f>IF($DT597="Passive","",INDEX(Expenses!$C$6:$C$1005,Calc!$DS597,1))</f>
        <v/>
      </c>
      <c r="DW597" s="130" t="str">
        <f>IF($DT597="Passive","",INDEX(Expenses!$D$6:$D$1005,Calc!$DS597,1))</f>
        <v/>
      </c>
      <c r="DX597" s="136" t="str">
        <f>IF($DT597="Passive","",INDEX(Expenses!E$6:E$1005,$DS597,1))</f>
        <v/>
      </c>
      <c r="DY597" s="136" t="str">
        <f>IF($DT597="Passive","",INDEX(Expenses!F$6:F$1005,$DS597,1))</f>
        <v/>
      </c>
      <c r="DZ597" s="136" t="str">
        <f>IF($DT597="Passive","",INDEX(Expenses!G$6:G$1005,$DS597,1))</f>
        <v/>
      </c>
      <c r="EA597" s="136" t="str">
        <f>IF($DT597="Passive","",INDEX(Expenses!H$6:H$1005,$DS597,1))</f>
        <v/>
      </c>
      <c r="EB597" s="136" t="str">
        <f>IF($DT597="Passive","",INDEX(Expenses!I$6:I$1005,$DS597,1))</f>
        <v/>
      </c>
      <c r="EC597" s="136" t="str">
        <f>IF($DT597="Passive","",INDEX(Expenses!J$6:J$1005,$DS597,1))</f>
        <v/>
      </c>
      <c r="ED597" s="136" t="str">
        <f>IF($DT597="Passive","",INDEX(Expenses!K$6:K$1005,$DS597,1))</f>
        <v/>
      </c>
      <c r="EE597" s="136" t="str">
        <f>IF($DT597="Passive","",INDEX(Expenses!L$6:L$1005,$DS597,1))</f>
        <v/>
      </c>
      <c r="EF597" s="136" t="str">
        <f>IF($DT597="Passive","",INDEX(Expenses!M$6:M$1005,$DS597,1))</f>
        <v/>
      </c>
      <c r="EG597" s="136" t="str">
        <f>IF($DT597="Passive","",INDEX(Expenses!N$6:N$1005,$DS597,1))</f>
        <v/>
      </c>
      <c r="EH597" s="136" t="str">
        <f>IF($DT597="Passive","",INDEX(Expenses!O$6:O$1005,$DS597,1))</f>
        <v/>
      </c>
      <c r="EI597" s="136" t="str">
        <f>IF($DT597="Passive","",INDEX(Expenses!P$6:P$1005,$DS597,1))</f>
        <v/>
      </c>
    </row>
    <row r="598" spans="123:139" x14ac:dyDescent="0.25">
      <c r="DS598" s="40">
        <v>593</v>
      </c>
      <c r="DT598" s="130" t="str">
        <f>IF(OR(INDEX(Expenses!$B$6:$B$1005,$DS598,1)=0,INDEX(Expenses!$C$6:$C$1005,$DS598,1)=0,INDEX(Expenses!$D$6:$D$1005,$DS598,1)=0),"Passive","Active")</f>
        <v>Passive</v>
      </c>
      <c r="DU598" s="130" t="str">
        <f>IF($DT598="Passive","",INDEX(Expenses!$B$6:$B$1005,Calc!$DS598,1))</f>
        <v/>
      </c>
      <c r="DV598" s="130" t="str">
        <f>IF($DT598="Passive","",INDEX(Expenses!$C$6:$C$1005,Calc!$DS598,1))</f>
        <v/>
      </c>
      <c r="DW598" s="130" t="str">
        <f>IF($DT598="Passive","",INDEX(Expenses!$D$6:$D$1005,Calc!$DS598,1))</f>
        <v/>
      </c>
      <c r="DX598" s="136" t="str">
        <f>IF($DT598="Passive","",INDEX(Expenses!E$6:E$1005,$DS598,1))</f>
        <v/>
      </c>
      <c r="DY598" s="136" t="str">
        <f>IF($DT598="Passive","",INDEX(Expenses!F$6:F$1005,$DS598,1))</f>
        <v/>
      </c>
      <c r="DZ598" s="136" t="str">
        <f>IF($DT598="Passive","",INDEX(Expenses!G$6:G$1005,$DS598,1))</f>
        <v/>
      </c>
      <c r="EA598" s="136" t="str">
        <f>IF($DT598="Passive","",INDEX(Expenses!H$6:H$1005,$DS598,1))</f>
        <v/>
      </c>
      <c r="EB598" s="136" t="str">
        <f>IF($DT598="Passive","",INDEX(Expenses!I$6:I$1005,$DS598,1))</f>
        <v/>
      </c>
      <c r="EC598" s="136" t="str">
        <f>IF($DT598="Passive","",INDEX(Expenses!J$6:J$1005,$DS598,1))</f>
        <v/>
      </c>
      <c r="ED598" s="136" t="str">
        <f>IF($DT598="Passive","",INDEX(Expenses!K$6:K$1005,$DS598,1))</f>
        <v/>
      </c>
      <c r="EE598" s="136" t="str">
        <f>IF($DT598="Passive","",INDEX(Expenses!L$6:L$1005,$DS598,1))</f>
        <v/>
      </c>
      <c r="EF598" s="136" t="str">
        <f>IF($DT598="Passive","",INDEX(Expenses!M$6:M$1005,$DS598,1))</f>
        <v/>
      </c>
      <c r="EG598" s="136" t="str">
        <f>IF($DT598="Passive","",INDEX(Expenses!N$6:N$1005,$DS598,1))</f>
        <v/>
      </c>
      <c r="EH598" s="136" t="str">
        <f>IF($DT598="Passive","",INDEX(Expenses!O$6:O$1005,$DS598,1))</f>
        <v/>
      </c>
      <c r="EI598" s="136" t="str">
        <f>IF($DT598="Passive","",INDEX(Expenses!P$6:P$1005,$DS598,1))</f>
        <v/>
      </c>
    </row>
    <row r="599" spans="123:139" x14ac:dyDescent="0.25">
      <c r="DS599" s="40">
        <v>594</v>
      </c>
      <c r="DT599" s="130" t="str">
        <f>IF(OR(INDEX(Expenses!$B$6:$B$1005,$DS599,1)=0,INDEX(Expenses!$C$6:$C$1005,$DS599,1)=0,INDEX(Expenses!$D$6:$D$1005,$DS599,1)=0),"Passive","Active")</f>
        <v>Passive</v>
      </c>
      <c r="DU599" s="130" t="str">
        <f>IF($DT599="Passive","",INDEX(Expenses!$B$6:$B$1005,Calc!$DS599,1))</f>
        <v/>
      </c>
      <c r="DV599" s="130" t="str">
        <f>IF($DT599="Passive","",INDEX(Expenses!$C$6:$C$1005,Calc!$DS599,1))</f>
        <v/>
      </c>
      <c r="DW599" s="130" t="str">
        <f>IF($DT599="Passive","",INDEX(Expenses!$D$6:$D$1005,Calc!$DS599,1))</f>
        <v/>
      </c>
      <c r="DX599" s="136" t="str">
        <f>IF($DT599="Passive","",INDEX(Expenses!E$6:E$1005,$DS599,1))</f>
        <v/>
      </c>
      <c r="DY599" s="136" t="str">
        <f>IF($DT599="Passive","",INDEX(Expenses!F$6:F$1005,$DS599,1))</f>
        <v/>
      </c>
      <c r="DZ599" s="136" t="str">
        <f>IF($DT599="Passive","",INDEX(Expenses!G$6:G$1005,$DS599,1))</f>
        <v/>
      </c>
      <c r="EA599" s="136" t="str">
        <f>IF($DT599="Passive","",INDEX(Expenses!H$6:H$1005,$DS599,1))</f>
        <v/>
      </c>
      <c r="EB599" s="136" t="str">
        <f>IF($DT599="Passive","",INDEX(Expenses!I$6:I$1005,$DS599,1))</f>
        <v/>
      </c>
      <c r="EC599" s="136" t="str">
        <f>IF($DT599="Passive","",INDEX(Expenses!J$6:J$1005,$DS599,1))</f>
        <v/>
      </c>
      <c r="ED599" s="136" t="str">
        <f>IF($DT599="Passive","",INDEX(Expenses!K$6:K$1005,$DS599,1))</f>
        <v/>
      </c>
      <c r="EE599" s="136" t="str">
        <f>IF($DT599="Passive","",INDEX(Expenses!L$6:L$1005,$DS599,1))</f>
        <v/>
      </c>
      <c r="EF599" s="136" t="str">
        <f>IF($DT599="Passive","",INDEX(Expenses!M$6:M$1005,$DS599,1))</f>
        <v/>
      </c>
      <c r="EG599" s="136" t="str">
        <f>IF($DT599="Passive","",INDEX(Expenses!N$6:N$1005,$DS599,1))</f>
        <v/>
      </c>
      <c r="EH599" s="136" t="str">
        <f>IF($DT599="Passive","",INDEX(Expenses!O$6:O$1005,$DS599,1))</f>
        <v/>
      </c>
      <c r="EI599" s="136" t="str">
        <f>IF($DT599="Passive","",INDEX(Expenses!P$6:P$1005,$DS599,1))</f>
        <v/>
      </c>
    </row>
    <row r="600" spans="123:139" x14ac:dyDescent="0.25">
      <c r="DS600" s="40">
        <v>595</v>
      </c>
      <c r="DT600" s="130" t="str">
        <f>IF(OR(INDEX(Expenses!$B$6:$B$1005,$DS600,1)=0,INDEX(Expenses!$C$6:$C$1005,$DS600,1)=0,INDEX(Expenses!$D$6:$D$1005,$DS600,1)=0),"Passive","Active")</f>
        <v>Passive</v>
      </c>
      <c r="DU600" s="130" t="str">
        <f>IF($DT600="Passive","",INDEX(Expenses!$B$6:$B$1005,Calc!$DS600,1))</f>
        <v/>
      </c>
      <c r="DV600" s="130" t="str">
        <f>IF($DT600="Passive","",INDEX(Expenses!$C$6:$C$1005,Calc!$DS600,1))</f>
        <v/>
      </c>
      <c r="DW600" s="130" t="str">
        <f>IF($DT600="Passive","",INDEX(Expenses!$D$6:$D$1005,Calc!$DS600,1))</f>
        <v/>
      </c>
      <c r="DX600" s="136" t="str">
        <f>IF($DT600="Passive","",INDEX(Expenses!E$6:E$1005,$DS600,1))</f>
        <v/>
      </c>
      <c r="DY600" s="136" t="str">
        <f>IF($DT600="Passive","",INDEX(Expenses!F$6:F$1005,$DS600,1))</f>
        <v/>
      </c>
      <c r="DZ600" s="136" t="str">
        <f>IF($DT600="Passive","",INDEX(Expenses!G$6:G$1005,$DS600,1))</f>
        <v/>
      </c>
      <c r="EA600" s="136" t="str">
        <f>IF($DT600="Passive","",INDEX(Expenses!H$6:H$1005,$DS600,1))</f>
        <v/>
      </c>
      <c r="EB600" s="136" t="str">
        <f>IF($DT600="Passive","",INDEX(Expenses!I$6:I$1005,$DS600,1))</f>
        <v/>
      </c>
      <c r="EC600" s="136" t="str">
        <f>IF($DT600="Passive","",INDEX(Expenses!J$6:J$1005,$DS600,1))</f>
        <v/>
      </c>
      <c r="ED600" s="136" t="str">
        <f>IF($DT600="Passive","",INDEX(Expenses!K$6:K$1005,$DS600,1))</f>
        <v/>
      </c>
      <c r="EE600" s="136" t="str">
        <f>IF($DT600="Passive","",INDEX(Expenses!L$6:L$1005,$DS600,1))</f>
        <v/>
      </c>
      <c r="EF600" s="136" t="str">
        <f>IF($DT600="Passive","",INDEX(Expenses!M$6:M$1005,$DS600,1))</f>
        <v/>
      </c>
      <c r="EG600" s="136" t="str">
        <f>IF($DT600="Passive","",INDEX(Expenses!N$6:N$1005,$DS600,1))</f>
        <v/>
      </c>
      <c r="EH600" s="136" t="str">
        <f>IF($DT600="Passive","",INDEX(Expenses!O$6:O$1005,$DS600,1))</f>
        <v/>
      </c>
      <c r="EI600" s="136" t="str">
        <f>IF($DT600="Passive","",INDEX(Expenses!P$6:P$1005,$DS600,1))</f>
        <v/>
      </c>
    </row>
    <row r="601" spans="123:139" x14ac:dyDescent="0.25">
      <c r="DS601" s="40">
        <v>596</v>
      </c>
      <c r="DT601" s="130" t="str">
        <f>IF(OR(INDEX(Expenses!$B$6:$B$1005,$DS601,1)=0,INDEX(Expenses!$C$6:$C$1005,$DS601,1)=0,INDEX(Expenses!$D$6:$D$1005,$DS601,1)=0),"Passive","Active")</f>
        <v>Passive</v>
      </c>
      <c r="DU601" s="130" t="str">
        <f>IF($DT601="Passive","",INDEX(Expenses!$B$6:$B$1005,Calc!$DS601,1))</f>
        <v/>
      </c>
      <c r="DV601" s="130" t="str">
        <f>IF($DT601="Passive","",INDEX(Expenses!$C$6:$C$1005,Calc!$DS601,1))</f>
        <v/>
      </c>
      <c r="DW601" s="130" t="str">
        <f>IF($DT601="Passive","",INDEX(Expenses!$D$6:$D$1005,Calc!$DS601,1))</f>
        <v/>
      </c>
      <c r="DX601" s="136" t="str">
        <f>IF($DT601="Passive","",INDEX(Expenses!E$6:E$1005,$DS601,1))</f>
        <v/>
      </c>
      <c r="DY601" s="136" t="str">
        <f>IF($DT601="Passive","",INDEX(Expenses!F$6:F$1005,$DS601,1))</f>
        <v/>
      </c>
      <c r="DZ601" s="136" t="str">
        <f>IF($DT601="Passive","",INDEX(Expenses!G$6:G$1005,$DS601,1))</f>
        <v/>
      </c>
      <c r="EA601" s="136" t="str">
        <f>IF($DT601="Passive","",INDEX(Expenses!H$6:H$1005,$DS601,1))</f>
        <v/>
      </c>
      <c r="EB601" s="136" t="str">
        <f>IF($DT601="Passive","",INDEX(Expenses!I$6:I$1005,$DS601,1))</f>
        <v/>
      </c>
      <c r="EC601" s="136" t="str">
        <f>IF($DT601="Passive","",INDEX(Expenses!J$6:J$1005,$DS601,1))</f>
        <v/>
      </c>
      <c r="ED601" s="136" t="str">
        <f>IF($DT601="Passive","",INDEX(Expenses!K$6:K$1005,$DS601,1))</f>
        <v/>
      </c>
      <c r="EE601" s="136" t="str">
        <f>IF($DT601="Passive","",INDEX(Expenses!L$6:L$1005,$DS601,1))</f>
        <v/>
      </c>
      <c r="EF601" s="136" t="str">
        <f>IF($DT601="Passive","",INDEX(Expenses!M$6:M$1005,$DS601,1))</f>
        <v/>
      </c>
      <c r="EG601" s="136" t="str">
        <f>IF($DT601="Passive","",INDEX(Expenses!N$6:N$1005,$DS601,1))</f>
        <v/>
      </c>
      <c r="EH601" s="136" t="str">
        <f>IF($DT601="Passive","",INDEX(Expenses!O$6:O$1005,$DS601,1))</f>
        <v/>
      </c>
      <c r="EI601" s="136" t="str">
        <f>IF($DT601="Passive","",INDEX(Expenses!P$6:P$1005,$DS601,1))</f>
        <v/>
      </c>
    </row>
    <row r="602" spans="123:139" x14ac:dyDescent="0.25">
      <c r="DS602" s="40">
        <v>597</v>
      </c>
      <c r="DT602" s="130" t="str">
        <f>IF(OR(INDEX(Expenses!$B$6:$B$1005,$DS602,1)=0,INDEX(Expenses!$C$6:$C$1005,$DS602,1)=0,INDEX(Expenses!$D$6:$D$1005,$DS602,1)=0),"Passive","Active")</f>
        <v>Passive</v>
      </c>
      <c r="DU602" s="130" t="str">
        <f>IF($DT602="Passive","",INDEX(Expenses!$B$6:$B$1005,Calc!$DS602,1))</f>
        <v/>
      </c>
      <c r="DV602" s="130" t="str">
        <f>IF($DT602="Passive","",INDEX(Expenses!$C$6:$C$1005,Calc!$DS602,1))</f>
        <v/>
      </c>
      <c r="DW602" s="130" t="str">
        <f>IF($DT602="Passive","",INDEX(Expenses!$D$6:$D$1005,Calc!$DS602,1))</f>
        <v/>
      </c>
      <c r="DX602" s="136" t="str">
        <f>IF($DT602="Passive","",INDEX(Expenses!E$6:E$1005,$DS602,1))</f>
        <v/>
      </c>
      <c r="DY602" s="136" t="str">
        <f>IF($DT602="Passive","",INDEX(Expenses!F$6:F$1005,$DS602,1))</f>
        <v/>
      </c>
      <c r="DZ602" s="136" t="str">
        <f>IF($DT602="Passive","",INDEX(Expenses!G$6:G$1005,$DS602,1))</f>
        <v/>
      </c>
      <c r="EA602" s="136" t="str">
        <f>IF($DT602="Passive","",INDEX(Expenses!H$6:H$1005,$DS602,1))</f>
        <v/>
      </c>
      <c r="EB602" s="136" t="str">
        <f>IF($DT602="Passive","",INDEX(Expenses!I$6:I$1005,$DS602,1))</f>
        <v/>
      </c>
      <c r="EC602" s="136" t="str">
        <f>IF($DT602="Passive","",INDEX(Expenses!J$6:J$1005,$DS602,1))</f>
        <v/>
      </c>
      <c r="ED602" s="136" t="str">
        <f>IF($DT602="Passive","",INDEX(Expenses!K$6:K$1005,$DS602,1))</f>
        <v/>
      </c>
      <c r="EE602" s="136" t="str">
        <f>IF($DT602="Passive","",INDEX(Expenses!L$6:L$1005,$DS602,1))</f>
        <v/>
      </c>
      <c r="EF602" s="136" t="str">
        <f>IF($DT602="Passive","",INDEX(Expenses!M$6:M$1005,$DS602,1))</f>
        <v/>
      </c>
      <c r="EG602" s="136" t="str">
        <f>IF($DT602="Passive","",INDEX(Expenses!N$6:N$1005,$DS602,1))</f>
        <v/>
      </c>
      <c r="EH602" s="136" t="str">
        <f>IF($DT602="Passive","",INDEX(Expenses!O$6:O$1005,$DS602,1))</f>
        <v/>
      </c>
      <c r="EI602" s="136" t="str">
        <f>IF($DT602="Passive","",INDEX(Expenses!P$6:P$1005,$DS602,1))</f>
        <v/>
      </c>
    </row>
    <row r="603" spans="123:139" x14ac:dyDescent="0.25">
      <c r="DS603" s="40">
        <v>598</v>
      </c>
      <c r="DT603" s="130" t="str">
        <f>IF(OR(INDEX(Expenses!$B$6:$B$1005,$DS603,1)=0,INDEX(Expenses!$C$6:$C$1005,$DS603,1)=0,INDEX(Expenses!$D$6:$D$1005,$DS603,1)=0),"Passive","Active")</f>
        <v>Passive</v>
      </c>
      <c r="DU603" s="130" t="str">
        <f>IF($DT603="Passive","",INDEX(Expenses!$B$6:$B$1005,Calc!$DS603,1))</f>
        <v/>
      </c>
      <c r="DV603" s="130" t="str">
        <f>IF($DT603="Passive","",INDEX(Expenses!$C$6:$C$1005,Calc!$DS603,1))</f>
        <v/>
      </c>
      <c r="DW603" s="130" t="str">
        <f>IF($DT603="Passive","",INDEX(Expenses!$D$6:$D$1005,Calc!$DS603,1))</f>
        <v/>
      </c>
      <c r="DX603" s="136" t="str">
        <f>IF($DT603="Passive","",INDEX(Expenses!E$6:E$1005,$DS603,1))</f>
        <v/>
      </c>
      <c r="DY603" s="136" t="str">
        <f>IF($DT603="Passive","",INDEX(Expenses!F$6:F$1005,$DS603,1))</f>
        <v/>
      </c>
      <c r="DZ603" s="136" t="str">
        <f>IF($DT603="Passive","",INDEX(Expenses!G$6:G$1005,$DS603,1))</f>
        <v/>
      </c>
      <c r="EA603" s="136" t="str">
        <f>IF($DT603="Passive","",INDEX(Expenses!H$6:H$1005,$DS603,1))</f>
        <v/>
      </c>
      <c r="EB603" s="136" t="str">
        <f>IF($DT603="Passive","",INDEX(Expenses!I$6:I$1005,$DS603,1))</f>
        <v/>
      </c>
      <c r="EC603" s="136" t="str">
        <f>IF($DT603="Passive","",INDEX(Expenses!J$6:J$1005,$DS603,1))</f>
        <v/>
      </c>
      <c r="ED603" s="136" t="str">
        <f>IF($DT603="Passive","",INDEX(Expenses!K$6:K$1005,$DS603,1))</f>
        <v/>
      </c>
      <c r="EE603" s="136" t="str">
        <f>IF($DT603="Passive","",INDEX(Expenses!L$6:L$1005,$DS603,1))</f>
        <v/>
      </c>
      <c r="EF603" s="136" t="str">
        <f>IF($DT603="Passive","",INDEX(Expenses!M$6:M$1005,$DS603,1))</f>
        <v/>
      </c>
      <c r="EG603" s="136" t="str">
        <f>IF($DT603="Passive","",INDEX(Expenses!N$6:N$1005,$DS603,1))</f>
        <v/>
      </c>
      <c r="EH603" s="136" t="str">
        <f>IF($DT603="Passive","",INDEX(Expenses!O$6:O$1005,$DS603,1))</f>
        <v/>
      </c>
      <c r="EI603" s="136" t="str">
        <f>IF($DT603="Passive","",INDEX(Expenses!P$6:P$1005,$DS603,1))</f>
        <v/>
      </c>
    </row>
    <row r="604" spans="123:139" x14ac:dyDescent="0.25">
      <c r="DS604" s="40">
        <v>599</v>
      </c>
      <c r="DT604" s="130" t="str">
        <f>IF(OR(INDEX(Expenses!$B$6:$B$1005,$DS604,1)=0,INDEX(Expenses!$C$6:$C$1005,$DS604,1)=0,INDEX(Expenses!$D$6:$D$1005,$DS604,1)=0),"Passive","Active")</f>
        <v>Passive</v>
      </c>
      <c r="DU604" s="130" t="str">
        <f>IF($DT604="Passive","",INDEX(Expenses!$B$6:$B$1005,Calc!$DS604,1))</f>
        <v/>
      </c>
      <c r="DV604" s="130" t="str">
        <f>IF($DT604="Passive","",INDEX(Expenses!$C$6:$C$1005,Calc!$DS604,1))</f>
        <v/>
      </c>
      <c r="DW604" s="130" t="str">
        <f>IF($DT604="Passive","",INDEX(Expenses!$D$6:$D$1005,Calc!$DS604,1))</f>
        <v/>
      </c>
      <c r="DX604" s="136" t="str">
        <f>IF($DT604="Passive","",INDEX(Expenses!E$6:E$1005,$DS604,1))</f>
        <v/>
      </c>
      <c r="DY604" s="136" t="str">
        <f>IF($DT604="Passive","",INDEX(Expenses!F$6:F$1005,$DS604,1))</f>
        <v/>
      </c>
      <c r="DZ604" s="136" t="str">
        <f>IF($DT604="Passive","",INDEX(Expenses!G$6:G$1005,$DS604,1))</f>
        <v/>
      </c>
      <c r="EA604" s="136" t="str">
        <f>IF($DT604="Passive","",INDEX(Expenses!H$6:H$1005,$DS604,1))</f>
        <v/>
      </c>
      <c r="EB604" s="136" t="str">
        <f>IF($DT604="Passive","",INDEX(Expenses!I$6:I$1005,$DS604,1))</f>
        <v/>
      </c>
      <c r="EC604" s="136" t="str">
        <f>IF($DT604="Passive","",INDEX(Expenses!J$6:J$1005,$DS604,1))</f>
        <v/>
      </c>
      <c r="ED604" s="136" t="str">
        <f>IF($DT604="Passive","",INDEX(Expenses!K$6:K$1005,$DS604,1))</f>
        <v/>
      </c>
      <c r="EE604" s="136" t="str">
        <f>IF($DT604="Passive","",INDEX(Expenses!L$6:L$1005,$DS604,1))</f>
        <v/>
      </c>
      <c r="EF604" s="136" t="str">
        <f>IF($DT604="Passive","",INDEX(Expenses!M$6:M$1005,$DS604,1))</f>
        <v/>
      </c>
      <c r="EG604" s="136" t="str">
        <f>IF($DT604="Passive","",INDEX(Expenses!N$6:N$1005,$DS604,1))</f>
        <v/>
      </c>
      <c r="EH604" s="136" t="str">
        <f>IF($DT604="Passive","",INDEX(Expenses!O$6:O$1005,$DS604,1))</f>
        <v/>
      </c>
      <c r="EI604" s="136" t="str">
        <f>IF($DT604="Passive","",INDEX(Expenses!P$6:P$1005,$DS604,1))</f>
        <v/>
      </c>
    </row>
    <row r="605" spans="123:139" x14ac:dyDescent="0.25">
      <c r="DS605" s="40">
        <v>600</v>
      </c>
      <c r="DT605" s="130" t="str">
        <f>IF(OR(INDEX(Expenses!$B$6:$B$1005,$DS605,1)=0,INDEX(Expenses!$C$6:$C$1005,$DS605,1)=0,INDEX(Expenses!$D$6:$D$1005,$DS605,1)=0),"Passive","Active")</f>
        <v>Passive</v>
      </c>
      <c r="DU605" s="130" t="str">
        <f>IF($DT605="Passive","",INDEX(Expenses!$B$6:$B$1005,Calc!$DS605,1))</f>
        <v/>
      </c>
      <c r="DV605" s="130" t="str">
        <f>IF($DT605="Passive","",INDEX(Expenses!$C$6:$C$1005,Calc!$DS605,1))</f>
        <v/>
      </c>
      <c r="DW605" s="130" t="str">
        <f>IF($DT605="Passive","",INDEX(Expenses!$D$6:$D$1005,Calc!$DS605,1))</f>
        <v/>
      </c>
      <c r="DX605" s="136" t="str">
        <f>IF($DT605="Passive","",INDEX(Expenses!E$6:E$1005,$DS605,1))</f>
        <v/>
      </c>
      <c r="DY605" s="136" t="str">
        <f>IF($DT605="Passive","",INDEX(Expenses!F$6:F$1005,$DS605,1))</f>
        <v/>
      </c>
      <c r="DZ605" s="136" t="str">
        <f>IF($DT605="Passive","",INDEX(Expenses!G$6:G$1005,$DS605,1))</f>
        <v/>
      </c>
      <c r="EA605" s="136" t="str">
        <f>IF($DT605="Passive","",INDEX(Expenses!H$6:H$1005,$DS605,1))</f>
        <v/>
      </c>
      <c r="EB605" s="136" t="str">
        <f>IF($DT605="Passive","",INDEX(Expenses!I$6:I$1005,$DS605,1))</f>
        <v/>
      </c>
      <c r="EC605" s="136" t="str">
        <f>IF($DT605="Passive","",INDEX(Expenses!J$6:J$1005,$DS605,1))</f>
        <v/>
      </c>
      <c r="ED605" s="136" t="str">
        <f>IF($DT605="Passive","",INDEX(Expenses!K$6:K$1005,$DS605,1))</f>
        <v/>
      </c>
      <c r="EE605" s="136" t="str">
        <f>IF($DT605="Passive","",INDEX(Expenses!L$6:L$1005,$DS605,1))</f>
        <v/>
      </c>
      <c r="EF605" s="136" t="str">
        <f>IF($DT605="Passive","",INDEX(Expenses!M$6:M$1005,$DS605,1))</f>
        <v/>
      </c>
      <c r="EG605" s="136" t="str">
        <f>IF($DT605="Passive","",INDEX(Expenses!N$6:N$1005,$DS605,1))</f>
        <v/>
      </c>
      <c r="EH605" s="136" t="str">
        <f>IF($DT605="Passive","",INDEX(Expenses!O$6:O$1005,$DS605,1))</f>
        <v/>
      </c>
      <c r="EI605" s="136" t="str">
        <f>IF($DT605="Passive","",INDEX(Expenses!P$6:P$1005,$DS605,1))</f>
        <v/>
      </c>
    </row>
    <row r="606" spans="123:139" x14ac:dyDescent="0.25">
      <c r="DS606" s="40">
        <v>601</v>
      </c>
      <c r="DT606" s="130" t="str">
        <f>IF(OR(INDEX(Expenses!$B$6:$B$1005,$DS606,1)=0,INDEX(Expenses!$C$6:$C$1005,$DS606,1)=0,INDEX(Expenses!$D$6:$D$1005,$DS606,1)=0),"Passive","Active")</f>
        <v>Passive</v>
      </c>
      <c r="DU606" s="130" t="str">
        <f>IF($DT606="Passive","",INDEX(Expenses!$B$6:$B$1005,Calc!$DS606,1))</f>
        <v/>
      </c>
      <c r="DV606" s="130" t="str">
        <f>IF($DT606="Passive","",INDEX(Expenses!$C$6:$C$1005,Calc!$DS606,1))</f>
        <v/>
      </c>
      <c r="DW606" s="130" t="str">
        <f>IF($DT606="Passive","",INDEX(Expenses!$D$6:$D$1005,Calc!$DS606,1))</f>
        <v/>
      </c>
      <c r="DX606" s="136" t="str">
        <f>IF($DT606="Passive","",INDEX(Expenses!E$6:E$1005,$DS606,1))</f>
        <v/>
      </c>
      <c r="DY606" s="136" t="str">
        <f>IF($DT606="Passive","",INDEX(Expenses!F$6:F$1005,$DS606,1))</f>
        <v/>
      </c>
      <c r="DZ606" s="136" t="str">
        <f>IF($DT606="Passive","",INDEX(Expenses!G$6:G$1005,$DS606,1))</f>
        <v/>
      </c>
      <c r="EA606" s="136" t="str">
        <f>IF($DT606="Passive","",INDEX(Expenses!H$6:H$1005,$DS606,1))</f>
        <v/>
      </c>
      <c r="EB606" s="136" t="str">
        <f>IF($DT606="Passive","",INDEX(Expenses!I$6:I$1005,$DS606,1))</f>
        <v/>
      </c>
      <c r="EC606" s="136" t="str">
        <f>IF($DT606="Passive","",INDEX(Expenses!J$6:J$1005,$DS606,1))</f>
        <v/>
      </c>
      <c r="ED606" s="136" t="str">
        <f>IF($DT606="Passive","",INDEX(Expenses!K$6:K$1005,$DS606,1))</f>
        <v/>
      </c>
      <c r="EE606" s="136" t="str">
        <f>IF($DT606="Passive","",INDEX(Expenses!L$6:L$1005,$DS606,1))</f>
        <v/>
      </c>
      <c r="EF606" s="136" t="str">
        <f>IF($DT606="Passive","",INDEX(Expenses!M$6:M$1005,$DS606,1))</f>
        <v/>
      </c>
      <c r="EG606" s="136" t="str">
        <f>IF($DT606="Passive","",INDEX(Expenses!N$6:N$1005,$DS606,1))</f>
        <v/>
      </c>
      <c r="EH606" s="136" t="str">
        <f>IF($DT606="Passive","",INDEX(Expenses!O$6:O$1005,$DS606,1))</f>
        <v/>
      </c>
      <c r="EI606" s="136" t="str">
        <f>IF($DT606="Passive","",INDEX(Expenses!P$6:P$1005,$DS606,1))</f>
        <v/>
      </c>
    </row>
    <row r="607" spans="123:139" x14ac:dyDescent="0.25">
      <c r="DS607" s="40">
        <v>602</v>
      </c>
      <c r="DT607" s="130" t="str">
        <f>IF(OR(INDEX(Expenses!$B$6:$B$1005,$DS607,1)=0,INDEX(Expenses!$C$6:$C$1005,$DS607,1)=0,INDEX(Expenses!$D$6:$D$1005,$DS607,1)=0),"Passive","Active")</f>
        <v>Passive</v>
      </c>
      <c r="DU607" s="130" t="str">
        <f>IF($DT607="Passive","",INDEX(Expenses!$B$6:$B$1005,Calc!$DS607,1))</f>
        <v/>
      </c>
      <c r="DV607" s="130" t="str">
        <f>IF($DT607="Passive","",INDEX(Expenses!$C$6:$C$1005,Calc!$DS607,1))</f>
        <v/>
      </c>
      <c r="DW607" s="130" t="str">
        <f>IF($DT607="Passive","",INDEX(Expenses!$D$6:$D$1005,Calc!$DS607,1))</f>
        <v/>
      </c>
      <c r="DX607" s="136" t="str">
        <f>IF($DT607="Passive","",INDEX(Expenses!E$6:E$1005,$DS607,1))</f>
        <v/>
      </c>
      <c r="DY607" s="136" t="str">
        <f>IF($DT607="Passive","",INDEX(Expenses!F$6:F$1005,$DS607,1))</f>
        <v/>
      </c>
      <c r="DZ607" s="136" t="str">
        <f>IF($DT607="Passive","",INDEX(Expenses!G$6:G$1005,$DS607,1))</f>
        <v/>
      </c>
      <c r="EA607" s="136" t="str">
        <f>IF($DT607="Passive","",INDEX(Expenses!H$6:H$1005,$DS607,1))</f>
        <v/>
      </c>
      <c r="EB607" s="136" t="str">
        <f>IF($DT607="Passive","",INDEX(Expenses!I$6:I$1005,$DS607,1))</f>
        <v/>
      </c>
      <c r="EC607" s="136" t="str">
        <f>IF($DT607="Passive","",INDEX(Expenses!J$6:J$1005,$DS607,1))</f>
        <v/>
      </c>
      <c r="ED607" s="136" t="str">
        <f>IF($DT607="Passive","",INDEX(Expenses!K$6:K$1005,$DS607,1))</f>
        <v/>
      </c>
      <c r="EE607" s="136" t="str">
        <f>IF($DT607="Passive","",INDEX(Expenses!L$6:L$1005,$DS607,1))</f>
        <v/>
      </c>
      <c r="EF607" s="136" t="str">
        <f>IF($DT607="Passive","",INDEX(Expenses!M$6:M$1005,$DS607,1))</f>
        <v/>
      </c>
      <c r="EG607" s="136" t="str">
        <f>IF($DT607="Passive","",INDEX(Expenses!N$6:N$1005,$DS607,1))</f>
        <v/>
      </c>
      <c r="EH607" s="136" t="str">
        <f>IF($DT607="Passive","",INDEX(Expenses!O$6:O$1005,$DS607,1))</f>
        <v/>
      </c>
      <c r="EI607" s="136" t="str">
        <f>IF($DT607="Passive","",INDEX(Expenses!P$6:P$1005,$DS607,1))</f>
        <v/>
      </c>
    </row>
    <row r="608" spans="123:139" x14ac:dyDescent="0.25">
      <c r="DS608" s="40">
        <v>603</v>
      </c>
      <c r="DT608" s="130" t="str">
        <f>IF(OR(INDEX(Expenses!$B$6:$B$1005,$DS608,1)=0,INDEX(Expenses!$C$6:$C$1005,$DS608,1)=0,INDEX(Expenses!$D$6:$D$1005,$DS608,1)=0),"Passive","Active")</f>
        <v>Passive</v>
      </c>
      <c r="DU608" s="130" t="str">
        <f>IF($DT608="Passive","",INDEX(Expenses!$B$6:$B$1005,Calc!$DS608,1))</f>
        <v/>
      </c>
      <c r="DV608" s="130" t="str">
        <f>IF($DT608="Passive","",INDEX(Expenses!$C$6:$C$1005,Calc!$DS608,1))</f>
        <v/>
      </c>
      <c r="DW608" s="130" t="str">
        <f>IF($DT608="Passive","",INDEX(Expenses!$D$6:$D$1005,Calc!$DS608,1))</f>
        <v/>
      </c>
      <c r="DX608" s="136" t="str">
        <f>IF($DT608="Passive","",INDEX(Expenses!E$6:E$1005,$DS608,1))</f>
        <v/>
      </c>
      <c r="DY608" s="136" t="str">
        <f>IF($DT608="Passive","",INDEX(Expenses!F$6:F$1005,$DS608,1))</f>
        <v/>
      </c>
      <c r="DZ608" s="136" t="str">
        <f>IF($DT608="Passive","",INDEX(Expenses!G$6:G$1005,$DS608,1))</f>
        <v/>
      </c>
      <c r="EA608" s="136" t="str">
        <f>IF($DT608="Passive","",INDEX(Expenses!H$6:H$1005,$DS608,1))</f>
        <v/>
      </c>
      <c r="EB608" s="136" t="str">
        <f>IF($DT608="Passive","",INDEX(Expenses!I$6:I$1005,$DS608,1))</f>
        <v/>
      </c>
      <c r="EC608" s="136" t="str">
        <f>IF($DT608="Passive","",INDEX(Expenses!J$6:J$1005,$DS608,1))</f>
        <v/>
      </c>
      <c r="ED608" s="136" t="str">
        <f>IF($DT608="Passive","",INDEX(Expenses!K$6:K$1005,$DS608,1))</f>
        <v/>
      </c>
      <c r="EE608" s="136" t="str">
        <f>IF($DT608="Passive","",INDEX(Expenses!L$6:L$1005,$DS608,1))</f>
        <v/>
      </c>
      <c r="EF608" s="136" t="str">
        <f>IF($DT608="Passive","",INDEX(Expenses!M$6:M$1005,$DS608,1))</f>
        <v/>
      </c>
      <c r="EG608" s="136" t="str">
        <f>IF($DT608="Passive","",INDEX(Expenses!N$6:N$1005,$DS608,1))</f>
        <v/>
      </c>
      <c r="EH608" s="136" t="str">
        <f>IF($DT608="Passive","",INDEX(Expenses!O$6:O$1005,$DS608,1))</f>
        <v/>
      </c>
      <c r="EI608" s="136" t="str">
        <f>IF($DT608="Passive","",INDEX(Expenses!P$6:P$1005,$DS608,1))</f>
        <v/>
      </c>
    </row>
    <row r="609" spans="123:139" x14ac:dyDescent="0.25">
      <c r="DS609" s="40">
        <v>604</v>
      </c>
      <c r="DT609" s="130" t="str">
        <f>IF(OR(INDEX(Expenses!$B$6:$B$1005,$DS609,1)=0,INDEX(Expenses!$C$6:$C$1005,$DS609,1)=0,INDEX(Expenses!$D$6:$D$1005,$DS609,1)=0),"Passive","Active")</f>
        <v>Passive</v>
      </c>
      <c r="DU609" s="130" t="str">
        <f>IF($DT609="Passive","",INDEX(Expenses!$B$6:$B$1005,Calc!$DS609,1))</f>
        <v/>
      </c>
      <c r="DV609" s="130" t="str">
        <f>IF($DT609="Passive","",INDEX(Expenses!$C$6:$C$1005,Calc!$DS609,1))</f>
        <v/>
      </c>
      <c r="DW609" s="130" t="str">
        <f>IF($DT609="Passive","",INDEX(Expenses!$D$6:$D$1005,Calc!$DS609,1))</f>
        <v/>
      </c>
      <c r="DX609" s="136" t="str">
        <f>IF($DT609="Passive","",INDEX(Expenses!E$6:E$1005,$DS609,1))</f>
        <v/>
      </c>
      <c r="DY609" s="136" t="str">
        <f>IF($DT609="Passive","",INDEX(Expenses!F$6:F$1005,$DS609,1))</f>
        <v/>
      </c>
      <c r="DZ609" s="136" t="str">
        <f>IF($DT609="Passive","",INDEX(Expenses!G$6:G$1005,$DS609,1))</f>
        <v/>
      </c>
      <c r="EA609" s="136" t="str">
        <f>IF($DT609="Passive","",INDEX(Expenses!H$6:H$1005,$DS609,1))</f>
        <v/>
      </c>
      <c r="EB609" s="136" t="str">
        <f>IF($DT609="Passive","",INDEX(Expenses!I$6:I$1005,$DS609,1))</f>
        <v/>
      </c>
      <c r="EC609" s="136" t="str">
        <f>IF($DT609="Passive","",INDEX(Expenses!J$6:J$1005,$DS609,1))</f>
        <v/>
      </c>
      <c r="ED609" s="136" t="str">
        <f>IF($DT609="Passive","",INDEX(Expenses!K$6:K$1005,$DS609,1))</f>
        <v/>
      </c>
      <c r="EE609" s="136" t="str">
        <f>IF($DT609="Passive","",INDEX(Expenses!L$6:L$1005,$DS609,1))</f>
        <v/>
      </c>
      <c r="EF609" s="136" t="str">
        <f>IF($DT609="Passive","",INDEX(Expenses!M$6:M$1005,$DS609,1))</f>
        <v/>
      </c>
      <c r="EG609" s="136" t="str">
        <f>IF($DT609="Passive","",INDEX(Expenses!N$6:N$1005,$DS609,1))</f>
        <v/>
      </c>
      <c r="EH609" s="136" t="str">
        <f>IF($DT609="Passive","",INDEX(Expenses!O$6:O$1005,$DS609,1))</f>
        <v/>
      </c>
      <c r="EI609" s="136" t="str">
        <f>IF($DT609="Passive","",INDEX(Expenses!P$6:P$1005,$DS609,1))</f>
        <v/>
      </c>
    </row>
    <row r="610" spans="123:139" x14ac:dyDescent="0.25">
      <c r="DS610" s="40">
        <v>605</v>
      </c>
      <c r="DT610" s="130" t="str">
        <f>IF(OR(INDEX(Expenses!$B$6:$B$1005,$DS610,1)=0,INDEX(Expenses!$C$6:$C$1005,$DS610,1)=0,INDEX(Expenses!$D$6:$D$1005,$DS610,1)=0),"Passive","Active")</f>
        <v>Passive</v>
      </c>
      <c r="DU610" s="130" t="str">
        <f>IF($DT610="Passive","",INDEX(Expenses!$B$6:$B$1005,Calc!$DS610,1))</f>
        <v/>
      </c>
      <c r="DV610" s="130" t="str">
        <f>IF($DT610="Passive","",INDEX(Expenses!$C$6:$C$1005,Calc!$DS610,1))</f>
        <v/>
      </c>
      <c r="DW610" s="130" t="str">
        <f>IF($DT610="Passive","",INDEX(Expenses!$D$6:$D$1005,Calc!$DS610,1))</f>
        <v/>
      </c>
      <c r="DX610" s="136" t="str">
        <f>IF($DT610="Passive","",INDEX(Expenses!E$6:E$1005,$DS610,1))</f>
        <v/>
      </c>
      <c r="DY610" s="136" t="str">
        <f>IF($DT610="Passive","",INDEX(Expenses!F$6:F$1005,$DS610,1))</f>
        <v/>
      </c>
      <c r="DZ610" s="136" t="str">
        <f>IF($DT610="Passive","",INDEX(Expenses!G$6:G$1005,$DS610,1))</f>
        <v/>
      </c>
      <c r="EA610" s="136" t="str">
        <f>IF($DT610="Passive","",INDEX(Expenses!H$6:H$1005,$DS610,1))</f>
        <v/>
      </c>
      <c r="EB610" s="136" t="str">
        <f>IF($DT610="Passive","",INDEX(Expenses!I$6:I$1005,$DS610,1))</f>
        <v/>
      </c>
      <c r="EC610" s="136" t="str">
        <f>IF($DT610="Passive","",INDEX(Expenses!J$6:J$1005,$DS610,1))</f>
        <v/>
      </c>
      <c r="ED610" s="136" t="str">
        <f>IF($DT610="Passive","",INDEX(Expenses!K$6:K$1005,$DS610,1))</f>
        <v/>
      </c>
      <c r="EE610" s="136" t="str">
        <f>IF($DT610="Passive","",INDEX(Expenses!L$6:L$1005,$DS610,1))</f>
        <v/>
      </c>
      <c r="EF610" s="136" t="str">
        <f>IF($DT610="Passive","",INDEX(Expenses!M$6:M$1005,$DS610,1))</f>
        <v/>
      </c>
      <c r="EG610" s="136" t="str">
        <f>IF($DT610="Passive","",INDEX(Expenses!N$6:N$1005,$DS610,1))</f>
        <v/>
      </c>
      <c r="EH610" s="136" t="str">
        <f>IF($DT610="Passive","",INDEX(Expenses!O$6:O$1005,$DS610,1))</f>
        <v/>
      </c>
      <c r="EI610" s="136" t="str">
        <f>IF($DT610="Passive","",INDEX(Expenses!P$6:P$1005,$DS610,1))</f>
        <v/>
      </c>
    </row>
    <row r="611" spans="123:139" x14ac:dyDescent="0.25">
      <c r="DS611" s="40">
        <v>606</v>
      </c>
      <c r="DT611" s="130" t="str">
        <f>IF(OR(INDEX(Expenses!$B$6:$B$1005,$DS611,1)=0,INDEX(Expenses!$C$6:$C$1005,$DS611,1)=0,INDEX(Expenses!$D$6:$D$1005,$DS611,1)=0),"Passive","Active")</f>
        <v>Passive</v>
      </c>
      <c r="DU611" s="130" t="str">
        <f>IF($DT611="Passive","",INDEX(Expenses!$B$6:$B$1005,Calc!$DS611,1))</f>
        <v/>
      </c>
      <c r="DV611" s="130" t="str">
        <f>IF($DT611="Passive","",INDEX(Expenses!$C$6:$C$1005,Calc!$DS611,1))</f>
        <v/>
      </c>
      <c r="DW611" s="130" t="str">
        <f>IF($DT611="Passive","",INDEX(Expenses!$D$6:$D$1005,Calc!$DS611,1))</f>
        <v/>
      </c>
      <c r="DX611" s="136" t="str">
        <f>IF($DT611="Passive","",INDEX(Expenses!E$6:E$1005,$DS611,1))</f>
        <v/>
      </c>
      <c r="DY611" s="136" t="str">
        <f>IF($DT611="Passive","",INDEX(Expenses!F$6:F$1005,$DS611,1))</f>
        <v/>
      </c>
      <c r="DZ611" s="136" t="str">
        <f>IF($DT611="Passive","",INDEX(Expenses!G$6:G$1005,$DS611,1))</f>
        <v/>
      </c>
      <c r="EA611" s="136" t="str">
        <f>IF($DT611="Passive","",INDEX(Expenses!H$6:H$1005,$DS611,1))</f>
        <v/>
      </c>
      <c r="EB611" s="136" t="str">
        <f>IF($DT611="Passive","",INDEX(Expenses!I$6:I$1005,$DS611,1))</f>
        <v/>
      </c>
      <c r="EC611" s="136" t="str">
        <f>IF($DT611="Passive","",INDEX(Expenses!J$6:J$1005,$DS611,1))</f>
        <v/>
      </c>
      <c r="ED611" s="136" t="str">
        <f>IF($DT611="Passive","",INDEX(Expenses!K$6:K$1005,$DS611,1))</f>
        <v/>
      </c>
      <c r="EE611" s="136" t="str">
        <f>IF($DT611="Passive","",INDEX(Expenses!L$6:L$1005,$DS611,1))</f>
        <v/>
      </c>
      <c r="EF611" s="136" t="str">
        <f>IF($DT611="Passive","",INDEX(Expenses!M$6:M$1005,$DS611,1))</f>
        <v/>
      </c>
      <c r="EG611" s="136" t="str">
        <f>IF($DT611="Passive","",INDEX(Expenses!N$6:N$1005,$DS611,1))</f>
        <v/>
      </c>
      <c r="EH611" s="136" t="str">
        <f>IF($DT611="Passive","",INDEX(Expenses!O$6:O$1005,$DS611,1))</f>
        <v/>
      </c>
      <c r="EI611" s="136" t="str">
        <f>IF($DT611="Passive","",INDEX(Expenses!P$6:P$1005,$DS611,1))</f>
        <v/>
      </c>
    </row>
    <row r="612" spans="123:139" x14ac:dyDescent="0.25">
      <c r="DS612" s="40">
        <v>607</v>
      </c>
      <c r="DT612" s="130" t="str">
        <f>IF(OR(INDEX(Expenses!$B$6:$B$1005,$DS612,1)=0,INDEX(Expenses!$C$6:$C$1005,$DS612,1)=0,INDEX(Expenses!$D$6:$D$1005,$DS612,1)=0),"Passive","Active")</f>
        <v>Passive</v>
      </c>
      <c r="DU612" s="130" t="str">
        <f>IF($DT612="Passive","",INDEX(Expenses!$B$6:$B$1005,Calc!$DS612,1))</f>
        <v/>
      </c>
      <c r="DV612" s="130" t="str">
        <f>IF($DT612="Passive","",INDEX(Expenses!$C$6:$C$1005,Calc!$DS612,1))</f>
        <v/>
      </c>
      <c r="DW612" s="130" t="str">
        <f>IF($DT612="Passive","",INDEX(Expenses!$D$6:$D$1005,Calc!$DS612,1))</f>
        <v/>
      </c>
      <c r="DX612" s="136" t="str">
        <f>IF($DT612="Passive","",INDEX(Expenses!E$6:E$1005,$DS612,1))</f>
        <v/>
      </c>
      <c r="DY612" s="136" t="str">
        <f>IF($DT612="Passive","",INDEX(Expenses!F$6:F$1005,$DS612,1))</f>
        <v/>
      </c>
      <c r="DZ612" s="136" t="str">
        <f>IF($DT612="Passive","",INDEX(Expenses!G$6:G$1005,$DS612,1))</f>
        <v/>
      </c>
      <c r="EA612" s="136" t="str">
        <f>IF($DT612="Passive","",INDEX(Expenses!H$6:H$1005,$DS612,1))</f>
        <v/>
      </c>
      <c r="EB612" s="136" t="str">
        <f>IF($DT612="Passive","",INDEX(Expenses!I$6:I$1005,$DS612,1))</f>
        <v/>
      </c>
      <c r="EC612" s="136" t="str">
        <f>IF($DT612="Passive","",INDEX(Expenses!J$6:J$1005,$DS612,1))</f>
        <v/>
      </c>
      <c r="ED612" s="136" t="str">
        <f>IF($DT612="Passive","",INDEX(Expenses!K$6:K$1005,$DS612,1))</f>
        <v/>
      </c>
      <c r="EE612" s="136" t="str">
        <f>IF($DT612="Passive","",INDEX(Expenses!L$6:L$1005,$DS612,1))</f>
        <v/>
      </c>
      <c r="EF612" s="136" t="str">
        <f>IF($DT612="Passive","",INDEX(Expenses!M$6:M$1005,$DS612,1))</f>
        <v/>
      </c>
      <c r="EG612" s="136" t="str">
        <f>IF($DT612="Passive","",INDEX(Expenses!N$6:N$1005,$DS612,1))</f>
        <v/>
      </c>
      <c r="EH612" s="136" t="str">
        <f>IF($DT612="Passive","",INDEX(Expenses!O$6:O$1005,$DS612,1))</f>
        <v/>
      </c>
      <c r="EI612" s="136" t="str">
        <f>IF($DT612="Passive","",INDEX(Expenses!P$6:P$1005,$DS612,1))</f>
        <v/>
      </c>
    </row>
    <row r="613" spans="123:139" x14ac:dyDescent="0.25">
      <c r="DS613" s="40">
        <v>608</v>
      </c>
      <c r="DT613" s="130" t="str">
        <f>IF(OR(INDEX(Expenses!$B$6:$B$1005,$DS613,1)=0,INDEX(Expenses!$C$6:$C$1005,$DS613,1)=0,INDEX(Expenses!$D$6:$D$1005,$DS613,1)=0),"Passive","Active")</f>
        <v>Passive</v>
      </c>
      <c r="DU613" s="130" t="str">
        <f>IF($DT613="Passive","",INDEX(Expenses!$B$6:$B$1005,Calc!$DS613,1))</f>
        <v/>
      </c>
      <c r="DV613" s="130" t="str">
        <f>IF($DT613="Passive","",INDEX(Expenses!$C$6:$C$1005,Calc!$DS613,1))</f>
        <v/>
      </c>
      <c r="DW613" s="130" t="str">
        <f>IF($DT613="Passive","",INDEX(Expenses!$D$6:$D$1005,Calc!$DS613,1))</f>
        <v/>
      </c>
      <c r="DX613" s="136" t="str">
        <f>IF($DT613="Passive","",INDEX(Expenses!E$6:E$1005,$DS613,1))</f>
        <v/>
      </c>
      <c r="DY613" s="136" t="str">
        <f>IF($DT613="Passive","",INDEX(Expenses!F$6:F$1005,$DS613,1))</f>
        <v/>
      </c>
      <c r="DZ613" s="136" t="str">
        <f>IF($DT613="Passive","",INDEX(Expenses!G$6:G$1005,$DS613,1))</f>
        <v/>
      </c>
      <c r="EA613" s="136" t="str">
        <f>IF($DT613="Passive","",INDEX(Expenses!H$6:H$1005,$DS613,1))</f>
        <v/>
      </c>
      <c r="EB613" s="136" t="str">
        <f>IF($DT613="Passive","",INDEX(Expenses!I$6:I$1005,$DS613,1))</f>
        <v/>
      </c>
      <c r="EC613" s="136" t="str">
        <f>IF($DT613="Passive","",INDEX(Expenses!J$6:J$1005,$DS613,1))</f>
        <v/>
      </c>
      <c r="ED613" s="136" t="str">
        <f>IF($DT613="Passive","",INDEX(Expenses!K$6:K$1005,$DS613,1))</f>
        <v/>
      </c>
      <c r="EE613" s="136" t="str">
        <f>IF($DT613="Passive","",INDEX(Expenses!L$6:L$1005,$DS613,1))</f>
        <v/>
      </c>
      <c r="EF613" s="136" t="str">
        <f>IF($DT613="Passive","",INDEX(Expenses!M$6:M$1005,$DS613,1))</f>
        <v/>
      </c>
      <c r="EG613" s="136" t="str">
        <f>IF($DT613="Passive","",INDEX(Expenses!N$6:N$1005,$DS613,1))</f>
        <v/>
      </c>
      <c r="EH613" s="136" t="str">
        <f>IF($DT613="Passive","",INDEX(Expenses!O$6:O$1005,$DS613,1))</f>
        <v/>
      </c>
      <c r="EI613" s="136" t="str">
        <f>IF($DT613="Passive","",INDEX(Expenses!P$6:P$1005,$DS613,1))</f>
        <v/>
      </c>
    </row>
    <row r="614" spans="123:139" x14ac:dyDescent="0.25">
      <c r="DS614" s="40">
        <v>609</v>
      </c>
      <c r="DT614" s="130" t="str">
        <f>IF(OR(INDEX(Expenses!$B$6:$B$1005,$DS614,1)=0,INDEX(Expenses!$C$6:$C$1005,$DS614,1)=0,INDEX(Expenses!$D$6:$D$1005,$DS614,1)=0),"Passive","Active")</f>
        <v>Passive</v>
      </c>
      <c r="DU614" s="130" t="str">
        <f>IF($DT614="Passive","",INDEX(Expenses!$B$6:$B$1005,Calc!$DS614,1))</f>
        <v/>
      </c>
      <c r="DV614" s="130" t="str">
        <f>IF($DT614="Passive","",INDEX(Expenses!$C$6:$C$1005,Calc!$DS614,1))</f>
        <v/>
      </c>
      <c r="DW614" s="130" t="str">
        <f>IF($DT614="Passive","",INDEX(Expenses!$D$6:$D$1005,Calc!$DS614,1))</f>
        <v/>
      </c>
      <c r="DX614" s="136" t="str">
        <f>IF($DT614="Passive","",INDEX(Expenses!E$6:E$1005,$DS614,1))</f>
        <v/>
      </c>
      <c r="DY614" s="136" t="str">
        <f>IF($DT614="Passive","",INDEX(Expenses!F$6:F$1005,$DS614,1))</f>
        <v/>
      </c>
      <c r="DZ614" s="136" t="str">
        <f>IF($DT614="Passive","",INDEX(Expenses!G$6:G$1005,$DS614,1))</f>
        <v/>
      </c>
      <c r="EA614" s="136" t="str">
        <f>IF($DT614="Passive","",INDEX(Expenses!H$6:H$1005,$DS614,1))</f>
        <v/>
      </c>
      <c r="EB614" s="136" t="str">
        <f>IF($DT614="Passive","",INDEX(Expenses!I$6:I$1005,$DS614,1))</f>
        <v/>
      </c>
      <c r="EC614" s="136" t="str">
        <f>IF($DT614="Passive","",INDEX(Expenses!J$6:J$1005,$DS614,1))</f>
        <v/>
      </c>
      <c r="ED614" s="136" t="str">
        <f>IF($DT614="Passive","",INDEX(Expenses!K$6:K$1005,$DS614,1))</f>
        <v/>
      </c>
      <c r="EE614" s="136" t="str">
        <f>IF($DT614="Passive","",INDEX(Expenses!L$6:L$1005,$DS614,1))</f>
        <v/>
      </c>
      <c r="EF614" s="136" t="str">
        <f>IF($DT614="Passive","",INDEX(Expenses!M$6:M$1005,$DS614,1))</f>
        <v/>
      </c>
      <c r="EG614" s="136" t="str">
        <f>IF($DT614="Passive","",INDEX(Expenses!N$6:N$1005,$DS614,1))</f>
        <v/>
      </c>
      <c r="EH614" s="136" t="str">
        <f>IF($DT614="Passive","",INDEX(Expenses!O$6:O$1005,$DS614,1))</f>
        <v/>
      </c>
      <c r="EI614" s="136" t="str">
        <f>IF($DT614="Passive","",INDEX(Expenses!P$6:P$1005,$DS614,1))</f>
        <v/>
      </c>
    </row>
    <row r="615" spans="123:139" x14ac:dyDescent="0.25">
      <c r="DS615" s="40">
        <v>610</v>
      </c>
      <c r="DT615" s="130" t="str">
        <f>IF(OR(INDEX(Expenses!$B$6:$B$1005,$DS615,1)=0,INDEX(Expenses!$C$6:$C$1005,$DS615,1)=0,INDEX(Expenses!$D$6:$D$1005,$DS615,1)=0),"Passive","Active")</f>
        <v>Passive</v>
      </c>
      <c r="DU615" s="130" t="str">
        <f>IF($DT615="Passive","",INDEX(Expenses!$B$6:$B$1005,Calc!$DS615,1))</f>
        <v/>
      </c>
      <c r="DV615" s="130" t="str">
        <f>IF($DT615="Passive","",INDEX(Expenses!$C$6:$C$1005,Calc!$DS615,1))</f>
        <v/>
      </c>
      <c r="DW615" s="130" t="str">
        <f>IF($DT615="Passive","",INDEX(Expenses!$D$6:$D$1005,Calc!$DS615,1))</f>
        <v/>
      </c>
      <c r="DX615" s="136" t="str">
        <f>IF($DT615="Passive","",INDEX(Expenses!E$6:E$1005,$DS615,1))</f>
        <v/>
      </c>
      <c r="DY615" s="136" t="str">
        <f>IF($DT615="Passive","",INDEX(Expenses!F$6:F$1005,$DS615,1))</f>
        <v/>
      </c>
      <c r="DZ615" s="136" t="str">
        <f>IF($DT615="Passive","",INDEX(Expenses!G$6:G$1005,$DS615,1))</f>
        <v/>
      </c>
      <c r="EA615" s="136" t="str">
        <f>IF($DT615="Passive","",INDEX(Expenses!H$6:H$1005,$DS615,1))</f>
        <v/>
      </c>
      <c r="EB615" s="136" t="str">
        <f>IF($DT615="Passive","",INDEX(Expenses!I$6:I$1005,$DS615,1))</f>
        <v/>
      </c>
      <c r="EC615" s="136" t="str">
        <f>IF($DT615="Passive","",INDEX(Expenses!J$6:J$1005,$DS615,1))</f>
        <v/>
      </c>
      <c r="ED615" s="136" t="str">
        <f>IF($DT615="Passive","",INDEX(Expenses!K$6:K$1005,$DS615,1))</f>
        <v/>
      </c>
      <c r="EE615" s="136" t="str">
        <f>IF($DT615="Passive","",INDEX(Expenses!L$6:L$1005,$DS615,1))</f>
        <v/>
      </c>
      <c r="EF615" s="136" t="str">
        <f>IF($DT615="Passive","",INDEX(Expenses!M$6:M$1005,$DS615,1))</f>
        <v/>
      </c>
      <c r="EG615" s="136" t="str">
        <f>IF($DT615="Passive","",INDEX(Expenses!N$6:N$1005,$DS615,1))</f>
        <v/>
      </c>
      <c r="EH615" s="136" t="str">
        <f>IF($DT615="Passive","",INDEX(Expenses!O$6:O$1005,$DS615,1))</f>
        <v/>
      </c>
      <c r="EI615" s="136" t="str">
        <f>IF($DT615="Passive","",INDEX(Expenses!P$6:P$1005,$DS615,1))</f>
        <v/>
      </c>
    </row>
    <row r="616" spans="123:139" x14ac:dyDescent="0.25">
      <c r="DS616" s="40">
        <v>611</v>
      </c>
      <c r="DT616" s="130" t="str">
        <f>IF(OR(INDEX(Expenses!$B$6:$B$1005,$DS616,1)=0,INDEX(Expenses!$C$6:$C$1005,$DS616,1)=0,INDEX(Expenses!$D$6:$D$1005,$DS616,1)=0),"Passive","Active")</f>
        <v>Passive</v>
      </c>
      <c r="DU616" s="130" t="str">
        <f>IF($DT616="Passive","",INDEX(Expenses!$B$6:$B$1005,Calc!$DS616,1))</f>
        <v/>
      </c>
      <c r="DV616" s="130" t="str">
        <f>IF($DT616="Passive","",INDEX(Expenses!$C$6:$C$1005,Calc!$DS616,1))</f>
        <v/>
      </c>
      <c r="DW616" s="130" t="str">
        <f>IF($DT616="Passive","",INDEX(Expenses!$D$6:$D$1005,Calc!$DS616,1))</f>
        <v/>
      </c>
      <c r="DX616" s="136" t="str">
        <f>IF($DT616="Passive","",INDEX(Expenses!E$6:E$1005,$DS616,1))</f>
        <v/>
      </c>
      <c r="DY616" s="136" t="str">
        <f>IF($DT616="Passive","",INDEX(Expenses!F$6:F$1005,$DS616,1))</f>
        <v/>
      </c>
      <c r="DZ616" s="136" t="str">
        <f>IF($DT616="Passive","",INDEX(Expenses!G$6:G$1005,$DS616,1))</f>
        <v/>
      </c>
      <c r="EA616" s="136" t="str">
        <f>IF($DT616="Passive","",INDEX(Expenses!H$6:H$1005,$DS616,1))</f>
        <v/>
      </c>
      <c r="EB616" s="136" t="str">
        <f>IF($DT616="Passive","",INDEX(Expenses!I$6:I$1005,$DS616,1))</f>
        <v/>
      </c>
      <c r="EC616" s="136" t="str">
        <f>IF($DT616="Passive","",INDEX(Expenses!J$6:J$1005,$DS616,1))</f>
        <v/>
      </c>
      <c r="ED616" s="136" t="str">
        <f>IF($DT616="Passive","",INDEX(Expenses!K$6:K$1005,$DS616,1))</f>
        <v/>
      </c>
      <c r="EE616" s="136" t="str">
        <f>IF($DT616="Passive","",INDEX(Expenses!L$6:L$1005,$DS616,1))</f>
        <v/>
      </c>
      <c r="EF616" s="136" t="str">
        <f>IF($DT616="Passive","",INDEX(Expenses!M$6:M$1005,$DS616,1))</f>
        <v/>
      </c>
      <c r="EG616" s="136" t="str">
        <f>IF($DT616="Passive","",INDEX(Expenses!N$6:N$1005,$DS616,1))</f>
        <v/>
      </c>
      <c r="EH616" s="136" t="str">
        <f>IF($DT616="Passive","",INDEX(Expenses!O$6:O$1005,$DS616,1))</f>
        <v/>
      </c>
      <c r="EI616" s="136" t="str">
        <f>IF($DT616="Passive","",INDEX(Expenses!P$6:P$1005,$DS616,1))</f>
        <v/>
      </c>
    </row>
    <row r="617" spans="123:139" x14ac:dyDescent="0.25">
      <c r="DS617" s="40">
        <v>612</v>
      </c>
      <c r="DT617" s="130" t="str">
        <f>IF(OR(INDEX(Expenses!$B$6:$B$1005,$DS617,1)=0,INDEX(Expenses!$C$6:$C$1005,$DS617,1)=0,INDEX(Expenses!$D$6:$D$1005,$DS617,1)=0),"Passive","Active")</f>
        <v>Passive</v>
      </c>
      <c r="DU617" s="130" t="str">
        <f>IF($DT617="Passive","",INDEX(Expenses!$B$6:$B$1005,Calc!$DS617,1))</f>
        <v/>
      </c>
      <c r="DV617" s="130" t="str">
        <f>IF($DT617="Passive","",INDEX(Expenses!$C$6:$C$1005,Calc!$DS617,1))</f>
        <v/>
      </c>
      <c r="DW617" s="130" t="str">
        <f>IF($DT617="Passive","",INDEX(Expenses!$D$6:$D$1005,Calc!$DS617,1))</f>
        <v/>
      </c>
      <c r="DX617" s="136" t="str">
        <f>IF($DT617="Passive","",INDEX(Expenses!E$6:E$1005,$DS617,1))</f>
        <v/>
      </c>
      <c r="DY617" s="136" t="str">
        <f>IF($DT617="Passive","",INDEX(Expenses!F$6:F$1005,$DS617,1))</f>
        <v/>
      </c>
      <c r="DZ617" s="136" t="str">
        <f>IF($DT617="Passive","",INDEX(Expenses!G$6:G$1005,$DS617,1))</f>
        <v/>
      </c>
      <c r="EA617" s="136" t="str">
        <f>IF($DT617="Passive","",INDEX(Expenses!H$6:H$1005,$DS617,1))</f>
        <v/>
      </c>
      <c r="EB617" s="136" t="str">
        <f>IF($DT617="Passive","",INDEX(Expenses!I$6:I$1005,$DS617,1))</f>
        <v/>
      </c>
      <c r="EC617" s="136" t="str">
        <f>IF($DT617="Passive","",INDEX(Expenses!J$6:J$1005,$DS617,1))</f>
        <v/>
      </c>
      <c r="ED617" s="136" t="str">
        <f>IF($DT617="Passive","",INDEX(Expenses!K$6:K$1005,$DS617,1))</f>
        <v/>
      </c>
      <c r="EE617" s="136" t="str">
        <f>IF($DT617="Passive","",INDEX(Expenses!L$6:L$1005,$DS617,1))</f>
        <v/>
      </c>
      <c r="EF617" s="136" t="str">
        <f>IF($DT617="Passive","",INDEX(Expenses!M$6:M$1005,$DS617,1))</f>
        <v/>
      </c>
      <c r="EG617" s="136" t="str">
        <f>IF($DT617="Passive","",INDEX(Expenses!N$6:N$1005,$DS617,1))</f>
        <v/>
      </c>
      <c r="EH617" s="136" t="str">
        <f>IF($DT617="Passive","",INDEX(Expenses!O$6:O$1005,$DS617,1))</f>
        <v/>
      </c>
      <c r="EI617" s="136" t="str">
        <f>IF($DT617="Passive","",INDEX(Expenses!P$6:P$1005,$DS617,1))</f>
        <v/>
      </c>
    </row>
    <row r="618" spans="123:139" x14ac:dyDescent="0.25">
      <c r="DS618" s="40">
        <v>613</v>
      </c>
      <c r="DT618" s="130" t="str">
        <f>IF(OR(INDEX(Expenses!$B$6:$B$1005,$DS618,1)=0,INDEX(Expenses!$C$6:$C$1005,$DS618,1)=0,INDEX(Expenses!$D$6:$D$1005,$DS618,1)=0),"Passive","Active")</f>
        <v>Passive</v>
      </c>
      <c r="DU618" s="130" t="str">
        <f>IF($DT618="Passive","",INDEX(Expenses!$B$6:$B$1005,Calc!$DS618,1))</f>
        <v/>
      </c>
      <c r="DV618" s="130" t="str">
        <f>IF($DT618="Passive","",INDEX(Expenses!$C$6:$C$1005,Calc!$DS618,1))</f>
        <v/>
      </c>
      <c r="DW618" s="130" t="str">
        <f>IF($DT618="Passive","",INDEX(Expenses!$D$6:$D$1005,Calc!$DS618,1))</f>
        <v/>
      </c>
      <c r="DX618" s="136" t="str">
        <f>IF($DT618="Passive","",INDEX(Expenses!E$6:E$1005,$DS618,1))</f>
        <v/>
      </c>
      <c r="DY618" s="136" t="str">
        <f>IF($DT618="Passive","",INDEX(Expenses!F$6:F$1005,$DS618,1))</f>
        <v/>
      </c>
      <c r="DZ618" s="136" t="str">
        <f>IF($DT618="Passive","",INDEX(Expenses!G$6:G$1005,$DS618,1))</f>
        <v/>
      </c>
      <c r="EA618" s="136" t="str">
        <f>IF($DT618="Passive","",INDEX(Expenses!H$6:H$1005,$DS618,1))</f>
        <v/>
      </c>
      <c r="EB618" s="136" t="str">
        <f>IF($DT618="Passive","",INDEX(Expenses!I$6:I$1005,$DS618,1))</f>
        <v/>
      </c>
      <c r="EC618" s="136" t="str">
        <f>IF($DT618="Passive","",INDEX(Expenses!J$6:J$1005,$DS618,1))</f>
        <v/>
      </c>
      <c r="ED618" s="136" t="str">
        <f>IF($DT618="Passive","",INDEX(Expenses!K$6:K$1005,$DS618,1))</f>
        <v/>
      </c>
      <c r="EE618" s="136" t="str">
        <f>IF($DT618="Passive","",INDEX(Expenses!L$6:L$1005,$DS618,1))</f>
        <v/>
      </c>
      <c r="EF618" s="136" t="str">
        <f>IF($DT618="Passive","",INDEX(Expenses!M$6:M$1005,$DS618,1))</f>
        <v/>
      </c>
      <c r="EG618" s="136" t="str">
        <f>IF($DT618="Passive","",INDEX(Expenses!N$6:N$1005,$DS618,1))</f>
        <v/>
      </c>
      <c r="EH618" s="136" t="str">
        <f>IF($DT618="Passive","",INDEX(Expenses!O$6:O$1005,$DS618,1))</f>
        <v/>
      </c>
      <c r="EI618" s="136" t="str">
        <f>IF($DT618="Passive","",INDEX(Expenses!P$6:P$1005,$DS618,1))</f>
        <v/>
      </c>
    </row>
    <row r="619" spans="123:139" x14ac:dyDescent="0.25">
      <c r="DS619" s="40">
        <v>614</v>
      </c>
      <c r="DT619" s="130" t="str">
        <f>IF(OR(INDEX(Expenses!$B$6:$B$1005,$DS619,1)=0,INDEX(Expenses!$C$6:$C$1005,$DS619,1)=0,INDEX(Expenses!$D$6:$D$1005,$DS619,1)=0),"Passive","Active")</f>
        <v>Passive</v>
      </c>
      <c r="DU619" s="130" t="str">
        <f>IF($DT619="Passive","",INDEX(Expenses!$B$6:$B$1005,Calc!$DS619,1))</f>
        <v/>
      </c>
      <c r="DV619" s="130" t="str">
        <f>IF($DT619="Passive","",INDEX(Expenses!$C$6:$C$1005,Calc!$DS619,1))</f>
        <v/>
      </c>
      <c r="DW619" s="130" t="str">
        <f>IF($DT619="Passive","",INDEX(Expenses!$D$6:$D$1005,Calc!$DS619,1))</f>
        <v/>
      </c>
      <c r="DX619" s="136" t="str">
        <f>IF($DT619="Passive","",INDEX(Expenses!E$6:E$1005,$DS619,1))</f>
        <v/>
      </c>
      <c r="DY619" s="136" t="str">
        <f>IF($DT619="Passive","",INDEX(Expenses!F$6:F$1005,$DS619,1))</f>
        <v/>
      </c>
      <c r="DZ619" s="136" t="str">
        <f>IF($DT619="Passive","",INDEX(Expenses!G$6:G$1005,$DS619,1))</f>
        <v/>
      </c>
      <c r="EA619" s="136" t="str">
        <f>IF($DT619="Passive","",INDEX(Expenses!H$6:H$1005,$DS619,1))</f>
        <v/>
      </c>
      <c r="EB619" s="136" t="str">
        <f>IF($DT619="Passive","",INDEX(Expenses!I$6:I$1005,$DS619,1))</f>
        <v/>
      </c>
      <c r="EC619" s="136" t="str">
        <f>IF($DT619="Passive","",INDEX(Expenses!J$6:J$1005,$DS619,1))</f>
        <v/>
      </c>
      <c r="ED619" s="136" t="str">
        <f>IF($DT619="Passive","",INDEX(Expenses!K$6:K$1005,$DS619,1))</f>
        <v/>
      </c>
      <c r="EE619" s="136" t="str">
        <f>IF($DT619="Passive","",INDEX(Expenses!L$6:L$1005,$DS619,1))</f>
        <v/>
      </c>
      <c r="EF619" s="136" t="str">
        <f>IF($DT619="Passive","",INDEX(Expenses!M$6:M$1005,$DS619,1))</f>
        <v/>
      </c>
      <c r="EG619" s="136" t="str">
        <f>IF($DT619="Passive","",INDEX(Expenses!N$6:N$1005,$DS619,1))</f>
        <v/>
      </c>
      <c r="EH619" s="136" t="str">
        <f>IF($DT619="Passive","",INDEX(Expenses!O$6:O$1005,$DS619,1))</f>
        <v/>
      </c>
      <c r="EI619" s="136" t="str">
        <f>IF($DT619="Passive","",INDEX(Expenses!P$6:P$1005,$DS619,1))</f>
        <v/>
      </c>
    </row>
    <row r="620" spans="123:139" x14ac:dyDescent="0.25">
      <c r="DS620" s="40">
        <v>615</v>
      </c>
      <c r="DT620" s="130" t="str">
        <f>IF(OR(INDEX(Expenses!$B$6:$B$1005,$DS620,1)=0,INDEX(Expenses!$C$6:$C$1005,$DS620,1)=0,INDEX(Expenses!$D$6:$D$1005,$DS620,1)=0),"Passive","Active")</f>
        <v>Passive</v>
      </c>
      <c r="DU620" s="130" t="str">
        <f>IF($DT620="Passive","",INDEX(Expenses!$B$6:$B$1005,Calc!$DS620,1))</f>
        <v/>
      </c>
      <c r="DV620" s="130" t="str">
        <f>IF($DT620="Passive","",INDEX(Expenses!$C$6:$C$1005,Calc!$DS620,1))</f>
        <v/>
      </c>
      <c r="DW620" s="130" t="str">
        <f>IF($DT620="Passive","",INDEX(Expenses!$D$6:$D$1005,Calc!$DS620,1))</f>
        <v/>
      </c>
      <c r="DX620" s="136" t="str">
        <f>IF($DT620="Passive","",INDEX(Expenses!E$6:E$1005,$DS620,1))</f>
        <v/>
      </c>
      <c r="DY620" s="136" t="str">
        <f>IF($DT620="Passive","",INDEX(Expenses!F$6:F$1005,$DS620,1))</f>
        <v/>
      </c>
      <c r="DZ620" s="136" t="str">
        <f>IF($DT620="Passive","",INDEX(Expenses!G$6:G$1005,$DS620,1))</f>
        <v/>
      </c>
      <c r="EA620" s="136" t="str">
        <f>IF($DT620="Passive","",INDEX(Expenses!H$6:H$1005,$DS620,1))</f>
        <v/>
      </c>
      <c r="EB620" s="136" t="str">
        <f>IF($DT620="Passive","",INDEX(Expenses!I$6:I$1005,$DS620,1))</f>
        <v/>
      </c>
      <c r="EC620" s="136" t="str">
        <f>IF($DT620="Passive","",INDEX(Expenses!J$6:J$1005,$DS620,1))</f>
        <v/>
      </c>
      <c r="ED620" s="136" t="str">
        <f>IF($DT620="Passive","",INDEX(Expenses!K$6:K$1005,$DS620,1))</f>
        <v/>
      </c>
      <c r="EE620" s="136" t="str">
        <f>IF($DT620="Passive","",INDEX(Expenses!L$6:L$1005,$DS620,1))</f>
        <v/>
      </c>
      <c r="EF620" s="136" t="str">
        <f>IF($DT620="Passive","",INDEX(Expenses!M$6:M$1005,$DS620,1))</f>
        <v/>
      </c>
      <c r="EG620" s="136" t="str">
        <f>IF($DT620="Passive","",INDEX(Expenses!N$6:N$1005,$DS620,1))</f>
        <v/>
      </c>
      <c r="EH620" s="136" t="str">
        <f>IF($DT620="Passive","",INDEX(Expenses!O$6:O$1005,$DS620,1))</f>
        <v/>
      </c>
      <c r="EI620" s="136" t="str">
        <f>IF($DT620="Passive","",INDEX(Expenses!P$6:P$1005,$DS620,1))</f>
        <v/>
      </c>
    </row>
    <row r="621" spans="123:139" x14ac:dyDescent="0.25">
      <c r="DS621" s="40">
        <v>616</v>
      </c>
      <c r="DT621" s="130" t="str">
        <f>IF(OR(INDEX(Expenses!$B$6:$B$1005,$DS621,1)=0,INDEX(Expenses!$C$6:$C$1005,$DS621,1)=0,INDEX(Expenses!$D$6:$D$1005,$DS621,1)=0),"Passive","Active")</f>
        <v>Passive</v>
      </c>
      <c r="DU621" s="130" t="str">
        <f>IF($DT621="Passive","",INDEX(Expenses!$B$6:$B$1005,Calc!$DS621,1))</f>
        <v/>
      </c>
      <c r="DV621" s="130" t="str">
        <f>IF($DT621="Passive","",INDEX(Expenses!$C$6:$C$1005,Calc!$DS621,1))</f>
        <v/>
      </c>
      <c r="DW621" s="130" t="str">
        <f>IF($DT621="Passive","",INDEX(Expenses!$D$6:$D$1005,Calc!$DS621,1))</f>
        <v/>
      </c>
      <c r="DX621" s="136" t="str">
        <f>IF($DT621="Passive","",INDEX(Expenses!E$6:E$1005,$DS621,1))</f>
        <v/>
      </c>
      <c r="DY621" s="136" t="str">
        <f>IF($DT621="Passive","",INDEX(Expenses!F$6:F$1005,$DS621,1))</f>
        <v/>
      </c>
      <c r="DZ621" s="136" t="str">
        <f>IF($DT621="Passive","",INDEX(Expenses!G$6:G$1005,$DS621,1))</f>
        <v/>
      </c>
      <c r="EA621" s="136" t="str">
        <f>IF($DT621="Passive","",INDEX(Expenses!H$6:H$1005,$DS621,1))</f>
        <v/>
      </c>
      <c r="EB621" s="136" t="str">
        <f>IF($DT621="Passive","",INDEX(Expenses!I$6:I$1005,$DS621,1))</f>
        <v/>
      </c>
      <c r="EC621" s="136" t="str">
        <f>IF($DT621="Passive","",INDEX(Expenses!J$6:J$1005,$DS621,1))</f>
        <v/>
      </c>
      <c r="ED621" s="136" t="str">
        <f>IF($DT621="Passive","",INDEX(Expenses!K$6:K$1005,$DS621,1))</f>
        <v/>
      </c>
      <c r="EE621" s="136" t="str">
        <f>IF($DT621="Passive","",INDEX(Expenses!L$6:L$1005,$DS621,1))</f>
        <v/>
      </c>
      <c r="EF621" s="136" t="str">
        <f>IF($DT621="Passive","",INDEX(Expenses!M$6:M$1005,$DS621,1))</f>
        <v/>
      </c>
      <c r="EG621" s="136" t="str">
        <f>IF($DT621="Passive","",INDEX(Expenses!N$6:N$1005,$DS621,1))</f>
        <v/>
      </c>
      <c r="EH621" s="136" t="str">
        <f>IF($DT621="Passive","",INDEX(Expenses!O$6:O$1005,$DS621,1))</f>
        <v/>
      </c>
      <c r="EI621" s="136" t="str">
        <f>IF($DT621="Passive","",INDEX(Expenses!P$6:P$1005,$DS621,1))</f>
        <v/>
      </c>
    </row>
    <row r="622" spans="123:139" x14ac:dyDescent="0.25">
      <c r="DS622" s="40">
        <v>617</v>
      </c>
      <c r="DT622" s="130" t="str">
        <f>IF(OR(INDEX(Expenses!$B$6:$B$1005,$DS622,1)=0,INDEX(Expenses!$C$6:$C$1005,$DS622,1)=0,INDEX(Expenses!$D$6:$D$1005,$DS622,1)=0),"Passive","Active")</f>
        <v>Passive</v>
      </c>
      <c r="DU622" s="130" t="str">
        <f>IF($DT622="Passive","",INDEX(Expenses!$B$6:$B$1005,Calc!$DS622,1))</f>
        <v/>
      </c>
      <c r="DV622" s="130" t="str">
        <f>IF($DT622="Passive","",INDEX(Expenses!$C$6:$C$1005,Calc!$DS622,1))</f>
        <v/>
      </c>
      <c r="DW622" s="130" t="str">
        <f>IF($DT622="Passive","",INDEX(Expenses!$D$6:$D$1005,Calc!$DS622,1))</f>
        <v/>
      </c>
      <c r="DX622" s="136" t="str">
        <f>IF($DT622="Passive","",INDEX(Expenses!E$6:E$1005,$DS622,1))</f>
        <v/>
      </c>
      <c r="DY622" s="136" t="str">
        <f>IF($DT622="Passive","",INDEX(Expenses!F$6:F$1005,$DS622,1))</f>
        <v/>
      </c>
      <c r="DZ622" s="136" t="str">
        <f>IF($DT622="Passive","",INDEX(Expenses!G$6:G$1005,$DS622,1))</f>
        <v/>
      </c>
      <c r="EA622" s="136" t="str">
        <f>IF($DT622="Passive","",INDEX(Expenses!H$6:H$1005,$DS622,1))</f>
        <v/>
      </c>
      <c r="EB622" s="136" t="str">
        <f>IF($DT622="Passive","",INDEX(Expenses!I$6:I$1005,$DS622,1))</f>
        <v/>
      </c>
      <c r="EC622" s="136" t="str">
        <f>IF($DT622="Passive","",INDEX(Expenses!J$6:J$1005,$DS622,1))</f>
        <v/>
      </c>
      <c r="ED622" s="136" t="str">
        <f>IF($DT622="Passive","",INDEX(Expenses!K$6:K$1005,$DS622,1))</f>
        <v/>
      </c>
      <c r="EE622" s="136" t="str">
        <f>IF($DT622="Passive","",INDEX(Expenses!L$6:L$1005,$DS622,1))</f>
        <v/>
      </c>
      <c r="EF622" s="136" t="str">
        <f>IF($DT622="Passive","",INDEX(Expenses!M$6:M$1005,$DS622,1))</f>
        <v/>
      </c>
      <c r="EG622" s="136" t="str">
        <f>IF($DT622="Passive","",INDEX(Expenses!N$6:N$1005,$DS622,1))</f>
        <v/>
      </c>
      <c r="EH622" s="136" t="str">
        <f>IF($DT622="Passive","",INDEX(Expenses!O$6:O$1005,$DS622,1))</f>
        <v/>
      </c>
      <c r="EI622" s="136" t="str">
        <f>IF($DT622="Passive","",INDEX(Expenses!P$6:P$1005,$DS622,1))</f>
        <v/>
      </c>
    </row>
    <row r="623" spans="123:139" x14ac:dyDescent="0.25">
      <c r="DS623" s="40">
        <v>618</v>
      </c>
      <c r="DT623" s="130" t="str">
        <f>IF(OR(INDEX(Expenses!$B$6:$B$1005,$DS623,1)=0,INDEX(Expenses!$C$6:$C$1005,$DS623,1)=0,INDEX(Expenses!$D$6:$D$1005,$DS623,1)=0),"Passive","Active")</f>
        <v>Passive</v>
      </c>
      <c r="DU623" s="130" t="str">
        <f>IF($DT623="Passive","",INDEX(Expenses!$B$6:$B$1005,Calc!$DS623,1))</f>
        <v/>
      </c>
      <c r="DV623" s="130" t="str">
        <f>IF($DT623="Passive","",INDEX(Expenses!$C$6:$C$1005,Calc!$DS623,1))</f>
        <v/>
      </c>
      <c r="DW623" s="130" t="str">
        <f>IF($DT623="Passive","",INDEX(Expenses!$D$6:$D$1005,Calc!$DS623,1))</f>
        <v/>
      </c>
      <c r="DX623" s="136" t="str">
        <f>IF($DT623="Passive","",INDEX(Expenses!E$6:E$1005,$DS623,1))</f>
        <v/>
      </c>
      <c r="DY623" s="136" t="str">
        <f>IF($DT623="Passive","",INDEX(Expenses!F$6:F$1005,$DS623,1))</f>
        <v/>
      </c>
      <c r="DZ623" s="136" t="str">
        <f>IF($DT623="Passive","",INDEX(Expenses!G$6:G$1005,$DS623,1))</f>
        <v/>
      </c>
      <c r="EA623" s="136" t="str">
        <f>IF($DT623="Passive","",INDEX(Expenses!H$6:H$1005,$DS623,1))</f>
        <v/>
      </c>
      <c r="EB623" s="136" t="str">
        <f>IF($DT623="Passive","",INDEX(Expenses!I$6:I$1005,$DS623,1))</f>
        <v/>
      </c>
      <c r="EC623" s="136" t="str">
        <f>IF($DT623="Passive","",INDEX(Expenses!J$6:J$1005,$DS623,1))</f>
        <v/>
      </c>
      <c r="ED623" s="136" t="str">
        <f>IF($DT623="Passive","",INDEX(Expenses!K$6:K$1005,$DS623,1))</f>
        <v/>
      </c>
      <c r="EE623" s="136" t="str">
        <f>IF($DT623="Passive","",INDEX(Expenses!L$6:L$1005,$DS623,1))</f>
        <v/>
      </c>
      <c r="EF623" s="136" t="str">
        <f>IF($DT623="Passive","",INDEX(Expenses!M$6:M$1005,$DS623,1))</f>
        <v/>
      </c>
      <c r="EG623" s="136" t="str">
        <f>IF($DT623="Passive","",INDEX(Expenses!N$6:N$1005,$DS623,1))</f>
        <v/>
      </c>
      <c r="EH623" s="136" t="str">
        <f>IF($DT623="Passive","",INDEX(Expenses!O$6:O$1005,$DS623,1))</f>
        <v/>
      </c>
      <c r="EI623" s="136" t="str">
        <f>IF($DT623="Passive","",INDEX(Expenses!P$6:P$1005,$DS623,1))</f>
        <v/>
      </c>
    </row>
    <row r="624" spans="123:139" x14ac:dyDescent="0.25">
      <c r="DS624" s="40">
        <v>619</v>
      </c>
      <c r="DT624" s="130" t="str">
        <f>IF(OR(INDEX(Expenses!$B$6:$B$1005,$DS624,1)=0,INDEX(Expenses!$C$6:$C$1005,$DS624,1)=0,INDEX(Expenses!$D$6:$D$1005,$DS624,1)=0),"Passive","Active")</f>
        <v>Passive</v>
      </c>
      <c r="DU624" s="130" t="str">
        <f>IF($DT624="Passive","",INDEX(Expenses!$B$6:$B$1005,Calc!$DS624,1))</f>
        <v/>
      </c>
      <c r="DV624" s="130" t="str">
        <f>IF($DT624="Passive","",INDEX(Expenses!$C$6:$C$1005,Calc!$DS624,1))</f>
        <v/>
      </c>
      <c r="DW624" s="130" t="str">
        <f>IF($DT624="Passive","",INDEX(Expenses!$D$6:$D$1005,Calc!$DS624,1))</f>
        <v/>
      </c>
      <c r="DX624" s="136" t="str">
        <f>IF($DT624="Passive","",INDEX(Expenses!E$6:E$1005,$DS624,1))</f>
        <v/>
      </c>
      <c r="DY624" s="136" t="str">
        <f>IF($DT624="Passive","",INDEX(Expenses!F$6:F$1005,$DS624,1))</f>
        <v/>
      </c>
      <c r="DZ624" s="136" t="str">
        <f>IF($DT624="Passive","",INDEX(Expenses!G$6:G$1005,$DS624,1))</f>
        <v/>
      </c>
      <c r="EA624" s="136" t="str">
        <f>IF($DT624="Passive","",INDEX(Expenses!H$6:H$1005,$DS624,1))</f>
        <v/>
      </c>
      <c r="EB624" s="136" t="str">
        <f>IF($DT624="Passive","",INDEX(Expenses!I$6:I$1005,$DS624,1))</f>
        <v/>
      </c>
      <c r="EC624" s="136" t="str">
        <f>IF($DT624="Passive","",INDEX(Expenses!J$6:J$1005,$DS624,1))</f>
        <v/>
      </c>
      <c r="ED624" s="136" t="str">
        <f>IF($DT624="Passive","",INDEX(Expenses!K$6:K$1005,$DS624,1))</f>
        <v/>
      </c>
      <c r="EE624" s="136" t="str">
        <f>IF($DT624="Passive","",INDEX(Expenses!L$6:L$1005,$DS624,1))</f>
        <v/>
      </c>
      <c r="EF624" s="136" t="str">
        <f>IF($DT624="Passive","",INDEX(Expenses!M$6:M$1005,$DS624,1))</f>
        <v/>
      </c>
      <c r="EG624" s="136" t="str">
        <f>IF($DT624="Passive","",INDEX(Expenses!N$6:N$1005,$DS624,1))</f>
        <v/>
      </c>
      <c r="EH624" s="136" t="str">
        <f>IF($DT624="Passive","",INDEX(Expenses!O$6:O$1005,$DS624,1))</f>
        <v/>
      </c>
      <c r="EI624" s="136" t="str">
        <f>IF($DT624="Passive","",INDEX(Expenses!P$6:P$1005,$DS624,1))</f>
        <v/>
      </c>
    </row>
    <row r="625" spans="123:139" x14ac:dyDescent="0.25">
      <c r="DS625" s="40">
        <v>620</v>
      </c>
      <c r="DT625" s="130" t="str">
        <f>IF(OR(INDEX(Expenses!$B$6:$B$1005,$DS625,1)=0,INDEX(Expenses!$C$6:$C$1005,$DS625,1)=0,INDEX(Expenses!$D$6:$D$1005,$DS625,1)=0),"Passive","Active")</f>
        <v>Passive</v>
      </c>
      <c r="DU625" s="130" t="str">
        <f>IF($DT625="Passive","",INDEX(Expenses!$B$6:$B$1005,Calc!$DS625,1))</f>
        <v/>
      </c>
      <c r="DV625" s="130" t="str">
        <f>IF($DT625="Passive","",INDEX(Expenses!$C$6:$C$1005,Calc!$DS625,1))</f>
        <v/>
      </c>
      <c r="DW625" s="130" t="str">
        <f>IF($DT625="Passive","",INDEX(Expenses!$D$6:$D$1005,Calc!$DS625,1))</f>
        <v/>
      </c>
      <c r="DX625" s="136" t="str">
        <f>IF($DT625="Passive","",INDEX(Expenses!E$6:E$1005,$DS625,1))</f>
        <v/>
      </c>
      <c r="DY625" s="136" t="str">
        <f>IF($DT625="Passive","",INDEX(Expenses!F$6:F$1005,$DS625,1))</f>
        <v/>
      </c>
      <c r="DZ625" s="136" t="str">
        <f>IF($DT625="Passive","",INDEX(Expenses!G$6:G$1005,$DS625,1))</f>
        <v/>
      </c>
      <c r="EA625" s="136" t="str">
        <f>IF($DT625="Passive","",INDEX(Expenses!H$6:H$1005,$DS625,1))</f>
        <v/>
      </c>
      <c r="EB625" s="136" t="str">
        <f>IF($DT625="Passive","",INDEX(Expenses!I$6:I$1005,$DS625,1))</f>
        <v/>
      </c>
      <c r="EC625" s="136" t="str">
        <f>IF($DT625="Passive","",INDEX(Expenses!J$6:J$1005,$DS625,1))</f>
        <v/>
      </c>
      <c r="ED625" s="136" t="str">
        <f>IF($DT625="Passive","",INDEX(Expenses!K$6:K$1005,$DS625,1))</f>
        <v/>
      </c>
      <c r="EE625" s="136" t="str">
        <f>IF($DT625="Passive","",INDEX(Expenses!L$6:L$1005,$DS625,1))</f>
        <v/>
      </c>
      <c r="EF625" s="136" t="str">
        <f>IF($DT625="Passive","",INDEX(Expenses!M$6:M$1005,$DS625,1))</f>
        <v/>
      </c>
      <c r="EG625" s="136" t="str">
        <f>IF($DT625="Passive","",INDEX(Expenses!N$6:N$1005,$DS625,1))</f>
        <v/>
      </c>
      <c r="EH625" s="136" t="str">
        <f>IF($DT625="Passive","",INDEX(Expenses!O$6:O$1005,$DS625,1))</f>
        <v/>
      </c>
      <c r="EI625" s="136" t="str">
        <f>IF($DT625="Passive","",INDEX(Expenses!P$6:P$1005,$DS625,1))</f>
        <v/>
      </c>
    </row>
    <row r="626" spans="123:139" x14ac:dyDescent="0.25">
      <c r="DS626" s="40">
        <v>621</v>
      </c>
      <c r="DT626" s="130" t="str">
        <f>IF(OR(INDEX(Expenses!$B$6:$B$1005,$DS626,1)=0,INDEX(Expenses!$C$6:$C$1005,$DS626,1)=0,INDEX(Expenses!$D$6:$D$1005,$DS626,1)=0),"Passive","Active")</f>
        <v>Passive</v>
      </c>
      <c r="DU626" s="130" t="str">
        <f>IF($DT626="Passive","",INDEX(Expenses!$B$6:$B$1005,Calc!$DS626,1))</f>
        <v/>
      </c>
      <c r="DV626" s="130" t="str">
        <f>IF($DT626="Passive","",INDEX(Expenses!$C$6:$C$1005,Calc!$DS626,1))</f>
        <v/>
      </c>
      <c r="DW626" s="130" t="str">
        <f>IF($DT626="Passive","",INDEX(Expenses!$D$6:$D$1005,Calc!$DS626,1))</f>
        <v/>
      </c>
      <c r="DX626" s="136" t="str">
        <f>IF($DT626="Passive","",INDEX(Expenses!E$6:E$1005,$DS626,1))</f>
        <v/>
      </c>
      <c r="DY626" s="136" t="str">
        <f>IF($DT626="Passive","",INDEX(Expenses!F$6:F$1005,$DS626,1))</f>
        <v/>
      </c>
      <c r="DZ626" s="136" t="str">
        <f>IF($DT626="Passive","",INDEX(Expenses!G$6:G$1005,$DS626,1))</f>
        <v/>
      </c>
      <c r="EA626" s="136" t="str">
        <f>IF($DT626="Passive","",INDEX(Expenses!H$6:H$1005,$DS626,1))</f>
        <v/>
      </c>
      <c r="EB626" s="136" t="str">
        <f>IF($DT626="Passive","",INDEX(Expenses!I$6:I$1005,$DS626,1))</f>
        <v/>
      </c>
      <c r="EC626" s="136" t="str">
        <f>IF($DT626="Passive","",INDEX(Expenses!J$6:J$1005,$DS626,1))</f>
        <v/>
      </c>
      <c r="ED626" s="136" t="str">
        <f>IF($DT626="Passive","",INDEX(Expenses!K$6:K$1005,$DS626,1))</f>
        <v/>
      </c>
      <c r="EE626" s="136" t="str">
        <f>IF($DT626="Passive","",INDEX(Expenses!L$6:L$1005,$DS626,1))</f>
        <v/>
      </c>
      <c r="EF626" s="136" t="str">
        <f>IF($DT626="Passive","",INDEX(Expenses!M$6:M$1005,$DS626,1))</f>
        <v/>
      </c>
      <c r="EG626" s="136" t="str">
        <f>IF($DT626="Passive","",INDEX(Expenses!N$6:N$1005,$DS626,1))</f>
        <v/>
      </c>
      <c r="EH626" s="136" t="str">
        <f>IF($DT626="Passive","",INDEX(Expenses!O$6:O$1005,$DS626,1))</f>
        <v/>
      </c>
      <c r="EI626" s="136" t="str">
        <f>IF($DT626="Passive","",INDEX(Expenses!P$6:P$1005,$DS626,1))</f>
        <v/>
      </c>
    </row>
    <row r="627" spans="123:139" x14ac:dyDescent="0.25">
      <c r="DS627" s="40">
        <v>622</v>
      </c>
      <c r="DT627" s="130" t="str">
        <f>IF(OR(INDEX(Expenses!$B$6:$B$1005,$DS627,1)=0,INDEX(Expenses!$C$6:$C$1005,$DS627,1)=0,INDEX(Expenses!$D$6:$D$1005,$DS627,1)=0),"Passive","Active")</f>
        <v>Passive</v>
      </c>
      <c r="DU627" s="130" t="str">
        <f>IF($DT627="Passive","",INDEX(Expenses!$B$6:$B$1005,Calc!$DS627,1))</f>
        <v/>
      </c>
      <c r="DV627" s="130" t="str">
        <f>IF($DT627="Passive","",INDEX(Expenses!$C$6:$C$1005,Calc!$DS627,1))</f>
        <v/>
      </c>
      <c r="DW627" s="130" t="str">
        <f>IF($DT627="Passive","",INDEX(Expenses!$D$6:$D$1005,Calc!$DS627,1))</f>
        <v/>
      </c>
      <c r="DX627" s="136" t="str">
        <f>IF($DT627="Passive","",INDEX(Expenses!E$6:E$1005,$DS627,1))</f>
        <v/>
      </c>
      <c r="DY627" s="136" t="str">
        <f>IF($DT627="Passive","",INDEX(Expenses!F$6:F$1005,$DS627,1))</f>
        <v/>
      </c>
      <c r="DZ627" s="136" t="str">
        <f>IF($DT627="Passive","",INDEX(Expenses!G$6:G$1005,$DS627,1))</f>
        <v/>
      </c>
      <c r="EA627" s="136" t="str">
        <f>IF($DT627="Passive","",INDEX(Expenses!H$6:H$1005,$DS627,1))</f>
        <v/>
      </c>
      <c r="EB627" s="136" t="str">
        <f>IF($DT627="Passive","",INDEX(Expenses!I$6:I$1005,$DS627,1))</f>
        <v/>
      </c>
      <c r="EC627" s="136" t="str">
        <f>IF($DT627="Passive","",INDEX(Expenses!J$6:J$1005,$DS627,1))</f>
        <v/>
      </c>
      <c r="ED627" s="136" t="str">
        <f>IF($DT627="Passive","",INDEX(Expenses!K$6:K$1005,$DS627,1))</f>
        <v/>
      </c>
      <c r="EE627" s="136" t="str">
        <f>IF($DT627="Passive","",INDEX(Expenses!L$6:L$1005,$DS627,1))</f>
        <v/>
      </c>
      <c r="EF627" s="136" t="str">
        <f>IF($DT627="Passive","",INDEX(Expenses!M$6:M$1005,$DS627,1))</f>
        <v/>
      </c>
      <c r="EG627" s="136" t="str">
        <f>IF($DT627="Passive","",INDEX(Expenses!N$6:N$1005,$DS627,1))</f>
        <v/>
      </c>
      <c r="EH627" s="136" t="str">
        <f>IF($DT627="Passive","",INDEX(Expenses!O$6:O$1005,$DS627,1))</f>
        <v/>
      </c>
      <c r="EI627" s="136" t="str">
        <f>IF($DT627="Passive","",INDEX(Expenses!P$6:P$1005,$DS627,1))</f>
        <v/>
      </c>
    </row>
    <row r="628" spans="123:139" x14ac:dyDescent="0.25">
      <c r="DS628" s="40">
        <v>623</v>
      </c>
      <c r="DT628" s="130" t="str">
        <f>IF(OR(INDEX(Expenses!$B$6:$B$1005,$DS628,1)=0,INDEX(Expenses!$C$6:$C$1005,$DS628,1)=0,INDEX(Expenses!$D$6:$D$1005,$DS628,1)=0),"Passive","Active")</f>
        <v>Passive</v>
      </c>
      <c r="DU628" s="130" t="str">
        <f>IF($DT628="Passive","",INDEX(Expenses!$B$6:$B$1005,Calc!$DS628,1))</f>
        <v/>
      </c>
      <c r="DV628" s="130" t="str">
        <f>IF($DT628="Passive","",INDEX(Expenses!$C$6:$C$1005,Calc!$DS628,1))</f>
        <v/>
      </c>
      <c r="DW628" s="130" t="str">
        <f>IF($DT628="Passive","",INDEX(Expenses!$D$6:$D$1005,Calc!$DS628,1))</f>
        <v/>
      </c>
      <c r="DX628" s="136" t="str">
        <f>IF($DT628="Passive","",INDEX(Expenses!E$6:E$1005,$DS628,1))</f>
        <v/>
      </c>
      <c r="DY628" s="136" t="str">
        <f>IF($DT628="Passive","",INDEX(Expenses!F$6:F$1005,$DS628,1))</f>
        <v/>
      </c>
      <c r="DZ628" s="136" t="str">
        <f>IF($DT628="Passive","",INDEX(Expenses!G$6:G$1005,$DS628,1))</f>
        <v/>
      </c>
      <c r="EA628" s="136" t="str">
        <f>IF($DT628="Passive","",INDEX(Expenses!H$6:H$1005,$DS628,1))</f>
        <v/>
      </c>
      <c r="EB628" s="136" t="str">
        <f>IF($DT628="Passive","",INDEX(Expenses!I$6:I$1005,$DS628,1))</f>
        <v/>
      </c>
      <c r="EC628" s="136" t="str">
        <f>IF($DT628="Passive","",INDEX(Expenses!J$6:J$1005,$DS628,1))</f>
        <v/>
      </c>
      <c r="ED628" s="136" t="str">
        <f>IF($DT628="Passive","",INDEX(Expenses!K$6:K$1005,$DS628,1))</f>
        <v/>
      </c>
      <c r="EE628" s="136" t="str">
        <f>IF($DT628="Passive","",INDEX(Expenses!L$6:L$1005,$DS628,1))</f>
        <v/>
      </c>
      <c r="EF628" s="136" t="str">
        <f>IF($DT628="Passive","",INDEX(Expenses!M$6:M$1005,$DS628,1))</f>
        <v/>
      </c>
      <c r="EG628" s="136" t="str">
        <f>IF($DT628="Passive","",INDEX(Expenses!N$6:N$1005,$DS628,1))</f>
        <v/>
      </c>
      <c r="EH628" s="136" t="str">
        <f>IF($DT628="Passive","",INDEX(Expenses!O$6:O$1005,$DS628,1))</f>
        <v/>
      </c>
      <c r="EI628" s="136" t="str">
        <f>IF($DT628="Passive","",INDEX(Expenses!P$6:P$1005,$DS628,1))</f>
        <v/>
      </c>
    </row>
    <row r="629" spans="123:139" x14ac:dyDescent="0.25">
      <c r="DS629" s="40">
        <v>624</v>
      </c>
      <c r="DT629" s="130" t="str">
        <f>IF(OR(INDEX(Expenses!$B$6:$B$1005,$DS629,1)=0,INDEX(Expenses!$C$6:$C$1005,$DS629,1)=0,INDEX(Expenses!$D$6:$D$1005,$DS629,1)=0),"Passive","Active")</f>
        <v>Passive</v>
      </c>
      <c r="DU629" s="130" t="str">
        <f>IF($DT629="Passive","",INDEX(Expenses!$B$6:$B$1005,Calc!$DS629,1))</f>
        <v/>
      </c>
      <c r="DV629" s="130" t="str">
        <f>IF($DT629="Passive","",INDEX(Expenses!$C$6:$C$1005,Calc!$DS629,1))</f>
        <v/>
      </c>
      <c r="DW629" s="130" t="str">
        <f>IF($DT629="Passive","",INDEX(Expenses!$D$6:$D$1005,Calc!$DS629,1))</f>
        <v/>
      </c>
      <c r="DX629" s="136" t="str">
        <f>IF($DT629="Passive","",INDEX(Expenses!E$6:E$1005,$DS629,1))</f>
        <v/>
      </c>
      <c r="DY629" s="136" t="str">
        <f>IF($DT629="Passive","",INDEX(Expenses!F$6:F$1005,$DS629,1))</f>
        <v/>
      </c>
      <c r="DZ629" s="136" t="str">
        <f>IF($DT629="Passive","",INDEX(Expenses!G$6:G$1005,$DS629,1))</f>
        <v/>
      </c>
      <c r="EA629" s="136" t="str">
        <f>IF($DT629="Passive","",INDEX(Expenses!H$6:H$1005,$DS629,1))</f>
        <v/>
      </c>
      <c r="EB629" s="136" t="str">
        <f>IF($DT629="Passive","",INDEX(Expenses!I$6:I$1005,$DS629,1))</f>
        <v/>
      </c>
      <c r="EC629" s="136" t="str">
        <f>IF($DT629="Passive","",INDEX(Expenses!J$6:J$1005,$DS629,1))</f>
        <v/>
      </c>
      <c r="ED629" s="136" t="str">
        <f>IF($DT629="Passive","",INDEX(Expenses!K$6:K$1005,$DS629,1))</f>
        <v/>
      </c>
      <c r="EE629" s="136" t="str">
        <f>IF($DT629="Passive","",INDEX(Expenses!L$6:L$1005,$DS629,1))</f>
        <v/>
      </c>
      <c r="EF629" s="136" t="str">
        <f>IF($DT629="Passive","",INDEX(Expenses!M$6:M$1005,$DS629,1))</f>
        <v/>
      </c>
      <c r="EG629" s="136" t="str">
        <f>IF($DT629="Passive","",INDEX(Expenses!N$6:N$1005,$DS629,1))</f>
        <v/>
      </c>
      <c r="EH629" s="136" t="str">
        <f>IF($DT629="Passive","",INDEX(Expenses!O$6:O$1005,$DS629,1))</f>
        <v/>
      </c>
      <c r="EI629" s="136" t="str">
        <f>IF($DT629="Passive","",INDEX(Expenses!P$6:P$1005,$DS629,1))</f>
        <v/>
      </c>
    </row>
    <row r="630" spans="123:139" x14ac:dyDescent="0.25">
      <c r="DS630" s="40">
        <v>625</v>
      </c>
      <c r="DT630" s="130" t="str">
        <f>IF(OR(INDEX(Expenses!$B$6:$B$1005,$DS630,1)=0,INDEX(Expenses!$C$6:$C$1005,$DS630,1)=0,INDEX(Expenses!$D$6:$D$1005,$DS630,1)=0),"Passive","Active")</f>
        <v>Passive</v>
      </c>
      <c r="DU630" s="130" t="str">
        <f>IF($DT630="Passive","",INDEX(Expenses!$B$6:$B$1005,Calc!$DS630,1))</f>
        <v/>
      </c>
      <c r="DV630" s="130" t="str">
        <f>IF($DT630="Passive","",INDEX(Expenses!$C$6:$C$1005,Calc!$DS630,1))</f>
        <v/>
      </c>
      <c r="DW630" s="130" t="str">
        <f>IF($DT630="Passive","",INDEX(Expenses!$D$6:$D$1005,Calc!$DS630,1))</f>
        <v/>
      </c>
      <c r="DX630" s="136" t="str">
        <f>IF($DT630="Passive","",INDEX(Expenses!E$6:E$1005,$DS630,1))</f>
        <v/>
      </c>
      <c r="DY630" s="136" t="str">
        <f>IF($DT630="Passive","",INDEX(Expenses!F$6:F$1005,$DS630,1))</f>
        <v/>
      </c>
      <c r="DZ630" s="136" t="str">
        <f>IF($DT630="Passive","",INDEX(Expenses!G$6:G$1005,$DS630,1))</f>
        <v/>
      </c>
      <c r="EA630" s="136" t="str">
        <f>IF($DT630="Passive","",INDEX(Expenses!H$6:H$1005,$DS630,1))</f>
        <v/>
      </c>
      <c r="EB630" s="136" t="str">
        <f>IF($DT630="Passive","",INDEX(Expenses!I$6:I$1005,$DS630,1))</f>
        <v/>
      </c>
      <c r="EC630" s="136" t="str">
        <f>IF($DT630="Passive","",INDEX(Expenses!J$6:J$1005,$DS630,1))</f>
        <v/>
      </c>
      <c r="ED630" s="136" t="str">
        <f>IF($DT630="Passive","",INDEX(Expenses!K$6:K$1005,$DS630,1))</f>
        <v/>
      </c>
      <c r="EE630" s="136" t="str">
        <f>IF($DT630="Passive","",INDEX(Expenses!L$6:L$1005,$DS630,1))</f>
        <v/>
      </c>
      <c r="EF630" s="136" t="str">
        <f>IF($DT630="Passive","",INDEX(Expenses!M$6:M$1005,$DS630,1))</f>
        <v/>
      </c>
      <c r="EG630" s="136" t="str">
        <f>IF($DT630="Passive","",INDEX(Expenses!N$6:N$1005,$DS630,1))</f>
        <v/>
      </c>
      <c r="EH630" s="136" t="str">
        <f>IF($DT630="Passive","",INDEX(Expenses!O$6:O$1005,$DS630,1))</f>
        <v/>
      </c>
      <c r="EI630" s="136" t="str">
        <f>IF($DT630="Passive","",INDEX(Expenses!P$6:P$1005,$DS630,1))</f>
        <v/>
      </c>
    </row>
    <row r="631" spans="123:139" x14ac:dyDescent="0.25">
      <c r="DS631" s="40">
        <v>626</v>
      </c>
      <c r="DT631" s="130" t="str">
        <f>IF(OR(INDEX(Expenses!$B$6:$B$1005,$DS631,1)=0,INDEX(Expenses!$C$6:$C$1005,$DS631,1)=0,INDEX(Expenses!$D$6:$D$1005,$DS631,1)=0),"Passive","Active")</f>
        <v>Passive</v>
      </c>
      <c r="DU631" s="130" t="str">
        <f>IF($DT631="Passive","",INDEX(Expenses!$B$6:$B$1005,Calc!$DS631,1))</f>
        <v/>
      </c>
      <c r="DV631" s="130" t="str">
        <f>IF($DT631="Passive","",INDEX(Expenses!$C$6:$C$1005,Calc!$DS631,1))</f>
        <v/>
      </c>
      <c r="DW631" s="130" t="str">
        <f>IF($DT631="Passive","",INDEX(Expenses!$D$6:$D$1005,Calc!$DS631,1))</f>
        <v/>
      </c>
      <c r="DX631" s="136" t="str">
        <f>IF($DT631="Passive","",INDEX(Expenses!E$6:E$1005,$DS631,1))</f>
        <v/>
      </c>
      <c r="DY631" s="136" t="str">
        <f>IF($DT631="Passive","",INDEX(Expenses!F$6:F$1005,$DS631,1))</f>
        <v/>
      </c>
      <c r="DZ631" s="136" t="str">
        <f>IF($DT631="Passive","",INDEX(Expenses!G$6:G$1005,$DS631,1))</f>
        <v/>
      </c>
      <c r="EA631" s="136" t="str">
        <f>IF($DT631="Passive","",INDEX(Expenses!H$6:H$1005,$DS631,1))</f>
        <v/>
      </c>
      <c r="EB631" s="136" t="str">
        <f>IF($DT631="Passive","",INDEX(Expenses!I$6:I$1005,$DS631,1))</f>
        <v/>
      </c>
      <c r="EC631" s="136" t="str">
        <f>IF($DT631="Passive","",INDEX(Expenses!J$6:J$1005,$DS631,1))</f>
        <v/>
      </c>
      <c r="ED631" s="136" t="str">
        <f>IF($DT631="Passive","",INDEX(Expenses!K$6:K$1005,$DS631,1))</f>
        <v/>
      </c>
      <c r="EE631" s="136" t="str">
        <f>IF($DT631="Passive","",INDEX(Expenses!L$6:L$1005,$DS631,1))</f>
        <v/>
      </c>
      <c r="EF631" s="136" t="str">
        <f>IF($DT631="Passive","",INDEX(Expenses!M$6:M$1005,$DS631,1))</f>
        <v/>
      </c>
      <c r="EG631" s="136" t="str">
        <f>IF($DT631="Passive","",INDEX(Expenses!N$6:N$1005,$DS631,1))</f>
        <v/>
      </c>
      <c r="EH631" s="136" t="str">
        <f>IF($DT631="Passive","",INDEX(Expenses!O$6:O$1005,$DS631,1))</f>
        <v/>
      </c>
      <c r="EI631" s="136" t="str">
        <f>IF($DT631="Passive","",INDEX(Expenses!P$6:P$1005,$DS631,1))</f>
        <v/>
      </c>
    </row>
    <row r="632" spans="123:139" x14ac:dyDescent="0.25">
      <c r="DS632" s="40">
        <v>627</v>
      </c>
      <c r="DT632" s="130" t="str">
        <f>IF(OR(INDEX(Expenses!$B$6:$B$1005,$DS632,1)=0,INDEX(Expenses!$C$6:$C$1005,$DS632,1)=0,INDEX(Expenses!$D$6:$D$1005,$DS632,1)=0),"Passive","Active")</f>
        <v>Passive</v>
      </c>
      <c r="DU632" s="130" t="str">
        <f>IF($DT632="Passive","",INDEX(Expenses!$B$6:$B$1005,Calc!$DS632,1))</f>
        <v/>
      </c>
      <c r="DV632" s="130" t="str">
        <f>IF($DT632="Passive","",INDEX(Expenses!$C$6:$C$1005,Calc!$DS632,1))</f>
        <v/>
      </c>
      <c r="DW632" s="130" t="str">
        <f>IF($DT632="Passive","",INDEX(Expenses!$D$6:$D$1005,Calc!$DS632,1))</f>
        <v/>
      </c>
      <c r="DX632" s="136" t="str">
        <f>IF($DT632="Passive","",INDEX(Expenses!E$6:E$1005,$DS632,1))</f>
        <v/>
      </c>
      <c r="DY632" s="136" t="str">
        <f>IF($DT632="Passive","",INDEX(Expenses!F$6:F$1005,$DS632,1))</f>
        <v/>
      </c>
      <c r="DZ632" s="136" t="str">
        <f>IF($DT632="Passive","",INDEX(Expenses!G$6:G$1005,$DS632,1))</f>
        <v/>
      </c>
      <c r="EA632" s="136" t="str">
        <f>IF($DT632="Passive","",INDEX(Expenses!H$6:H$1005,$DS632,1))</f>
        <v/>
      </c>
      <c r="EB632" s="136" t="str">
        <f>IF($DT632="Passive","",INDEX(Expenses!I$6:I$1005,$DS632,1))</f>
        <v/>
      </c>
      <c r="EC632" s="136" t="str">
        <f>IF($DT632="Passive","",INDEX(Expenses!J$6:J$1005,$DS632,1))</f>
        <v/>
      </c>
      <c r="ED632" s="136" t="str">
        <f>IF($DT632="Passive","",INDEX(Expenses!K$6:K$1005,$DS632,1))</f>
        <v/>
      </c>
      <c r="EE632" s="136" t="str">
        <f>IF($DT632="Passive","",INDEX(Expenses!L$6:L$1005,$DS632,1))</f>
        <v/>
      </c>
      <c r="EF632" s="136" t="str">
        <f>IF($DT632="Passive","",INDEX(Expenses!M$6:M$1005,$DS632,1))</f>
        <v/>
      </c>
      <c r="EG632" s="136" t="str">
        <f>IF($DT632="Passive","",INDEX(Expenses!N$6:N$1005,$DS632,1))</f>
        <v/>
      </c>
      <c r="EH632" s="136" t="str">
        <f>IF($DT632="Passive","",INDEX(Expenses!O$6:O$1005,$DS632,1))</f>
        <v/>
      </c>
      <c r="EI632" s="136" t="str">
        <f>IF($DT632="Passive","",INDEX(Expenses!P$6:P$1005,$DS632,1))</f>
        <v/>
      </c>
    </row>
    <row r="633" spans="123:139" x14ac:dyDescent="0.25">
      <c r="DS633" s="40">
        <v>628</v>
      </c>
      <c r="DT633" s="130" t="str">
        <f>IF(OR(INDEX(Expenses!$B$6:$B$1005,$DS633,1)=0,INDEX(Expenses!$C$6:$C$1005,$DS633,1)=0,INDEX(Expenses!$D$6:$D$1005,$DS633,1)=0),"Passive","Active")</f>
        <v>Passive</v>
      </c>
      <c r="DU633" s="130" t="str">
        <f>IF($DT633="Passive","",INDEX(Expenses!$B$6:$B$1005,Calc!$DS633,1))</f>
        <v/>
      </c>
      <c r="DV633" s="130" t="str">
        <f>IF($DT633="Passive","",INDEX(Expenses!$C$6:$C$1005,Calc!$DS633,1))</f>
        <v/>
      </c>
      <c r="DW633" s="130" t="str">
        <f>IF($DT633="Passive","",INDEX(Expenses!$D$6:$D$1005,Calc!$DS633,1))</f>
        <v/>
      </c>
      <c r="DX633" s="136" t="str">
        <f>IF($DT633="Passive","",INDEX(Expenses!E$6:E$1005,$DS633,1))</f>
        <v/>
      </c>
      <c r="DY633" s="136" t="str">
        <f>IF($DT633="Passive","",INDEX(Expenses!F$6:F$1005,$DS633,1))</f>
        <v/>
      </c>
      <c r="DZ633" s="136" t="str">
        <f>IF($DT633="Passive","",INDEX(Expenses!G$6:G$1005,$DS633,1))</f>
        <v/>
      </c>
      <c r="EA633" s="136" t="str">
        <f>IF($DT633="Passive","",INDEX(Expenses!H$6:H$1005,$DS633,1))</f>
        <v/>
      </c>
      <c r="EB633" s="136" t="str">
        <f>IF($DT633="Passive","",INDEX(Expenses!I$6:I$1005,$DS633,1))</f>
        <v/>
      </c>
      <c r="EC633" s="136" t="str">
        <f>IF($DT633="Passive","",INDEX(Expenses!J$6:J$1005,$DS633,1))</f>
        <v/>
      </c>
      <c r="ED633" s="136" t="str">
        <f>IF($DT633="Passive","",INDEX(Expenses!K$6:K$1005,$DS633,1))</f>
        <v/>
      </c>
      <c r="EE633" s="136" t="str">
        <f>IF($DT633="Passive","",INDEX(Expenses!L$6:L$1005,$DS633,1))</f>
        <v/>
      </c>
      <c r="EF633" s="136" t="str">
        <f>IF($DT633="Passive","",INDEX(Expenses!M$6:M$1005,$DS633,1))</f>
        <v/>
      </c>
      <c r="EG633" s="136" t="str">
        <f>IF($DT633="Passive","",INDEX(Expenses!N$6:N$1005,$DS633,1))</f>
        <v/>
      </c>
      <c r="EH633" s="136" t="str">
        <f>IF($DT633="Passive","",INDEX(Expenses!O$6:O$1005,$DS633,1))</f>
        <v/>
      </c>
      <c r="EI633" s="136" t="str">
        <f>IF($DT633="Passive","",INDEX(Expenses!P$6:P$1005,$DS633,1))</f>
        <v/>
      </c>
    </row>
    <row r="634" spans="123:139" x14ac:dyDescent="0.25">
      <c r="DS634" s="40">
        <v>629</v>
      </c>
      <c r="DT634" s="130" t="str">
        <f>IF(OR(INDEX(Expenses!$B$6:$B$1005,$DS634,1)=0,INDEX(Expenses!$C$6:$C$1005,$DS634,1)=0,INDEX(Expenses!$D$6:$D$1005,$DS634,1)=0),"Passive","Active")</f>
        <v>Passive</v>
      </c>
      <c r="DU634" s="130" t="str">
        <f>IF($DT634="Passive","",INDEX(Expenses!$B$6:$B$1005,Calc!$DS634,1))</f>
        <v/>
      </c>
      <c r="DV634" s="130" t="str">
        <f>IF($DT634="Passive","",INDEX(Expenses!$C$6:$C$1005,Calc!$DS634,1))</f>
        <v/>
      </c>
      <c r="DW634" s="130" t="str">
        <f>IF($DT634="Passive","",INDEX(Expenses!$D$6:$D$1005,Calc!$DS634,1))</f>
        <v/>
      </c>
      <c r="DX634" s="136" t="str">
        <f>IF($DT634="Passive","",INDEX(Expenses!E$6:E$1005,$DS634,1))</f>
        <v/>
      </c>
      <c r="DY634" s="136" t="str">
        <f>IF($DT634="Passive","",INDEX(Expenses!F$6:F$1005,$DS634,1))</f>
        <v/>
      </c>
      <c r="DZ634" s="136" t="str">
        <f>IF($DT634="Passive","",INDEX(Expenses!G$6:G$1005,$DS634,1))</f>
        <v/>
      </c>
      <c r="EA634" s="136" t="str">
        <f>IF($DT634="Passive","",INDEX(Expenses!H$6:H$1005,$DS634,1))</f>
        <v/>
      </c>
      <c r="EB634" s="136" t="str">
        <f>IF($DT634="Passive","",INDEX(Expenses!I$6:I$1005,$DS634,1))</f>
        <v/>
      </c>
      <c r="EC634" s="136" t="str">
        <f>IF($DT634="Passive","",INDEX(Expenses!J$6:J$1005,$DS634,1))</f>
        <v/>
      </c>
      <c r="ED634" s="136" t="str">
        <f>IF($DT634="Passive","",INDEX(Expenses!K$6:K$1005,$DS634,1))</f>
        <v/>
      </c>
      <c r="EE634" s="136" t="str">
        <f>IF($DT634="Passive","",INDEX(Expenses!L$6:L$1005,$DS634,1))</f>
        <v/>
      </c>
      <c r="EF634" s="136" t="str">
        <f>IF($DT634="Passive","",INDEX(Expenses!M$6:M$1005,$DS634,1))</f>
        <v/>
      </c>
      <c r="EG634" s="136" t="str">
        <f>IF($DT634="Passive","",INDEX(Expenses!N$6:N$1005,$DS634,1))</f>
        <v/>
      </c>
      <c r="EH634" s="136" t="str">
        <f>IF($DT634="Passive","",INDEX(Expenses!O$6:O$1005,$DS634,1))</f>
        <v/>
      </c>
      <c r="EI634" s="136" t="str">
        <f>IF($DT634="Passive","",INDEX(Expenses!P$6:P$1005,$DS634,1))</f>
        <v/>
      </c>
    </row>
    <row r="635" spans="123:139" x14ac:dyDescent="0.25">
      <c r="DS635" s="40">
        <v>630</v>
      </c>
      <c r="DT635" s="130" t="str">
        <f>IF(OR(INDEX(Expenses!$B$6:$B$1005,$DS635,1)=0,INDEX(Expenses!$C$6:$C$1005,$DS635,1)=0,INDEX(Expenses!$D$6:$D$1005,$DS635,1)=0),"Passive","Active")</f>
        <v>Passive</v>
      </c>
      <c r="DU635" s="130" t="str">
        <f>IF($DT635="Passive","",INDEX(Expenses!$B$6:$B$1005,Calc!$DS635,1))</f>
        <v/>
      </c>
      <c r="DV635" s="130" t="str">
        <f>IF($DT635="Passive","",INDEX(Expenses!$C$6:$C$1005,Calc!$DS635,1))</f>
        <v/>
      </c>
      <c r="DW635" s="130" t="str">
        <f>IF($DT635="Passive","",INDEX(Expenses!$D$6:$D$1005,Calc!$DS635,1))</f>
        <v/>
      </c>
      <c r="DX635" s="136" t="str">
        <f>IF($DT635="Passive","",INDEX(Expenses!E$6:E$1005,$DS635,1))</f>
        <v/>
      </c>
      <c r="DY635" s="136" t="str">
        <f>IF($DT635="Passive","",INDEX(Expenses!F$6:F$1005,$DS635,1))</f>
        <v/>
      </c>
      <c r="DZ635" s="136" t="str">
        <f>IF($DT635="Passive","",INDEX(Expenses!G$6:G$1005,$DS635,1))</f>
        <v/>
      </c>
      <c r="EA635" s="136" t="str">
        <f>IF($DT635="Passive","",INDEX(Expenses!H$6:H$1005,$DS635,1))</f>
        <v/>
      </c>
      <c r="EB635" s="136" t="str">
        <f>IF($DT635="Passive","",INDEX(Expenses!I$6:I$1005,$DS635,1))</f>
        <v/>
      </c>
      <c r="EC635" s="136" t="str">
        <f>IF($DT635="Passive","",INDEX(Expenses!J$6:J$1005,$DS635,1))</f>
        <v/>
      </c>
      <c r="ED635" s="136" t="str">
        <f>IF($DT635="Passive","",INDEX(Expenses!K$6:K$1005,$DS635,1))</f>
        <v/>
      </c>
      <c r="EE635" s="136" t="str">
        <f>IF($DT635="Passive","",INDEX(Expenses!L$6:L$1005,$DS635,1))</f>
        <v/>
      </c>
      <c r="EF635" s="136" t="str">
        <f>IF($DT635="Passive","",INDEX(Expenses!M$6:M$1005,$DS635,1))</f>
        <v/>
      </c>
      <c r="EG635" s="136" t="str">
        <f>IF($DT635="Passive","",INDEX(Expenses!N$6:N$1005,$DS635,1))</f>
        <v/>
      </c>
      <c r="EH635" s="136" t="str">
        <f>IF($DT635="Passive","",INDEX(Expenses!O$6:O$1005,$DS635,1))</f>
        <v/>
      </c>
      <c r="EI635" s="136" t="str">
        <f>IF($DT635="Passive","",INDEX(Expenses!P$6:P$1005,$DS635,1))</f>
        <v/>
      </c>
    </row>
    <row r="636" spans="123:139" x14ac:dyDescent="0.25">
      <c r="DS636" s="40">
        <v>631</v>
      </c>
      <c r="DT636" s="130" t="str">
        <f>IF(OR(INDEX(Expenses!$B$6:$B$1005,$DS636,1)=0,INDEX(Expenses!$C$6:$C$1005,$DS636,1)=0,INDEX(Expenses!$D$6:$D$1005,$DS636,1)=0),"Passive","Active")</f>
        <v>Passive</v>
      </c>
      <c r="DU636" s="130" t="str">
        <f>IF($DT636="Passive","",INDEX(Expenses!$B$6:$B$1005,Calc!$DS636,1))</f>
        <v/>
      </c>
      <c r="DV636" s="130" t="str">
        <f>IF($DT636="Passive","",INDEX(Expenses!$C$6:$C$1005,Calc!$DS636,1))</f>
        <v/>
      </c>
      <c r="DW636" s="130" t="str">
        <f>IF($DT636="Passive","",INDEX(Expenses!$D$6:$D$1005,Calc!$DS636,1))</f>
        <v/>
      </c>
      <c r="DX636" s="136" t="str">
        <f>IF($DT636="Passive","",INDEX(Expenses!E$6:E$1005,$DS636,1))</f>
        <v/>
      </c>
      <c r="DY636" s="136" t="str">
        <f>IF($DT636="Passive","",INDEX(Expenses!F$6:F$1005,$DS636,1))</f>
        <v/>
      </c>
      <c r="DZ636" s="136" t="str">
        <f>IF($DT636="Passive","",INDEX(Expenses!G$6:G$1005,$DS636,1))</f>
        <v/>
      </c>
      <c r="EA636" s="136" t="str">
        <f>IF($DT636="Passive","",INDEX(Expenses!H$6:H$1005,$DS636,1))</f>
        <v/>
      </c>
      <c r="EB636" s="136" t="str">
        <f>IF($DT636="Passive","",INDEX(Expenses!I$6:I$1005,$DS636,1))</f>
        <v/>
      </c>
      <c r="EC636" s="136" t="str">
        <f>IF($DT636="Passive","",INDEX(Expenses!J$6:J$1005,$DS636,1))</f>
        <v/>
      </c>
      <c r="ED636" s="136" t="str">
        <f>IF($DT636="Passive","",INDEX(Expenses!K$6:K$1005,$DS636,1))</f>
        <v/>
      </c>
      <c r="EE636" s="136" t="str">
        <f>IF($DT636="Passive","",INDEX(Expenses!L$6:L$1005,$DS636,1))</f>
        <v/>
      </c>
      <c r="EF636" s="136" t="str">
        <f>IF($DT636="Passive","",INDEX(Expenses!M$6:M$1005,$DS636,1))</f>
        <v/>
      </c>
      <c r="EG636" s="136" t="str">
        <f>IF($DT636="Passive","",INDEX(Expenses!N$6:N$1005,$DS636,1))</f>
        <v/>
      </c>
      <c r="EH636" s="136" t="str">
        <f>IF($DT636="Passive","",INDEX(Expenses!O$6:O$1005,$DS636,1))</f>
        <v/>
      </c>
      <c r="EI636" s="136" t="str">
        <f>IF($DT636="Passive","",INDEX(Expenses!P$6:P$1005,$DS636,1))</f>
        <v/>
      </c>
    </row>
    <row r="637" spans="123:139" x14ac:dyDescent="0.25">
      <c r="DS637" s="40">
        <v>632</v>
      </c>
      <c r="DT637" s="130" t="str">
        <f>IF(OR(INDEX(Expenses!$B$6:$B$1005,$DS637,1)=0,INDEX(Expenses!$C$6:$C$1005,$DS637,1)=0,INDEX(Expenses!$D$6:$D$1005,$DS637,1)=0),"Passive","Active")</f>
        <v>Passive</v>
      </c>
      <c r="DU637" s="130" t="str">
        <f>IF($DT637="Passive","",INDEX(Expenses!$B$6:$B$1005,Calc!$DS637,1))</f>
        <v/>
      </c>
      <c r="DV637" s="130" t="str">
        <f>IF($DT637="Passive","",INDEX(Expenses!$C$6:$C$1005,Calc!$DS637,1))</f>
        <v/>
      </c>
      <c r="DW637" s="130" t="str">
        <f>IF($DT637="Passive","",INDEX(Expenses!$D$6:$D$1005,Calc!$DS637,1))</f>
        <v/>
      </c>
      <c r="DX637" s="136" t="str">
        <f>IF($DT637="Passive","",INDEX(Expenses!E$6:E$1005,$DS637,1))</f>
        <v/>
      </c>
      <c r="DY637" s="136" t="str">
        <f>IF($DT637="Passive","",INDEX(Expenses!F$6:F$1005,$DS637,1))</f>
        <v/>
      </c>
      <c r="DZ637" s="136" t="str">
        <f>IF($DT637="Passive","",INDEX(Expenses!G$6:G$1005,$DS637,1))</f>
        <v/>
      </c>
      <c r="EA637" s="136" t="str">
        <f>IF($DT637="Passive","",INDEX(Expenses!H$6:H$1005,$DS637,1))</f>
        <v/>
      </c>
      <c r="EB637" s="136" t="str">
        <f>IF($DT637="Passive","",INDEX(Expenses!I$6:I$1005,$DS637,1))</f>
        <v/>
      </c>
      <c r="EC637" s="136" t="str">
        <f>IF($DT637="Passive","",INDEX(Expenses!J$6:J$1005,$DS637,1))</f>
        <v/>
      </c>
      <c r="ED637" s="136" t="str">
        <f>IF($DT637="Passive","",INDEX(Expenses!K$6:K$1005,$DS637,1))</f>
        <v/>
      </c>
      <c r="EE637" s="136" t="str">
        <f>IF($DT637="Passive","",INDEX(Expenses!L$6:L$1005,$DS637,1))</f>
        <v/>
      </c>
      <c r="EF637" s="136" t="str">
        <f>IF($DT637="Passive","",INDEX(Expenses!M$6:M$1005,$DS637,1))</f>
        <v/>
      </c>
      <c r="EG637" s="136" t="str">
        <f>IF($DT637="Passive","",INDEX(Expenses!N$6:N$1005,$DS637,1))</f>
        <v/>
      </c>
      <c r="EH637" s="136" t="str">
        <f>IF($DT637="Passive","",INDEX(Expenses!O$6:O$1005,$DS637,1))</f>
        <v/>
      </c>
      <c r="EI637" s="136" t="str">
        <f>IF($DT637="Passive","",INDEX(Expenses!P$6:P$1005,$DS637,1))</f>
        <v/>
      </c>
    </row>
    <row r="638" spans="123:139" x14ac:dyDescent="0.25">
      <c r="DS638" s="40">
        <v>633</v>
      </c>
      <c r="DT638" s="130" t="str">
        <f>IF(OR(INDEX(Expenses!$B$6:$B$1005,$DS638,1)=0,INDEX(Expenses!$C$6:$C$1005,$DS638,1)=0,INDEX(Expenses!$D$6:$D$1005,$DS638,1)=0),"Passive","Active")</f>
        <v>Passive</v>
      </c>
      <c r="DU638" s="130" t="str">
        <f>IF($DT638="Passive","",INDEX(Expenses!$B$6:$B$1005,Calc!$DS638,1))</f>
        <v/>
      </c>
      <c r="DV638" s="130" t="str">
        <f>IF($DT638="Passive","",INDEX(Expenses!$C$6:$C$1005,Calc!$DS638,1))</f>
        <v/>
      </c>
      <c r="DW638" s="130" t="str">
        <f>IF($DT638="Passive","",INDEX(Expenses!$D$6:$D$1005,Calc!$DS638,1))</f>
        <v/>
      </c>
      <c r="DX638" s="136" t="str">
        <f>IF($DT638="Passive","",INDEX(Expenses!E$6:E$1005,$DS638,1))</f>
        <v/>
      </c>
      <c r="DY638" s="136" t="str">
        <f>IF($DT638="Passive","",INDEX(Expenses!F$6:F$1005,$DS638,1))</f>
        <v/>
      </c>
      <c r="DZ638" s="136" t="str">
        <f>IF($DT638="Passive","",INDEX(Expenses!G$6:G$1005,$DS638,1))</f>
        <v/>
      </c>
      <c r="EA638" s="136" t="str">
        <f>IF($DT638="Passive","",INDEX(Expenses!H$6:H$1005,$DS638,1))</f>
        <v/>
      </c>
      <c r="EB638" s="136" t="str">
        <f>IF($DT638="Passive","",INDEX(Expenses!I$6:I$1005,$DS638,1))</f>
        <v/>
      </c>
      <c r="EC638" s="136" t="str">
        <f>IF($DT638="Passive","",INDEX(Expenses!J$6:J$1005,$DS638,1))</f>
        <v/>
      </c>
      <c r="ED638" s="136" t="str">
        <f>IF($DT638="Passive","",INDEX(Expenses!K$6:K$1005,$DS638,1))</f>
        <v/>
      </c>
      <c r="EE638" s="136" t="str">
        <f>IF($DT638="Passive","",INDEX(Expenses!L$6:L$1005,$DS638,1))</f>
        <v/>
      </c>
      <c r="EF638" s="136" t="str">
        <f>IF($DT638="Passive","",INDEX(Expenses!M$6:M$1005,$DS638,1))</f>
        <v/>
      </c>
      <c r="EG638" s="136" t="str">
        <f>IF($DT638="Passive","",INDEX(Expenses!N$6:N$1005,$DS638,1))</f>
        <v/>
      </c>
      <c r="EH638" s="136" t="str">
        <f>IF($DT638="Passive","",INDEX(Expenses!O$6:O$1005,$DS638,1))</f>
        <v/>
      </c>
      <c r="EI638" s="136" t="str">
        <f>IF($DT638="Passive","",INDEX(Expenses!P$6:P$1005,$DS638,1))</f>
        <v/>
      </c>
    </row>
    <row r="639" spans="123:139" x14ac:dyDescent="0.25">
      <c r="DS639" s="40">
        <v>634</v>
      </c>
      <c r="DT639" s="130" t="str">
        <f>IF(OR(INDEX(Expenses!$B$6:$B$1005,$DS639,1)=0,INDEX(Expenses!$C$6:$C$1005,$DS639,1)=0,INDEX(Expenses!$D$6:$D$1005,$DS639,1)=0),"Passive","Active")</f>
        <v>Passive</v>
      </c>
      <c r="DU639" s="130" t="str">
        <f>IF($DT639="Passive","",INDEX(Expenses!$B$6:$B$1005,Calc!$DS639,1))</f>
        <v/>
      </c>
      <c r="DV639" s="130" t="str">
        <f>IF($DT639="Passive","",INDEX(Expenses!$C$6:$C$1005,Calc!$DS639,1))</f>
        <v/>
      </c>
      <c r="DW639" s="130" t="str">
        <f>IF($DT639="Passive","",INDEX(Expenses!$D$6:$D$1005,Calc!$DS639,1))</f>
        <v/>
      </c>
      <c r="DX639" s="136" t="str">
        <f>IF($DT639="Passive","",INDEX(Expenses!E$6:E$1005,$DS639,1))</f>
        <v/>
      </c>
      <c r="DY639" s="136" t="str">
        <f>IF($DT639="Passive","",INDEX(Expenses!F$6:F$1005,$DS639,1))</f>
        <v/>
      </c>
      <c r="DZ639" s="136" t="str">
        <f>IF($DT639="Passive","",INDEX(Expenses!G$6:G$1005,$DS639,1))</f>
        <v/>
      </c>
      <c r="EA639" s="136" t="str">
        <f>IF($DT639="Passive","",INDEX(Expenses!H$6:H$1005,$DS639,1))</f>
        <v/>
      </c>
      <c r="EB639" s="136" t="str">
        <f>IF($DT639="Passive","",INDEX(Expenses!I$6:I$1005,$DS639,1))</f>
        <v/>
      </c>
      <c r="EC639" s="136" t="str">
        <f>IF($DT639="Passive","",INDEX(Expenses!J$6:J$1005,$DS639,1))</f>
        <v/>
      </c>
      <c r="ED639" s="136" t="str">
        <f>IF($DT639="Passive","",INDEX(Expenses!K$6:K$1005,$DS639,1))</f>
        <v/>
      </c>
      <c r="EE639" s="136" t="str">
        <f>IF($DT639="Passive","",INDEX(Expenses!L$6:L$1005,$DS639,1))</f>
        <v/>
      </c>
      <c r="EF639" s="136" t="str">
        <f>IF($DT639="Passive","",INDEX(Expenses!M$6:M$1005,$DS639,1))</f>
        <v/>
      </c>
      <c r="EG639" s="136" t="str">
        <f>IF($DT639="Passive","",INDEX(Expenses!N$6:N$1005,$DS639,1))</f>
        <v/>
      </c>
      <c r="EH639" s="136" t="str">
        <f>IF($DT639="Passive","",INDEX(Expenses!O$6:O$1005,$DS639,1))</f>
        <v/>
      </c>
      <c r="EI639" s="136" t="str">
        <f>IF($DT639="Passive","",INDEX(Expenses!P$6:P$1005,$DS639,1))</f>
        <v/>
      </c>
    </row>
    <row r="640" spans="123:139" x14ac:dyDescent="0.25">
      <c r="DS640" s="40">
        <v>635</v>
      </c>
      <c r="DT640" s="130" t="str">
        <f>IF(OR(INDEX(Expenses!$B$6:$B$1005,$DS640,1)=0,INDEX(Expenses!$C$6:$C$1005,$DS640,1)=0,INDEX(Expenses!$D$6:$D$1005,$DS640,1)=0),"Passive","Active")</f>
        <v>Passive</v>
      </c>
      <c r="DU640" s="130" t="str">
        <f>IF($DT640="Passive","",INDEX(Expenses!$B$6:$B$1005,Calc!$DS640,1))</f>
        <v/>
      </c>
      <c r="DV640" s="130" t="str">
        <f>IF($DT640="Passive","",INDEX(Expenses!$C$6:$C$1005,Calc!$DS640,1))</f>
        <v/>
      </c>
      <c r="DW640" s="130" t="str">
        <f>IF($DT640="Passive","",INDEX(Expenses!$D$6:$D$1005,Calc!$DS640,1))</f>
        <v/>
      </c>
      <c r="DX640" s="136" t="str">
        <f>IF($DT640="Passive","",INDEX(Expenses!E$6:E$1005,$DS640,1))</f>
        <v/>
      </c>
      <c r="DY640" s="136" t="str">
        <f>IF($DT640="Passive","",INDEX(Expenses!F$6:F$1005,$DS640,1))</f>
        <v/>
      </c>
      <c r="DZ640" s="136" t="str">
        <f>IF($DT640="Passive","",INDEX(Expenses!G$6:G$1005,$DS640,1))</f>
        <v/>
      </c>
      <c r="EA640" s="136" t="str">
        <f>IF($DT640="Passive","",INDEX(Expenses!H$6:H$1005,$DS640,1))</f>
        <v/>
      </c>
      <c r="EB640" s="136" t="str">
        <f>IF($DT640="Passive","",INDEX(Expenses!I$6:I$1005,$DS640,1))</f>
        <v/>
      </c>
      <c r="EC640" s="136" t="str">
        <f>IF($DT640="Passive","",INDEX(Expenses!J$6:J$1005,$DS640,1))</f>
        <v/>
      </c>
      <c r="ED640" s="136" t="str">
        <f>IF($DT640="Passive","",INDEX(Expenses!K$6:K$1005,$DS640,1))</f>
        <v/>
      </c>
      <c r="EE640" s="136" t="str">
        <f>IF($DT640="Passive","",INDEX(Expenses!L$6:L$1005,$DS640,1))</f>
        <v/>
      </c>
      <c r="EF640" s="136" t="str">
        <f>IF($DT640="Passive","",INDEX(Expenses!M$6:M$1005,$DS640,1))</f>
        <v/>
      </c>
      <c r="EG640" s="136" t="str">
        <f>IF($DT640="Passive","",INDEX(Expenses!N$6:N$1005,$DS640,1))</f>
        <v/>
      </c>
      <c r="EH640" s="136" t="str">
        <f>IF($DT640="Passive","",INDEX(Expenses!O$6:O$1005,$DS640,1))</f>
        <v/>
      </c>
      <c r="EI640" s="136" t="str">
        <f>IF($DT640="Passive","",INDEX(Expenses!P$6:P$1005,$DS640,1))</f>
        <v/>
      </c>
    </row>
    <row r="641" spans="123:139" x14ac:dyDescent="0.25">
      <c r="DS641" s="40">
        <v>636</v>
      </c>
      <c r="DT641" s="130" t="str">
        <f>IF(OR(INDEX(Expenses!$B$6:$B$1005,$DS641,1)=0,INDEX(Expenses!$C$6:$C$1005,$DS641,1)=0,INDEX(Expenses!$D$6:$D$1005,$DS641,1)=0),"Passive","Active")</f>
        <v>Passive</v>
      </c>
      <c r="DU641" s="130" t="str">
        <f>IF($DT641="Passive","",INDEX(Expenses!$B$6:$B$1005,Calc!$DS641,1))</f>
        <v/>
      </c>
      <c r="DV641" s="130" t="str">
        <f>IF($DT641="Passive","",INDEX(Expenses!$C$6:$C$1005,Calc!$DS641,1))</f>
        <v/>
      </c>
      <c r="DW641" s="130" t="str">
        <f>IF($DT641="Passive","",INDEX(Expenses!$D$6:$D$1005,Calc!$DS641,1))</f>
        <v/>
      </c>
      <c r="DX641" s="136" t="str">
        <f>IF($DT641="Passive","",INDEX(Expenses!E$6:E$1005,$DS641,1))</f>
        <v/>
      </c>
      <c r="DY641" s="136" t="str">
        <f>IF($DT641="Passive","",INDEX(Expenses!F$6:F$1005,$DS641,1))</f>
        <v/>
      </c>
      <c r="DZ641" s="136" t="str">
        <f>IF($DT641="Passive","",INDEX(Expenses!G$6:G$1005,$DS641,1))</f>
        <v/>
      </c>
      <c r="EA641" s="136" t="str">
        <f>IF($DT641="Passive","",INDEX(Expenses!H$6:H$1005,$DS641,1))</f>
        <v/>
      </c>
      <c r="EB641" s="136" t="str">
        <f>IF($DT641="Passive","",INDEX(Expenses!I$6:I$1005,$DS641,1))</f>
        <v/>
      </c>
      <c r="EC641" s="136" t="str">
        <f>IF($DT641="Passive","",INDEX(Expenses!J$6:J$1005,$DS641,1))</f>
        <v/>
      </c>
      <c r="ED641" s="136" t="str">
        <f>IF($DT641="Passive","",INDEX(Expenses!K$6:K$1005,$DS641,1))</f>
        <v/>
      </c>
      <c r="EE641" s="136" t="str">
        <f>IF($DT641="Passive","",INDEX(Expenses!L$6:L$1005,$DS641,1))</f>
        <v/>
      </c>
      <c r="EF641" s="136" t="str">
        <f>IF($DT641="Passive","",INDEX(Expenses!M$6:M$1005,$DS641,1))</f>
        <v/>
      </c>
      <c r="EG641" s="136" t="str">
        <f>IF($DT641="Passive","",INDEX(Expenses!N$6:N$1005,$DS641,1))</f>
        <v/>
      </c>
      <c r="EH641" s="136" t="str">
        <f>IF($DT641="Passive","",INDEX(Expenses!O$6:O$1005,$DS641,1))</f>
        <v/>
      </c>
      <c r="EI641" s="136" t="str">
        <f>IF($DT641="Passive","",INDEX(Expenses!P$6:P$1005,$DS641,1))</f>
        <v/>
      </c>
    </row>
    <row r="642" spans="123:139" x14ac:dyDescent="0.25">
      <c r="DS642" s="40">
        <v>637</v>
      </c>
      <c r="DT642" s="130" t="str">
        <f>IF(OR(INDEX(Expenses!$B$6:$B$1005,$DS642,1)=0,INDEX(Expenses!$C$6:$C$1005,$DS642,1)=0,INDEX(Expenses!$D$6:$D$1005,$DS642,1)=0),"Passive","Active")</f>
        <v>Passive</v>
      </c>
      <c r="DU642" s="130" t="str">
        <f>IF($DT642="Passive","",INDEX(Expenses!$B$6:$B$1005,Calc!$DS642,1))</f>
        <v/>
      </c>
      <c r="DV642" s="130" t="str">
        <f>IF($DT642="Passive","",INDEX(Expenses!$C$6:$C$1005,Calc!$DS642,1))</f>
        <v/>
      </c>
      <c r="DW642" s="130" t="str">
        <f>IF($DT642="Passive","",INDEX(Expenses!$D$6:$D$1005,Calc!$DS642,1))</f>
        <v/>
      </c>
      <c r="DX642" s="136" t="str">
        <f>IF($DT642="Passive","",INDEX(Expenses!E$6:E$1005,$DS642,1))</f>
        <v/>
      </c>
      <c r="DY642" s="136" t="str">
        <f>IF($DT642="Passive","",INDEX(Expenses!F$6:F$1005,$DS642,1))</f>
        <v/>
      </c>
      <c r="DZ642" s="136" t="str">
        <f>IF($DT642="Passive","",INDEX(Expenses!G$6:G$1005,$DS642,1))</f>
        <v/>
      </c>
      <c r="EA642" s="136" t="str">
        <f>IF($DT642="Passive","",INDEX(Expenses!H$6:H$1005,$DS642,1))</f>
        <v/>
      </c>
      <c r="EB642" s="136" t="str">
        <f>IF($DT642="Passive","",INDEX(Expenses!I$6:I$1005,$DS642,1))</f>
        <v/>
      </c>
      <c r="EC642" s="136" t="str">
        <f>IF($DT642="Passive","",INDEX(Expenses!J$6:J$1005,$DS642,1))</f>
        <v/>
      </c>
      <c r="ED642" s="136" t="str">
        <f>IF($DT642="Passive","",INDEX(Expenses!K$6:K$1005,$DS642,1))</f>
        <v/>
      </c>
      <c r="EE642" s="136" t="str">
        <f>IF($DT642="Passive","",INDEX(Expenses!L$6:L$1005,$DS642,1))</f>
        <v/>
      </c>
      <c r="EF642" s="136" t="str">
        <f>IF($DT642="Passive","",INDEX(Expenses!M$6:M$1005,$DS642,1))</f>
        <v/>
      </c>
      <c r="EG642" s="136" t="str">
        <f>IF($DT642="Passive","",INDEX(Expenses!N$6:N$1005,$DS642,1))</f>
        <v/>
      </c>
      <c r="EH642" s="136" t="str">
        <f>IF($DT642="Passive","",INDEX(Expenses!O$6:O$1005,$DS642,1))</f>
        <v/>
      </c>
      <c r="EI642" s="136" t="str">
        <f>IF($DT642="Passive","",INDEX(Expenses!P$6:P$1005,$DS642,1))</f>
        <v/>
      </c>
    </row>
    <row r="643" spans="123:139" x14ac:dyDescent="0.25">
      <c r="DS643" s="40">
        <v>638</v>
      </c>
      <c r="DT643" s="130" t="str">
        <f>IF(OR(INDEX(Expenses!$B$6:$B$1005,$DS643,1)=0,INDEX(Expenses!$C$6:$C$1005,$DS643,1)=0,INDEX(Expenses!$D$6:$D$1005,$DS643,1)=0),"Passive","Active")</f>
        <v>Passive</v>
      </c>
      <c r="DU643" s="130" t="str">
        <f>IF($DT643="Passive","",INDEX(Expenses!$B$6:$B$1005,Calc!$DS643,1))</f>
        <v/>
      </c>
      <c r="DV643" s="130" t="str">
        <f>IF($DT643="Passive","",INDEX(Expenses!$C$6:$C$1005,Calc!$DS643,1))</f>
        <v/>
      </c>
      <c r="DW643" s="130" t="str">
        <f>IF($DT643="Passive","",INDEX(Expenses!$D$6:$D$1005,Calc!$DS643,1))</f>
        <v/>
      </c>
      <c r="DX643" s="136" t="str">
        <f>IF($DT643="Passive","",INDEX(Expenses!E$6:E$1005,$DS643,1))</f>
        <v/>
      </c>
      <c r="DY643" s="136" t="str">
        <f>IF($DT643="Passive","",INDEX(Expenses!F$6:F$1005,$DS643,1))</f>
        <v/>
      </c>
      <c r="DZ643" s="136" t="str">
        <f>IF($DT643="Passive","",INDEX(Expenses!G$6:G$1005,$DS643,1))</f>
        <v/>
      </c>
      <c r="EA643" s="136" t="str">
        <f>IF($DT643="Passive","",INDEX(Expenses!H$6:H$1005,$DS643,1))</f>
        <v/>
      </c>
      <c r="EB643" s="136" t="str">
        <f>IF($DT643="Passive","",INDEX(Expenses!I$6:I$1005,$DS643,1))</f>
        <v/>
      </c>
      <c r="EC643" s="136" t="str">
        <f>IF($DT643="Passive","",INDEX(Expenses!J$6:J$1005,$DS643,1))</f>
        <v/>
      </c>
      <c r="ED643" s="136" t="str">
        <f>IF($DT643="Passive","",INDEX(Expenses!K$6:K$1005,$DS643,1))</f>
        <v/>
      </c>
      <c r="EE643" s="136" t="str">
        <f>IF($DT643="Passive","",INDEX(Expenses!L$6:L$1005,$DS643,1))</f>
        <v/>
      </c>
      <c r="EF643" s="136" t="str">
        <f>IF($DT643="Passive","",INDEX(Expenses!M$6:M$1005,$DS643,1))</f>
        <v/>
      </c>
      <c r="EG643" s="136" t="str">
        <f>IF($DT643="Passive","",INDEX(Expenses!N$6:N$1005,$DS643,1))</f>
        <v/>
      </c>
      <c r="EH643" s="136" t="str">
        <f>IF($DT643="Passive","",INDEX(Expenses!O$6:O$1005,$DS643,1))</f>
        <v/>
      </c>
      <c r="EI643" s="136" t="str">
        <f>IF($DT643="Passive","",INDEX(Expenses!P$6:P$1005,$DS643,1))</f>
        <v/>
      </c>
    </row>
    <row r="644" spans="123:139" x14ac:dyDescent="0.25">
      <c r="DS644" s="40">
        <v>639</v>
      </c>
      <c r="DT644" s="130" t="str">
        <f>IF(OR(INDEX(Expenses!$B$6:$B$1005,$DS644,1)=0,INDEX(Expenses!$C$6:$C$1005,$DS644,1)=0,INDEX(Expenses!$D$6:$D$1005,$DS644,1)=0),"Passive","Active")</f>
        <v>Passive</v>
      </c>
      <c r="DU644" s="130" t="str">
        <f>IF($DT644="Passive","",INDEX(Expenses!$B$6:$B$1005,Calc!$DS644,1))</f>
        <v/>
      </c>
      <c r="DV644" s="130" t="str">
        <f>IF($DT644="Passive","",INDEX(Expenses!$C$6:$C$1005,Calc!$DS644,1))</f>
        <v/>
      </c>
      <c r="DW644" s="130" t="str">
        <f>IF($DT644="Passive","",INDEX(Expenses!$D$6:$D$1005,Calc!$DS644,1))</f>
        <v/>
      </c>
      <c r="DX644" s="136" t="str">
        <f>IF($DT644="Passive","",INDEX(Expenses!E$6:E$1005,$DS644,1))</f>
        <v/>
      </c>
      <c r="DY644" s="136" t="str">
        <f>IF($DT644="Passive","",INDEX(Expenses!F$6:F$1005,$DS644,1))</f>
        <v/>
      </c>
      <c r="DZ644" s="136" t="str">
        <f>IF($DT644="Passive","",INDEX(Expenses!G$6:G$1005,$DS644,1))</f>
        <v/>
      </c>
      <c r="EA644" s="136" t="str">
        <f>IF($DT644="Passive","",INDEX(Expenses!H$6:H$1005,$DS644,1))</f>
        <v/>
      </c>
      <c r="EB644" s="136" t="str">
        <f>IF($DT644="Passive","",INDEX(Expenses!I$6:I$1005,$DS644,1))</f>
        <v/>
      </c>
      <c r="EC644" s="136" t="str">
        <f>IF($DT644="Passive","",INDEX(Expenses!J$6:J$1005,$DS644,1))</f>
        <v/>
      </c>
      <c r="ED644" s="136" t="str">
        <f>IF($DT644="Passive","",INDEX(Expenses!K$6:K$1005,$DS644,1))</f>
        <v/>
      </c>
      <c r="EE644" s="136" t="str">
        <f>IF($DT644="Passive","",INDEX(Expenses!L$6:L$1005,$DS644,1))</f>
        <v/>
      </c>
      <c r="EF644" s="136" t="str">
        <f>IF($DT644="Passive","",INDEX(Expenses!M$6:M$1005,$DS644,1))</f>
        <v/>
      </c>
      <c r="EG644" s="136" t="str">
        <f>IF($DT644="Passive","",INDEX(Expenses!N$6:N$1005,$DS644,1))</f>
        <v/>
      </c>
      <c r="EH644" s="136" t="str">
        <f>IF($DT644="Passive","",INDEX(Expenses!O$6:O$1005,$DS644,1))</f>
        <v/>
      </c>
      <c r="EI644" s="136" t="str">
        <f>IF($DT644="Passive","",INDEX(Expenses!P$6:P$1005,$DS644,1))</f>
        <v/>
      </c>
    </row>
    <row r="645" spans="123:139" x14ac:dyDescent="0.25">
      <c r="DS645" s="40">
        <v>640</v>
      </c>
      <c r="DT645" s="130" t="str">
        <f>IF(OR(INDEX(Expenses!$B$6:$B$1005,$DS645,1)=0,INDEX(Expenses!$C$6:$C$1005,$DS645,1)=0,INDEX(Expenses!$D$6:$D$1005,$DS645,1)=0),"Passive","Active")</f>
        <v>Passive</v>
      </c>
      <c r="DU645" s="130" t="str">
        <f>IF($DT645="Passive","",INDEX(Expenses!$B$6:$B$1005,Calc!$DS645,1))</f>
        <v/>
      </c>
      <c r="DV645" s="130" t="str">
        <f>IF($DT645="Passive","",INDEX(Expenses!$C$6:$C$1005,Calc!$DS645,1))</f>
        <v/>
      </c>
      <c r="DW645" s="130" t="str">
        <f>IF($DT645="Passive","",INDEX(Expenses!$D$6:$D$1005,Calc!$DS645,1))</f>
        <v/>
      </c>
      <c r="DX645" s="136" t="str">
        <f>IF($DT645="Passive","",INDEX(Expenses!E$6:E$1005,$DS645,1))</f>
        <v/>
      </c>
      <c r="DY645" s="136" t="str">
        <f>IF($DT645="Passive","",INDEX(Expenses!F$6:F$1005,$DS645,1))</f>
        <v/>
      </c>
      <c r="DZ645" s="136" t="str">
        <f>IF($DT645="Passive","",INDEX(Expenses!G$6:G$1005,$DS645,1))</f>
        <v/>
      </c>
      <c r="EA645" s="136" t="str">
        <f>IF($DT645="Passive","",INDEX(Expenses!H$6:H$1005,$DS645,1))</f>
        <v/>
      </c>
      <c r="EB645" s="136" t="str">
        <f>IF($DT645="Passive","",INDEX(Expenses!I$6:I$1005,$DS645,1))</f>
        <v/>
      </c>
      <c r="EC645" s="136" t="str">
        <f>IF($DT645="Passive","",INDEX(Expenses!J$6:J$1005,$DS645,1))</f>
        <v/>
      </c>
      <c r="ED645" s="136" t="str">
        <f>IF($DT645="Passive","",INDEX(Expenses!K$6:K$1005,$DS645,1))</f>
        <v/>
      </c>
      <c r="EE645" s="136" t="str">
        <f>IF($DT645="Passive","",INDEX(Expenses!L$6:L$1005,$DS645,1))</f>
        <v/>
      </c>
      <c r="EF645" s="136" t="str">
        <f>IF($DT645="Passive","",INDEX(Expenses!M$6:M$1005,$DS645,1))</f>
        <v/>
      </c>
      <c r="EG645" s="136" t="str">
        <f>IF($DT645="Passive","",INDEX(Expenses!N$6:N$1005,$DS645,1))</f>
        <v/>
      </c>
      <c r="EH645" s="136" t="str">
        <f>IF($DT645="Passive","",INDEX(Expenses!O$6:O$1005,$DS645,1))</f>
        <v/>
      </c>
      <c r="EI645" s="136" t="str">
        <f>IF($DT645="Passive","",INDEX(Expenses!P$6:P$1005,$DS645,1))</f>
        <v/>
      </c>
    </row>
    <row r="646" spans="123:139" x14ac:dyDescent="0.25">
      <c r="DS646" s="40">
        <v>641</v>
      </c>
      <c r="DT646" s="130" t="str">
        <f>IF(OR(INDEX(Expenses!$B$6:$B$1005,$DS646,1)=0,INDEX(Expenses!$C$6:$C$1005,$DS646,1)=0,INDEX(Expenses!$D$6:$D$1005,$DS646,1)=0),"Passive","Active")</f>
        <v>Passive</v>
      </c>
      <c r="DU646" s="130" t="str">
        <f>IF($DT646="Passive","",INDEX(Expenses!$B$6:$B$1005,Calc!$DS646,1))</f>
        <v/>
      </c>
      <c r="DV646" s="130" t="str">
        <f>IF($DT646="Passive","",INDEX(Expenses!$C$6:$C$1005,Calc!$DS646,1))</f>
        <v/>
      </c>
      <c r="DW646" s="130" t="str">
        <f>IF($DT646="Passive","",INDEX(Expenses!$D$6:$D$1005,Calc!$DS646,1))</f>
        <v/>
      </c>
      <c r="DX646" s="136" t="str">
        <f>IF($DT646="Passive","",INDEX(Expenses!E$6:E$1005,$DS646,1))</f>
        <v/>
      </c>
      <c r="DY646" s="136" t="str">
        <f>IF($DT646="Passive","",INDEX(Expenses!F$6:F$1005,$DS646,1))</f>
        <v/>
      </c>
      <c r="DZ646" s="136" t="str">
        <f>IF($DT646="Passive","",INDEX(Expenses!G$6:G$1005,$DS646,1))</f>
        <v/>
      </c>
      <c r="EA646" s="136" t="str">
        <f>IF($DT646="Passive","",INDEX(Expenses!H$6:H$1005,$DS646,1))</f>
        <v/>
      </c>
      <c r="EB646" s="136" t="str">
        <f>IF($DT646="Passive","",INDEX(Expenses!I$6:I$1005,$DS646,1))</f>
        <v/>
      </c>
      <c r="EC646" s="136" t="str">
        <f>IF($DT646="Passive","",INDEX(Expenses!J$6:J$1005,$DS646,1))</f>
        <v/>
      </c>
      <c r="ED646" s="136" t="str">
        <f>IF($DT646="Passive","",INDEX(Expenses!K$6:K$1005,$DS646,1))</f>
        <v/>
      </c>
      <c r="EE646" s="136" t="str">
        <f>IF($DT646="Passive","",INDEX(Expenses!L$6:L$1005,$DS646,1))</f>
        <v/>
      </c>
      <c r="EF646" s="136" t="str">
        <f>IF($DT646="Passive","",INDEX(Expenses!M$6:M$1005,$DS646,1))</f>
        <v/>
      </c>
      <c r="EG646" s="136" t="str">
        <f>IF($DT646="Passive","",INDEX(Expenses!N$6:N$1005,$DS646,1))</f>
        <v/>
      </c>
      <c r="EH646" s="136" t="str">
        <f>IF($DT646="Passive","",INDEX(Expenses!O$6:O$1005,$DS646,1))</f>
        <v/>
      </c>
      <c r="EI646" s="136" t="str">
        <f>IF($DT646="Passive","",INDEX(Expenses!P$6:P$1005,$DS646,1))</f>
        <v/>
      </c>
    </row>
    <row r="647" spans="123:139" x14ac:dyDescent="0.25">
      <c r="DS647" s="40">
        <v>642</v>
      </c>
      <c r="DT647" s="130" t="str">
        <f>IF(OR(INDEX(Expenses!$B$6:$B$1005,$DS647,1)=0,INDEX(Expenses!$C$6:$C$1005,$DS647,1)=0,INDEX(Expenses!$D$6:$D$1005,$DS647,1)=0),"Passive","Active")</f>
        <v>Passive</v>
      </c>
      <c r="DU647" s="130" t="str">
        <f>IF($DT647="Passive","",INDEX(Expenses!$B$6:$B$1005,Calc!$DS647,1))</f>
        <v/>
      </c>
      <c r="DV647" s="130" t="str">
        <f>IF($DT647="Passive","",INDEX(Expenses!$C$6:$C$1005,Calc!$DS647,1))</f>
        <v/>
      </c>
      <c r="DW647" s="130" t="str">
        <f>IF($DT647="Passive","",INDEX(Expenses!$D$6:$D$1005,Calc!$DS647,1))</f>
        <v/>
      </c>
      <c r="DX647" s="136" t="str">
        <f>IF($DT647="Passive","",INDEX(Expenses!E$6:E$1005,$DS647,1))</f>
        <v/>
      </c>
      <c r="DY647" s="136" t="str">
        <f>IF($DT647="Passive","",INDEX(Expenses!F$6:F$1005,$DS647,1))</f>
        <v/>
      </c>
      <c r="DZ647" s="136" t="str">
        <f>IF($DT647="Passive","",INDEX(Expenses!G$6:G$1005,$DS647,1))</f>
        <v/>
      </c>
      <c r="EA647" s="136" t="str">
        <f>IF($DT647="Passive","",INDEX(Expenses!H$6:H$1005,$DS647,1))</f>
        <v/>
      </c>
      <c r="EB647" s="136" t="str">
        <f>IF($DT647="Passive","",INDEX(Expenses!I$6:I$1005,$DS647,1))</f>
        <v/>
      </c>
      <c r="EC647" s="136" t="str">
        <f>IF($DT647="Passive","",INDEX(Expenses!J$6:J$1005,$DS647,1))</f>
        <v/>
      </c>
      <c r="ED647" s="136" t="str">
        <f>IF($DT647="Passive","",INDEX(Expenses!K$6:K$1005,$DS647,1))</f>
        <v/>
      </c>
      <c r="EE647" s="136" t="str">
        <f>IF($DT647="Passive","",INDEX(Expenses!L$6:L$1005,$DS647,1))</f>
        <v/>
      </c>
      <c r="EF647" s="136" t="str">
        <f>IF($DT647="Passive","",INDEX(Expenses!M$6:M$1005,$DS647,1))</f>
        <v/>
      </c>
      <c r="EG647" s="136" t="str">
        <f>IF($DT647="Passive","",INDEX(Expenses!N$6:N$1005,$DS647,1))</f>
        <v/>
      </c>
      <c r="EH647" s="136" t="str">
        <f>IF($DT647="Passive","",INDEX(Expenses!O$6:O$1005,$DS647,1))</f>
        <v/>
      </c>
      <c r="EI647" s="136" t="str">
        <f>IF($DT647="Passive","",INDEX(Expenses!P$6:P$1005,$DS647,1))</f>
        <v/>
      </c>
    </row>
    <row r="648" spans="123:139" x14ac:dyDescent="0.25">
      <c r="DS648" s="40">
        <v>643</v>
      </c>
      <c r="DT648" s="130" t="str">
        <f>IF(OR(INDEX(Expenses!$B$6:$B$1005,$DS648,1)=0,INDEX(Expenses!$C$6:$C$1005,$DS648,1)=0,INDEX(Expenses!$D$6:$D$1005,$DS648,1)=0),"Passive","Active")</f>
        <v>Passive</v>
      </c>
      <c r="DU648" s="130" t="str">
        <f>IF($DT648="Passive","",INDEX(Expenses!$B$6:$B$1005,Calc!$DS648,1))</f>
        <v/>
      </c>
      <c r="DV648" s="130" t="str">
        <f>IF($DT648="Passive","",INDEX(Expenses!$C$6:$C$1005,Calc!$DS648,1))</f>
        <v/>
      </c>
      <c r="DW648" s="130" t="str">
        <f>IF($DT648="Passive","",INDEX(Expenses!$D$6:$D$1005,Calc!$DS648,1))</f>
        <v/>
      </c>
      <c r="DX648" s="136" t="str">
        <f>IF($DT648="Passive","",INDEX(Expenses!E$6:E$1005,$DS648,1))</f>
        <v/>
      </c>
      <c r="DY648" s="136" t="str">
        <f>IF($DT648="Passive","",INDEX(Expenses!F$6:F$1005,$DS648,1))</f>
        <v/>
      </c>
      <c r="DZ648" s="136" t="str">
        <f>IF($DT648="Passive","",INDEX(Expenses!G$6:G$1005,$DS648,1))</f>
        <v/>
      </c>
      <c r="EA648" s="136" t="str">
        <f>IF($DT648="Passive","",INDEX(Expenses!H$6:H$1005,$DS648,1))</f>
        <v/>
      </c>
      <c r="EB648" s="136" t="str">
        <f>IF($DT648="Passive","",INDEX(Expenses!I$6:I$1005,$DS648,1))</f>
        <v/>
      </c>
      <c r="EC648" s="136" t="str">
        <f>IF($DT648="Passive","",INDEX(Expenses!J$6:J$1005,$DS648,1))</f>
        <v/>
      </c>
      <c r="ED648" s="136" t="str">
        <f>IF($DT648="Passive","",INDEX(Expenses!K$6:K$1005,$DS648,1))</f>
        <v/>
      </c>
      <c r="EE648" s="136" t="str">
        <f>IF($DT648="Passive","",INDEX(Expenses!L$6:L$1005,$DS648,1))</f>
        <v/>
      </c>
      <c r="EF648" s="136" t="str">
        <f>IF($DT648="Passive","",INDEX(Expenses!M$6:M$1005,$DS648,1))</f>
        <v/>
      </c>
      <c r="EG648" s="136" t="str">
        <f>IF($DT648="Passive","",INDEX(Expenses!N$6:N$1005,$DS648,1))</f>
        <v/>
      </c>
      <c r="EH648" s="136" t="str">
        <f>IF($DT648="Passive","",INDEX(Expenses!O$6:O$1005,$DS648,1))</f>
        <v/>
      </c>
      <c r="EI648" s="136" t="str">
        <f>IF($DT648="Passive","",INDEX(Expenses!P$6:P$1005,$DS648,1))</f>
        <v/>
      </c>
    </row>
    <row r="649" spans="123:139" x14ac:dyDescent="0.25">
      <c r="DS649" s="40">
        <v>644</v>
      </c>
      <c r="DT649" s="130" t="str">
        <f>IF(OR(INDEX(Expenses!$B$6:$B$1005,$DS649,1)=0,INDEX(Expenses!$C$6:$C$1005,$DS649,1)=0,INDEX(Expenses!$D$6:$D$1005,$DS649,1)=0),"Passive","Active")</f>
        <v>Passive</v>
      </c>
      <c r="DU649" s="130" t="str">
        <f>IF($DT649="Passive","",INDEX(Expenses!$B$6:$B$1005,Calc!$DS649,1))</f>
        <v/>
      </c>
      <c r="DV649" s="130" t="str">
        <f>IF($DT649="Passive","",INDEX(Expenses!$C$6:$C$1005,Calc!$DS649,1))</f>
        <v/>
      </c>
      <c r="DW649" s="130" t="str">
        <f>IF($DT649="Passive","",INDEX(Expenses!$D$6:$D$1005,Calc!$DS649,1))</f>
        <v/>
      </c>
      <c r="DX649" s="136" t="str">
        <f>IF($DT649="Passive","",INDEX(Expenses!E$6:E$1005,$DS649,1))</f>
        <v/>
      </c>
      <c r="DY649" s="136" t="str">
        <f>IF($DT649="Passive","",INDEX(Expenses!F$6:F$1005,$DS649,1))</f>
        <v/>
      </c>
      <c r="DZ649" s="136" t="str">
        <f>IF($DT649="Passive","",INDEX(Expenses!G$6:G$1005,$DS649,1))</f>
        <v/>
      </c>
      <c r="EA649" s="136" t="str">
        <f>IF($DT649="Passive","",INDEX(Expenses!H$6:H$1005,$DS649,1))</f>
        <v/>
      </c>
      <c r="EB649" s="136" t="str">
        <f>IF($DT649="Passive","",INDEX(Expenses!I$6:I$1005,$DS649,1))</f>
        <v/>
      </c>
      <c r="EC649" s="136" t="str">
        <f>IF($DT649="Passive","",INDEX(Expenses!J$6:J$1005,$DS649,1))</f>
        <v/>
      </c>
      <c r="ED649" s="136" t="str">
        <f>IF($DT649="Passive","",INDEX(Expenses!K$6:K$1005,$DS649,1))</f>
        <v/>
      </c>
      <c r="EE649" s="136" t="str">
        <f>IF($DT649="Passive","",INDEX(Expenses!L$6:L$1005,$DS649,1))</f>
        <v/>
      </c>
      <c r="EF649" s="136" t="str">
        <f>IF($DT649="Passive","",INDEX(Expenses!M$6:M$1005,$DS649,1))</f>
        <v/>
      </c>
      <c r="EG649" s="136" t="str">
        <f>IF($DT649="Passive","",INDEX(Expenses!N$6:N$1005,$DS649,1))</f>
        <v/>
      </c>
      <c r="EH649" s="136" t="str">
        <f>IF($DT649="Passive","",INDEX(Expenses!O$6:O$1005,$DS649,1))</f>
        <v/>
      </c>
      <c r="EI649" s="136" t="str">
        <f>IF($DT649="Passive","",INDEX(Expenses!P$6:P$1005,$DS649,1))</f>
        <v/>
      </c>
    </row>
    <row r="650" spans="123:139" x14ac:dyDescent="0.25">
      <c r="DS650" s="40">
        <v>645</v>
      </c>
      <c r="DT650" s="130" t="str">
        <f>IF(OR(INDEX(Expenses!$B$6:$B$1005,$DS650,1)=0,INDEX(Expenses!$C$6:$C$1005,$DS650,1)=0,INDEX(Expenses!$D$6:$D$1005,$DS650,1)=0),"Passive","Active")</f>
        <v>Passive</v>
      </c>
      <c r="DU650" s="130" t="str">
        <f>IF($DT650="Passive","",INDEX(Expenses!$B$6:$B$1005,Calc!$DS650,1))</f>
        <v/>
      </c>
      <c r="DV650" s="130" t="str">
        <f>IF($DT650="Passive","",INDEX(Expenses!$C$6:$C$1005,Calc!$DS650,1))</f>
        <v/>
      </c>
      <c r="DW650" s="130" t="str">
        <f>IF($DT650="Passive","",INDEX(Expenses!$D$6:$D$1005,Calc!$DS650,1))</f>
        <v/>
      </c>
      <c r="DX650" s="136" t="str">
        <f>IF($DT650="Passive","",INDEX(Expenses!E$6:E$1005,$DS650,1))</f>
        <v/>
      </c>
      <c r="DY650" s="136" t="str">
        <f>IF($DT650="Passive","",INDEX(Expenses!F$6:F$1005,$DS650,1))</f>
        <v/>
      </c>
      <c r="DZ650" s="136" t="str">
        <f>IF($DT650="Passive","",INDEX(Expenses!G$6:G$1005,$DS650,1))</f>
        <v/>
      </c>
      <c r="EA650" s="136" t="str">
        <f>IF($DT650="Passive","",INDEX(Expenses!H$6:H$1005,$DS650,1))</f>
        <v/>
      </c>
      <c r="EB650" s="136" t="str">
        <f>IF($DT650="Passive","",INDEX(Expenses!I$6:I$1005,$DS650,1))</f>
        <v/>
      </c>
      <c r="EC650" s="136" t="str">
        <f>IF($DT650="Passive","",INDEX(Expenses!J$6:J$1005,$DS650,1))</f>
        <v/>
      </c>
      <c r="ED650" s="136" t="str">
        <f>IF($DT650="Passive","",INDEX(Expenses!K$6:K$1005,$DS650,1))</f>
        <v/>
      </c>
      <c r="EE650" s="136" t="str">
        <f>IF($DT650="Passive","",INDEX(Expenses!L$6:L$1005,$DS650,1))</f>
        <v/>
      </c>
      <c r="EF650" s="136" t="str">
        <f>IF($DT650="Passive","",INDEX(Expenses!M$6:M$1005,$DS650,1))</f>
        <v/>
      </c>
      <c r="EG650" s="136" t="str">
        <f>IF($DT650="Passive","",INDEX(Expenses!N$6:N$1005,$DS650,1))</f>
        <v/>
      </c>
      <c r="EH650" s="136" t="str">
        <f>IF($DT650="Passive","",INDEX(Expenses!O$6:O$1005,$DS650,1))</f>
        <v/>
      </c>
      <c r="EI650" s="136" t="str">
        <f>IF($DT650="Passive","",INDEX(Expenses!P$6:P$1005,$DS650,1))</f>
        <v/>
      </c>
    </row>
    <row r="651" spans="123:139" x14ac:dyDescent="0.25">
      <c r="DS651" s="40">
        <v>646</v>
      </c>
      <c r="DT651" s="130" t="str">
        <f>IF(OR(INDEX(Expenses!$B$6:$B$1005,$DS651,1)=0,INDEX(Expenses!$C$6:$C$1005,$DS651,1)=0,INDEX(Expenses!$D$6:$D$1005,$DS651,1)=0),"Passive","Active")</f>
        <v>Passive</v>
      </c>
      <c r="DU651" s="130" t="str">
        <f>IF($DT651="Passive","",INDEX(Expenses!$B$6:$B$1005,Calc!$DS651,1))</f>
        <v/>
      </c>
      <c r="DV651" s="130" t="str">
        <f>IF($DT651="Passive","",INDEX(Expenses!$C$6:$C$1005,Calc!$DS651,1))</f>
        <v/>
      </c>
      <c r="DW651" s="130" t="str">
        <f>IF($DT651="Passive","",INDEX(Expenses!$D$6:$D$1005,Calc!$DS651,1))</f>
        <v/>
      </c>
      <c r="DX651" s="136" t="str">
        <f>IF($DT651="Passive","",INDEX(Expenses!E$6:E$1005,$DS651,1))</f>
        <v/>
      </c>
      <c r="DY651" s="136" t="str">
        <f>IF($DT651="Passive","",INDEX(Expenses!F$6:F$1005,$DS651,1))</f>
        <v/>
      </c>
      <c r="DZ651" s="136" t="str">
        <f>IF($DT651="Passive","",INDEX(Expenses!G$6:G$1005,$DS651,1))</f>
        <v/>
      </c>
      <c r="EA651" s="136" t="str">
        <f>IF($DT651="Passive","",INDEX(Expenses!H$6:H$1005,$DS651,1))</f>
        <v/>
      </c>
      <c r="EB651" s="136" t="str">
        <f>IF($DT651="Passive","",INDEX(Expenses!I$6:I$1005,$DS651,1))</f>
        <v/>
      </c>
      <c r="EC651" s="136" t="str">
        <f>IF($DT651="Passive","",INDEX(Expenses!J$6:J$1005,$DS651,1))</f>
        <v/>
      </c>
      <c r="ED651" s="136" t="str">
        <f>IF($DT651="Passive","",INDEX(Expenses!K$6:K$1005,$DS651,1))</f>
        <v/>
      </c>
      <c r="EE651" s="136" t="str">
        <f>IF($DT651="Passive","",INDEX(Expenses!L$6:L$1005,$DS651,1))</f>
        <v/>
      </c>
      <c r="EF651" s="136" t="str">
        <f>IF($DT651="Passive","",INDEX(Expenses!M$6:M$1005,$DS651,1))</f>
        <v/>
      </c>
      <c r="EG651" s="136" t="str">
        <f>IF($DT651="Passive","",INDEX(Expenses!N$6:N$1005,$DS651,1))</f>
        <v/>
      </c>
      <c r="EH651" s="136" t="str">
        <f>IF($DT651="Passive","",INDEX(Expenses!O$6:O$1005,$DS651,1))</f>
        <v/>
      </c>
      <c r="EI651" s="136" t="str">
        <f>IF($DT651="Passive","",INDEX(Expenses!P$6:P$1005,$DS651,1))</f>
        <v/>
      </c>
    </row>
    <row r="652" spans="123:139" x14ac:dyDescent="0.25">
      <c r="DS652" s="40">
        <v>647</v>
      </c>
      <c r="DT652" s="130" t="str">
        <f>IF(OR(INDEX(Expenses!$B$6:$B$1005,$DS652,1)=0,INDEX(Expenses!$C$6:$C$1005,$DS652,1)=0,INDEX(Expenses!$D$6:$D$1005,$DS652,1)=0),"Passive","Active")</f>
        <v>Passive</v>
      </c>
      <c r="DU652" s="130" t="str">
        <f>IF($DT652="Passive","",INDEX(Expenses!$B$6:$B$1005,Calc!$DS652,1))</f>
        <v/>
      </c>
      <c r="DV652" s="130" t="str">
        <f>IF($DT652="Passive","",INDEX(Expenses!$C$6:$C$1005,Calc!$DS652,1))</f>
        <v/>
      </c>
      <c r="DW652" s="130" t="str">
        <f>IF($DT652="Passive","",INDEX(Expenses!$D$6:$D$1005,Calc!$DS652,1))</f>
        <v/>
      </c>
      <c r="DX652" s="136" t="str">
        <f>IF($DT652="Passive","",INDEX(Expenses!E$6:E$1005,$DS652,1))</f>
        <v/>
      </c>
      <c r="DY652" s="136" t="str">
        <f>IF($DT652="Passive","",INDEX(Expenses!F$6:F$1005,$DS652,1))</f>
        <v/>
      </c>
      <c r="DZ652" s="136" t="str">
        <f>IF($DT652="Passive","",INDEX(Expenses!G$6:G$1005,$DS652,1))</f>
        <v/>
      </c>
      <c r="EA652" s="136" t="str">
        <f>IF($DT652="Passive","",INDEX(Expenses!H$6:H$1005,$DS652,1))</f>
        <v/>
      </c>
      <c r="EB652" s="136" t="str">
        <f>IF($DT652="Passive","",INDEX(Expenses!I$6:I$1005,$DS652,1))</f>
        <v/>
      </c>
      <c r="EC652" s="136" t="str">
        <f>IF($DT652="Passive","",INDEX(Expenses!J$6:J$1005,$DS652,1))</f>
        <v/>
      </c>
      <c r="ED652" s="136" t="str">
        <f>IF($DT652="Passive","",INDEX(Expenses!K$6:K$1005,$DS652,1))</f>
        <v/>
      </c>
      <c r="EE652" s="136" t="str">
        <f>IF($DT652="Passive","",INDEX(Expenses!L$6:L$1005,$DS652,1))</f>
        <v/>
      </c>
      <c r="EF652" s="136" t="str">
        <f>IF($DT652="Passive","",INDEX(Expenses!M$6:M$1005,$DS652,1))</f>
        <v/>
      </c>
      <c r="EG652" s="136" t="str">
        <f>IF($DT652="Passive","",INDEX(Expenses!N$6:N$1005,$DS652,1))</f>
        <v/>
      </c>
      <c r="EH652" s="136" t="str">
        <f>IF($DT652="Passive","",INDEX(Expenses!O$6:O$1005,$DS652,1))</f>
        <v/>
      </c>
      <c r="EI652" s="136" t="str">
        <f>IF($DT652="Passive","",INDEX(Expenses!P$6:P$1005,$DS652,1))</f>
        <v/>
      </c>
    </row>
    <row r="653" spans="123:139" x14ac:dyDescent="0.25">
      <c r="DS653" s="40">
        <v>648</v>
      </c>
      <c r="DT653" s="130" t="str">
        <f>IF(OR(INDEX(Expenses!$B$6:$B$1005,$DS653,1)=0,INDEX(Expenses!$C$6:$C$1005,$DS653,1)=0,INDEX(Expenses!$D$6:$D$1005,$DS653,1)=0),"Passive","Active")</f>
        <v>Passive</v>
      </c>
      <c r="DU653" s="130" t="str">
        <f>IF($DT653="Passive","",INDEX(Expenses!$B$6:$B$1005,Calc!$DS653,1))</f>
        <v/>
      </c>
      <c r="DV653" s="130" t="str">
        <f>IF($DT653="Passive","",INDEX(Expenses!$C$6:$C$1005,Calc!$DS653,1))</f>
        <v/>
      </c>
      <c r="DW653" s="130" t="str">
        <f>IF($DT653="Passive","",INDEX(Expenses!$D$6:$D$1005,Calc!$DS653,1))</f>
        <v/>
      </c>
      <c r="DX653" s="136" t="str">
        <f>IF($DT653="Passive","",INDEX(Expenses!E$6:E$1005,$DS653,1))</f>
        <v/>
      </c>
      <c r="DY653" s="136" t="str">
        <f>IF($DT653="Passive","",INDEX(Expenses!F$6:F$1005,$DS653,1))</f>
        <v/>
      </c>
      <c r="DZ653" s="136" t="str">
        <f>IF($DT653="Passive","",INDEX(Expenses!G$6:G$1005,$DS653,1))</f>
        <v/>
      </c>
      <c r="EA653" s="136" t="str">
        <f>IF($DT653="Passive","",INDEX(Expenses!H$6:H$1005,$DS653,1))</f>
        <v/>
      </c>
      <c r="EB653" s="136" t="str">
        <f>IF($DT653="Passive","",INDEX(Expenses!I$6:I$1005,$DS653,1))</f>
        <v/>
      </c>
      <c r="EC653" s="136" t="str">
        <f>IF($DT653="Passive","",INDEX(Expenses!J$6:J$1005,$DS653,1))</f>
        <v/>
      </c>
      <c r="ED653" s="136" t="str">
        <f>IF($DT653="Passive","",INDEX(Expenses!K$6:K$1005,$DS653,1))</f>
        <v/>
      </c>
      <c r="EE653" s="136" t="str">
        <f>IF($DT653="Passive","",INDEX(Expenses!L$6:L$1005,$DS653,1))</f>
        <v/>
      </c>
      <c r="EF653" s="136" t="str">
        <f>IF($DT653="Passive","",INDEX(Expenses!M$6:M$1005,$DS653,1))</f>
        <v/>
      </c>
      <c r="EG653" s="136" t="str">
        <f>IF($DT653="Passive","",INDEX(Expenses!N$6:N$1005,$DS653,1))</f>
        <v/>
      </c>
      <c r="EH653" s="136" t="str">
        <f>IF($DT653="Passive","",INDEX(Expenses!O$6:O$1005,$DS653,1))</f>
        <v/>
      </c>
      <c r="EI653" s="136" t="str">
        <f>IF($DT653="Passive","",INDEX(Expenses!P$6:P$1005,$DS653,1))</f>
        <v/>
      </c>
    </row>
    <row r="654" spans="123:139" x14ac:dyDescent="0.25">
      <c r="DS654" s="40">
        <v>649</v>
      </c>
      <c r="DT654" s="130" t="str">
        <f>IF(OR(INDEX(Expenses!$B$6:$B$1005,$DS654,1)=0,INDEX(Expenses!$C$6:$C$1005,$DS654,1)=0,INDEX(Expenses!$D$6:$D$1005,$DS654,1)=0),"Passive","Active")</f>
        <v>Passive</v>
      </c>
      <c r="DU654" s="130" t="str">
        <f>IF($DT654="Passive","",INDEX(Expenses!$B$6:$B$1005,Calc!$DS654,1))</f>
        <v/>
      </c>
      <c r="DV654" s="130" t="str">
        <f>IF($DT654="Passive","",INDEX(Expenses!$C$6:$C$1005,Calc!$DS654,1))</f>
        <v/>
      </c>
      <c r="DW654" s="130" t="str">
        <f>IF($DT654="Passive","",INDEX(Expenses!$D$6:$D$1005,Calc!$DS654,1))</f>
        <v/>
      </c>
      <c r="DX654" s="136" t="str">
        <f>IF($DT654="Passive","",INDEX(Expenses!E$6:E$1005,$DS654,1))</f>
        <v/>
      </c>
      <c r="DY654" s="136" t="str">
        <f>IF($DT654="Passive","",INDEX(Expenses!F$6:F$1005,$DS654,1))</f>
        <v/>
      </c>
      <c r="DZ654" s="136" t="str">
        <f>IF($DT654="Passive","",INDEX(Expenses!G$6:G$1005,$DS654,1))</f>
        <v/>
      </c>
      <c r="EA654" s="136" t="str">
        <f>IF($DT654="Passive","",INDEX(Expenses!H$6:H$1005,$DS654,1))</f>
        <v/>
      </c>
      <c r="EB654" s="136" t="str">
        <f>IF($DT654="Passive","",INDEX(Expenses!I$6:I$1005,$DS654,1))</f>
        <v/>
      </c>
      <c r="EC654" s="136" t="str">
        <f>IF($DT654="Passive","",INDEX(Expenses!J$6:J$1005,$DS654,1))</f>
        <v/>
      </c>
      <c r="ED654" s="136" t="str">
        <f>IF($DT654="Passive","",INDEX(Expenses!K$6:K$1005,$DS654,1))</f>
        <v/>
      </c>
      <c r="EE654" s="136" t="str">
        <f>IF($DT654="Passive","",INDEX(Expenses!L$6:L$1005,$DS654,1))</f>
        <v/>
      </c>
      <c r="EF654" s="136" t="str">
        <f>IF($DT654="Passive","",INDEX(Expenses!M$6:M$1005,$DS654,1))</f>
        <v/>
      </c>
      <c r="EG654" s="136" t="str">
        <f>IF($DT654="Passive","",INDEX(Expenses!N$6:N$1005,$DS654,1))</f>
        <v/>
      </c>
      <c r="EH654" s="136" t="str">
        <f>IF($DT654="Passive","",INDEX(Expenses!O$6:O$1005,$DS654,1))</f>
        <v/>
      </c>
      <c r="EI654" s="136" t="str">
        <f>IF($DT654="Passive","",INDEX(Expenses!P$6:P$1005,$DS654,1))</f>
        <v/>
      </c>
    </row>
    <row r="655" spans="123:139" x14ac:dyDescent="0.25">
      <c r="DS655" s="40">
        <v>650</v>
      </c>
      <c r="DT655" s="130" t="str">
        <f>IF(OR(INDEX(Expenses!$B$6:$B$1005,$DS655,1)=0,INDEX(Expenses!$C$6:$C$1005,$DS655,1)=0,INDEX(Expenses!$D$6:$D$1005,$DS655,1)=0),"Passive","Active")</f>
        <v>Passive</v>
      </c>
      <c r="DU655" s="130" t="str">
        <f>IF($DT655="Passive","",INDEX(Expenses!$B$6:$B$1005,Calc!$DS655,1))</f>
        <v/>
      </c>
      <c r="DV655" s="130" t="str">
        <f>IF($DT655="Passive","",INDEX(Expenses!$C$6:$C$1005,Calc!$DS655,1))</f>
        <v/>
      </c>
      <c r="DW655" s="130" t="str">
        <f>IF($DT655="Passive","",INDEX(Expenses!$D$6:$D$1005,Calc!$DS655,1))</f>
        <v/>
      </c>
      <c r="DX655" s="136" t="str">
        <f>IF($DT655="Passive","",INDEX(Expenses!E$6:E$1005,$DS655,1))</f>
        <v/>
      </c>
      <c r="DY655" s="136" t="str">
        <f>IF($DT655="Passive","",INDEX(Expenses!F$6:F$1005,$DS655,1))</f>
        <v/>
      </c>
      <c r="DZ655" s="136" t="str">
        <f>IF($DT655="Passive","",INDEX(Expenses!G$6:G$1005,$DS655,1))</f>
        <v/>
      </c>
      <c r="EA655" s="136" t="str">
        <f>IF($DT655="Passive","",INDEX(Expenses!H$6:H$1005,$DS655,1))</f>
        <v/>
      </c>
      <c r="EB655" s="136" t="str">
        <f>IF($DT655="Passive","",INDEX(Expenses!I$6:I$1005,$DS655,1))</f>
        <v/>
      </c>
      <c r="EC655" s="136" t="str">
        <f>IF($DT655="Passive","",INDEX(Expenses!J$6:J$1005,$DS655,1))</f>
        <v/>
      </c>
      <c r="ED655" s="136" t="str">
        <f>IF($DT655="Passive","",INDEX(Expenses!K$6:K$1005,$DS655,1))</f>
        <v/>
      </c>
      <c r="EE655" s="136" t="str">
        <f>IF($DT655="Passive","",INDEX(Expenses!L$6:L$1005,$DS655,1))</f>
        <v/>
      </c>
      <c r="EF655" s="136" t="str">
        <f>IF($DT655="Passive","",INDEX(Expenses!M$6:M$1005,$DS655,1))</f>
        <v/>
      </c>
      <c r="EG655" s="136" t="str">
        <f>IF($DT655="Passive","",INDEX(Expenses!N$6:N$1005,$DS655,1))</f>
        <v/>
      </c>
      <c r="EH655" s="136" t="str">
        <f>IF($DT655="Passive","",INDEX(Expenses!O$6:O$1005,$DS655,1))</f>
        <v/>
      </c>
      <c r="EI655" s="136" t="str">
        <f>IF($DT655="Passive","",INDEX(Expenses!P$6:P$1005,$DS655,1))</f>
        <v/>
      </c>
    </row>
    <row r="656" spans="123:139" x14ac:dyDescent="0.25">
      <c r="DS656" s="40">
        <v>651</v>
      </c>
      <c r="DT656" s="130" t="str">
        <f>IF(OR(INDEX(Expenses!$B$6:$B$1005,$DS656,1)=0,INDEX(Expenses!$C$6:$C$1005,$DS656,1)=0,INDEX(Expenses!$D$6:$D$1005,$DS656,1)=0),"Passive","Active")</f>
        <v>Passive</v>
      </c>
      <c r="DU656" s="130" t="str">
        <f>IF($DT656="Passive","",INDEX(Expenses!$B$6:$B$1005,Calc!$DS656,1))</f>
        <v/>
      </c>
      <c r="DV656" s="130" t="str">
        <f>IF($DT656="Passive","",INDEX(Expenses!$C$6:$C$1005,Calc!$DS656,1))</f>
        <v/>
      </c>
      <c r="DW656" s="130" t="str">
        <f>IF($DT656="Passive","",INDEX(Expenses!$D$6:$D$1005,Calc!$DS656,1))</f>
        <v/>
      </c>
      <c r="DX656" s="136" t="str">
        <f>IF($DT656="Passive","",INDEX(Expenses!E$6:E$1005,$DS656,1))</f>
        <v/>
      </c>
      <c r="DY656" s="136" t="str">
        <f>IF($DT656="Passive","",INDEX(Expenses!F$6:F$1005,$DS656,1))</f>
        <v/>
      </c>
      <c r="DZ656" s="136" t="str">
        <f>IF($DT656="Passive","",INDEX(Expenses!G$6:G$1005,$DS656,1))</f>
        <v/>
      </c>
      <c r="EA656" s="136" t="str">
        <f>IF($DT656="Passive","",INDEX(Expenses!H$6:H$1005,$DS656,1))</f>
        <v/>
      </c>
      <c r="EB656" s="136" t="str">
        <f>IF($DT656="Passive","",INDEX(Expenses!I$6:I$1005,$DS656,1))</f>
        <v/>
      </c>
      <c r="EC656" s="136" t="str">
        <f>IF($DT656="Passive","",INDEX(Expenses!J$6:J$1005,$DS656,1))</f>
        <v/>
      </c>
      <c r="ED656" s="136" t="str">
        <f>IF($DT656="Passive","",INDEX(Expenses!K$6:K$1005,$DS656,1))</f>
        <v/>
      </c>
      <c r="EE656" s="136" t="str">
        <f>IF($DT656="Passive","",INDEX(Expenses!L$6:L$1005,$DS656,1))</f>
        <v/>
      </c>
      <c r="EF656" s="136" t="str">
        <f>IF($DT656="Passive","",INDEX(Expenses!M$6:M$1005,$DS656,1))</f>
        <v/>
      </c>
      <c r="EG656" s="136" t="str">
        <f>IF($DT656="Passive","",INDEX(Expenses!N$6:N$1005,$DS656,1))</f>
        <v/>
      </c>
      <c r="EH656" s="136" t="str">
        <f>IF($DT656="Passive","",INDEX(Expenses!O$6:O$1005,$DS656,1))</f>
        <v/>
      </c>
      <c r="EI656" s="136" t="str">
        <f>IF($DT656="Passive","",INDEX(Expenses!P$6:P$1005,$DS656,1))</f>
        <v/>
      </c>
    </row>
    <row r="657" spans="123:139" x14ac:dyDescent="0.25">
      <c r="DS657" s="40">
        <v>652</v>
      </c>
      <c r="DT657" s="130" t="str">
        <f>IF(OR(INDEX(Expenses!$B$6:$B$1005,$DS657,1)=0,INDEX(Expenses!$C$6:$C$1005,$DS657,1)=0,INDEX(Expenses!$D$6:$D$1005,$DS657,1)=0),"Passive","Active")</f>
        <v>Passive</v>
      </c>
      <c r="DU657" s="130" t="str">
        <f>IF($DT657="Passive","",INDEX(Expenses!$B$6:$B$1005,Calc!$DS657,1))</f>
        <v/>
      </c>
      <c r="DV657" s="130" t="str">
        <f>IF($DT657="Passive","",INDEX(Expenses!$C$6:$C$1005,Calc!$DS657,1))</f>
        <v/>
      </c>
      <c r="DW657" s="130" t="str">
        <f>IF($DT657="Passive","",INDEX(Expenses!$D$6:$D$1005,Calc!$DS657,1))</f>
        <v/>
      </c>
      <c r="DX657" s="136" t="str">
        <f>IF($DT657="Passive","",INDEX(Expenses!E$6:E$1005,$DS657,1))</f>
        <v/>
      </c>
      <c r="DY657" s="136" t="str">
        <f>IF($DT657="Passive","",INDEX(Expenses!F$6:F$1005,$DS657,1))</f>
        <v/>
      </c>
      <c r="DZ657" s="136" t="str">
        <f>IF($DT657="Passive","",INDEX(Expenses!G$6:G$1005,$DS657,1))</f>
        <v/>
      </c>
      <c r="EA657" s="136" t="str">
        <f>IF($DT657="Passive","",INDEX(Expenses!H$6:H$1005,$DS657,1))</f>
        <v/>
      </c>
      <c r="EB657" s="136" t="str">
        <f>IF($DT657="Passive","",INDEX(Expenses!I$6:I$1005,$DS657,1))</f>
        <v/>
      </c>
      <c r="EC657" s="136" t="str">
        <f>IF($DT657="Passive","",INDEX(Expenses!J$6:J$1005,$DS657,1))</f>
        <v/>
      </c>
      <c r="ED657" s="136" t="str">
        <f>IF($DT657="Passive","",INDEX(Expenses!K$6:K$1005,$DS657,1))</f>
        <v/>
      </c>
      <c r="EE657" s="136" t="str">
        <f>IF($DT657="Passive","",INDEX(Expenses!L$6:L$1005,$DS657,1))</f>
        <v/>
      </c>
      <c r="EF657" s="136" t="str">
        <f>IF($DT657="Passive","",INDEX(Expenses!M$6:M$1005,$DS657,1))</f>
        <v/>
      </c>
      <c r="EG657" s="136" t="str">
        <f>IF($DT657="Passive","",INDEX(Expenses!N$6:N$1005,$DS657,1))</f>
        <v/>
      </c>
      <c r="EH657" s="136" t="str">
        <f>IF($DT657="Passive","",INDEX(Expenses!O$6:O$1005,$DS657,1))</f>
        <v/>
      </c>
      <c r="EI657" s="136" t="str">
        <f>IF($DT657="Passive","",INDEX(Expenses!P$6:P$1005,$DS657,1))</f>
        <v/>
      </c>
    </row>
    <row r="658" spans="123:139" x14ac:dyDescent="0.25">
      <c r="DS658" s="40">
        <v>653</v>
      </c>
      <c r="DT658" s="130" t="str">
        <f>IF(OR(INDEX(Expenses!$B$6:$B$1005,$DS658,1)=0,INDEX(Expenses!$C$6:$C$1005,$DS658,1)=0,INDEX(Expenses!$D$6:$D$1005,$DS658,1)=0),"Passive","Active")</f>
        <v>Passive</v>
      </c>
      <c r="DU658" s="130" t="str">
        <f>IF($DT658="Passive","",INDEX(Expenses!$B$6:$B$1005,Calc!$DS658,1))</f>
        <v/>
      </c>
      <c r="DV658" s="130" t="str">
        <f>IF($DT658="Passive","",INDEX(Expenses!$C$6:$C$1005,Calc!$DS658,1))</f>
        <v/>
      </c>
      <c r="DW658" s="130" t="str">
        <f>IF($DT658="Passive","",INDEX(Expenses!$D$6:$D$1005,Calc!$DS658,1))</f>
        <v/>
      </c>
      <c r="DX658" s="136" t="str">
        <f>IF($DT658="Passive","",INDEX(Expenses!E$6:E$1005,$DS658,1))</f>
        <v/>
      </c>
      <c r="DY658" s="136" t="str">
        <f>IF($DT658="Passive","",INDEX(Expenses!F$6:F$1005,$DS658,1))</f>
        <v/>
      </c>
      <c r="DZ658" s="136" t="str">
        <f>IF($DT658="Passive","",INDEX(Expenses!G$6:G$1005,$DS658,1))</f>
        <v/>
      </c>
      <c r="EA658" s="136" t="str">
        <f>IF($DT658="Passive","",INDEX(Expenses!H$6:H$1005,$DS658,1))</f>
        <v/>
      </c>
      <c r="EB658" s="136" t="str">
        <f>IF($DT658="Passive","",INDEX(Expenses!I$6:I$1005,$DS658,1))</f>
        <v/>
      </c>
      <c r="EC658" s="136" t="str">
        <f>IF($DT658="Passive","",INDEX(Expenses!J$6:J$1005,$DS658,1))</f>
        <v/>
      </c>
      <c r="ED658" s="136" t="str">
        <f>IF($DT658="Passive","",INDEX(Expenses!K$6:K$1005,$DS658,1))</f>
        <v/>
      </c>
      <c r="EE658" s="136" t="str">
        <f>IF($DT658="Passive","",INDEX(Expenses!L$6:L$1005,$DS658,1))</f>
        <v/>
      </c>
      <c r="EF658" s="136" t="str">
        <f>IF($DT658="Passive","",INDEX(Expenses!M$6:M$1005,$DS658,1))</f>
        <v/>
      </c>
      <c r="EG658" s="136" t="str">
        <f>IF($DT658="Passive","",INDEX(Expenses!N$6:N$1005,$DS658,1))</f>
        <v/>
      </c>
      <c r="EH658" s="136" t="str">
        <f>IF($DT658="Passive","",INDEX(Expenses!O$6:O$1005,$DS658,1))</f>
        <v/>
      </c>
      <c r="EI658" s="136" t="str">
        <f>IF($DT658="Passive","",INDEX(Expenses!P$6:P$1005,$DS658,1))</f>
        <v/>
      </c>
    </row>
    <row r="659" spans="123:139" x14ac:dyDescent="0.25">
      <c r="DS659" s="40">
        <v>654</v>
      </c>
      <c r="DT659" s="130" t="str">
        <f>IF(OR(INDEX(Expenses!$B$6:$B$1005,$DS659,1)=0,INDEX(Expenses!$C$6:$C$1005,$DS659,1)=0,INDEX(Expenses!$D$6:$D$1005,$DS659,1)=0),"Passive","Active")</f>
        <v>Passive</v>
      </c>
      <c r="DU659" s="130" t="str">
        <f>IF($DT659="Passive","",INDEX(Expenses!$B$6:$B$1005,Calc!$DS659,1))</f>
        <v/>
      </c>
      <c r="DV659" s="130" t="str">
        <f>IF($DT659="Passive","",INDEX(Expenses!$C$6:$C$1005,Calc!$DS659,1))</f>
        <v/>
      </c>
      <c r="DW659" s="130" t="str">
        <f>IF($DT659="Passive","",INDEX(Expenses!$D$6:$D$1005,Calc!$DS659,1))</f>
        <v/>
      </c>
      <c r="DX659" s="136" t="str">
        <f>IF($DT659="Passive","",INDEX(Expenses!E$6:E$1005,$DS659,1))</f>
        <v/>
      </c>
      <c r="DY659" s="136" t="str">
        <f>IF($DT659="Passive","",INDEX(Expenses!F$6:F$1005,$DS659,1))</f>
        <v/>
      </c>
      <c r="DZ659" s="136" t="str">
        <f>IF($DT659="Passive","",INDEX(Expenses!G$6:G$1005,$DS659,1))</f>
        <v/>
      </c>
      <c r="EA659" s="136" t="str">
        <f>IF($DT659="Passive","",INDEX(Expenses!H$6:H$1005,$DS659,1))</f>
        <v/>
      </c>
      <c r="EB659" s="136" t="str">
        <f>IF($DT659="Passive","",INDEX(Expenses!I$6:I$1005,$DS659,1))</f>
        <v/>
      </c>
      <c r="EC659" s="136" t="str">
        <f>IF($DT659="Passive","",INDEX(Expenses!J$6:J$1005,$DS659,1))</f>
        <v/>
      </c>
      <c r="ED659" s="136" t="str">
        <f>IF($DT659="Passive","",INDEX(Expenses!K$6:K$1005,$DS659,1))</f>
        <v/>
      </c>
      <c r="EE659" s="136" t="str">
        <f>IF($DT659="Passive","",INDEX(Expenses!L$6:L$1005,$DS659,1))</f>
        <v/>
      </c>
      <c r="EF659" s="136" t="str">
        <f>IF($DT659="Passive","",INDEX(Expenses!M$6:M$1005,$DS659,1))</f>
        <v/>
      </c>
      <c r="EG659" s="136" t="str">
        <f>IF($DT659="Passive","",INDEX(Expenses!N$6:N$1005,$DS659,1))</f>
        <v/>
      </c>
      <c r="EH659" s="136" t="str">
        <f>IF($DT659="Passive","",INDEX(Expenses!O$6:O$1005,$DS659,1))</f>
        <v/>
      </c>
      <c r="EI659" s="136" t="str">
        <f>IF($DT659="Passive","",INDEX(Expenses!P$6:P$1005,$DS659,1))</f>
        <v/>
      </c>
    </row>
    <row r="660" spans="123:139" x14ac:dyDescent="0.25">
      <c r="DS660" s="40">
        <v>655</v>
      </c>
      <c r="DT660" s="130" t="str">
        <f>IF(OR(INDEX(Expenses!$B$6:$B$1005,$DS660,1)=0,INDEX(Expenses!$C$6:$C$1005,$DS660,1)=0,INDEX(Expenses!$D$6:$D$1005,$DS660,1)=0),"Passive","Active")</f>
        <v>Passive</v>
      </c>
      <c r="DU660" s="130" t="str">
        <f>IF($DT660="Passive","",INDEX(Expenses!$B$6:$B$1005,Calc!$DS660,1))</f>
        <v/>
      </c>
      <c r="DV660" s="130" t="str">
        <f>IF($DT660="Passive","",INDEX(Expenses!$C$6:$C$1005,Calc!$DS660,1))</f>
        <v/>
      </c>
      <c r="DW660" s="130" t="str">
        <f>IF($DT660="Passive","",INDEX(Expenses!$D$6:$D$1005,Calc!$DS660,1))</f>
        <v/>
      </c>
      <c r="DX660" s="136" t="str">
        <f>IF($DT660="Passive","",INDEX(Expenses!E$6:E$1005,$DS660,1))</f>
        <v/>
      </c>
      <c r="DY660" s="136" t="str">
        <f>IF($DT660="Passive","",INDEX(Expenses!F$6:F$1005,$DS660,1))</f>
        <v/>
      </c>
      <c r="DZ660" s="136" t="str">
        <f>IF($DT660="Passive","",INDEX(Expenses!G$6:G$1005,$DS660,1))</f>
        <v/>
      </c>
      <c r="EA660" s="136" t="str">
        <f>IF($DT660="Passive","",INDEX(Expenses!H$6:H$1005,$DS660,1))</f>
        <v/>
      </c>
      <c r="EB660" s="136" t="str">
        <f>IF($DT660="Passive","",INDEX(Expenses!I$6:I$1005,$DS660,1))</f>
        <v/>
      </c>
      <c r="EC660" s="136" t="str">
        <f>IF($DT660="Passive","",INDEX(Expenses!J$6:J$1005,$DS660,1))</f>
        <v/>
      </c>
      <c r="ED660" s="136" t="str">
        <f>IF($DT660="Passive","",INDEX(Expenses!K$6:K$1005,$DS660,1))</f>
        <v/>
      </c>
      <c r="EE660" s="136" t="str">
        <f>IF($DT660="Passive","",INDEX(Expenses!L$6:L$1005,$DS660,1))</f>
        <v/>
      </c>
      <c r="EF660" s="136" t="str">
        <f>IF($DT660="Passive","",INDEX(Expenses!M$6:M$1005,$DS660,1))</f>
        <v/>
      </c>
      <c r="EG660" s="136" t="str">
        <f>IF($DT660="Passive","",INDEX(Expenses!N$6:N$1005,$DS660,1))</f>
        <v/>
      </c>
      <c r="EH660" s="136" t="str">
        <f>IF($DT660="Passive","",INDEX(Expenses!O$6:O$1005,$DS660,1))</f>
        <v/>
      </c>
      <c r="EI660" s="136" t="str">
        <f>IF($DT660="Passive","",INDEX(Expenses!P$6:P$1005,$DS660,1))</f>
        <v/>
      </c>
    </row>
    <row r="661" spans="123:139" x14ac:dyDescent="0.25">
      <c r="DS661" s="40">
        <v>656</v>
      </c>
      <c r="DT661" s="130" t="str">
        <f>IF(OR(INDEX(Expenses!$B$6:$B$1005,$DS661,1)=0,INDEX(Expenses!$C$6:$C$1005,$DS661,1)=0,INDEX(Expenses!$D$6:$D$1005,$DS661,1)=0),"Passive","Active")</f>
        <v>Passive</v>
      </c>
      <c r="DU661" s="130" t="str">
        <f>IF($DT661="Passive","",INDEX(Expenses!$B$6:$B$1005,Calc!$DS661,1))</f>
        <v/>
      </c>
      <c r="DV661" s="130" t="str">
        <f>IF($DT661="Passive","",INDEX(Expenses!$C$6:$C$1005,Calc!$DS661,1))</f>
        <v/>
      </c>
      <c r="DW661" s="130" t="str">
        <f>IF($DT661="Passive","",INDEX(Expenses!$D$6:$D$1005,Calc!$DS661,1))</f>
        <v/>
      </c>
      <c r="DX661" s="136" t="str">
        <f>IF($DT661="Passive","",INDEX(Expenses!E$6:E$1005,$DS661,1))</f>
        <v/>
      </c>
      <c r="DY661" s="136" t="str">
        <f>IF($DT661="Passive","",INDEX(Expenses!F$6:F$1005,$DS661,1))</f>
        <v/>
      </c>
      <c r="DZ661" s="136" t="str">
        <f>IF($DT661="Passive","",INDEX(Expenses!G$6:G$1005,$DS661,1))</f>
        <v/>
      </c>
      <c r="EA661" s="136" t="str">
        <f>IF($DT661="Passive","",INDEX(Expenses!H$6:H$1005,$DS661,1))</f>
        <v/>
      </c>
      <c r="EB661" s="136" t="str">
        <f>IF($DT661="Passive","",INDEX(Expenses!I$6:I$1005,$DS661,1))</f>
        <v/>
      </c>
      <c r="EC661" s="136" t="str">
        <f>IF($DT661="Passive","",INDEX(Expenses!J$6:J$1005,$DS661,1))</f>
        <v/>
      </c>
      <c r="ED661" s="136" t="str">
        <f>IF($DT661="Passive","",INDEX(Expenses!K$6:K$1005,$DS661,1))</f>
        <v/>
      </c>
      <c r="EE661" s="136" t="str">
        <f>IF($DT661="Passive","",INDEX(Expenses!L$6:L$1005,$DS661,1))</f>
        <v/>
      </c>
      <c r="EF661" s="136" t="str">
        <f>IF($DT661="Passive","",INDEX(Expenses!M$6:M$1005,$DS661,1))</f>
        <v/>
      </c>
      <c r="EG661" s="136" t="str">
        <f>IF($DT661="Passive","",INDEX(Expenses!N$6:N$1005,$DS661,1))</f>
        <v/>
      </c>
      <c r="EH661" s="136" t="str">
        <f>IF($DT661="Passive","",INDEX(Expenses!O$6:O$1005,$DS661,1))</f>
        <v/>
      </c>
      <c r="EI661" s="136" t="str">
        <f>IF($DT661="Passive","",INDEX(Expenses!P$6:P$1005,$DS661,1))</f>
        <v/>
      </c>
    </row>
    <row r="662" spans="123:139" x14ac:dyDescent="0.25">
      <c r="DS662" s="40">
        <v>657</v>
      </c>
      <c r="DT662" s="130" t="str">
        <f>IF(OR(INDEX(Expenses!$B$6:$B$1005,$DS662,1)=0,INDEX(Expenses!$C$6:$C$1005,$DS662,1)=0,INDEX(Expenses!$D$6:$D$1005,$DS662,1)=0),"Passive","Active")</f>
        <v>Passive</v>
      </c>
      <c r="DU662" s="130" t="str">
        <f>IF($DT662="Passive","",INDEX(Expenses!$B$6:$B$1005,Calc!$DS662,1))</f>
        <v/>
      </c>
      <c r="DV662" s="130" t="str">
        <f>IF($DT662="Passive","",INDEX(Expenses!$C$6:$C$1005,Calc!$DS662,1))</f>
        <v/>
      </c>
      <c r="DW662" s="130" t="str">
        <f>IF($DT662="Passive","",INDEX(Expenses!$D$6:$D$1005,Calc!$DS662,1))</f>
        <v/>
      </c>
      <c r="DX662" s="136" t="str">
        <f>IF($DT662="Passive","",INDEX(Expenses!E$6:E$1005,$DS662,1))</f>
        <v/>
      </c>
      <c r="DY662" s="136" t="str">
        <f>IF($DT662="Passive","",INDEX(Expenses!F$6:F$1005,$DS662,1))</f>
        <v/>
      </c>
      <c r="DZ662" s="136" t="str">
        <f>IF($DT662="Passive","",INDEX(Expenses!G$6:G$1005,$DS662,1))</f>
        <v/>
      </c>
      <c r="EA662" s="136" t="str">
        <f>IF($DT662="Passive","",INDEX(Expenses!H$6:H$1005,$DS662,1))</f>
        <v/>
      </c>
      <c r="EB662" s="136" t="str">
        <f>IF($DT662="Passive","",INDEX(Expenses!I$6:I$1005,$DS662,1))</f>
        <v/>
      </c>
      <c r="EC662" s="136" t="str">
        <f>IF($DT662="Passive","",INDEX(Expenses!J$6:J$1005,$DS662,1))</f>
        <v/>
      </c>
      <c r="ED662" s="136" t="str">
        <f>IF($DT662="Passive","",INDEX(Expenses!K$6:K$1005,$DS662,1))</f>
        <v/>
      </c>
      <c r="EE662" s="136" t="str">
        <f>IF($DT662="Passive","",INDEX(Expenses!L$6:L$1005,$DS662,1))</f>
        <v/>
      </c>
      <c r="EF662" s="136" t="str">
        <f>IF($DT662="Passive","",INDEX(Expenses!M$6:M$1005,$DS662,1))</f>
        <v/>
      </c>
      <c r="EG662" s="136" t="str">
        <f>IF($DT662="Passive","",INDEX(Expenses!N$6:N$1005,$DS662,1))</f>
        <v/>
      </c>
      <c r="EH662" s="136" t="str">
        <f>IF($DT662="Passive","",INDEX(Expenses!O$6:O$1005,$DS662,1))</f>
        <v/>
      </c>
      <c r="EI662" s="136" t="str">
        <f>IF($DT662="Passive","",INDEX(Expenses!P$6:P$1005,$DS662,1))</f>
        <v/>
      </c>
    </row>
    <row r="663" spans="123:139" x14ac:dyDescent="0.25">
      <c r="DS663" s="40">
        <v>658</v>
      </c>
      <c r="DT663" s="130" t="str">
        <f>IF(OR(INDEX(Expenses!$B$6:$B$1005,$DS663,1)=0,INDEX(Expenses!$C$6:$C$1005,$DS663,1)=0,INDEX(Expenses!$D$6:$D$1005,$DS663,1)=0),"Passive","Active")</f>
        <v>Passive</v>
      </c>
      <c r="DU663" s="130" t="str">
        <f>IF($DT663="Passive","",INDEX(Expenses!$B$6:$B$1005,Calc!$DS663,1))</f>
        <v/>
      </c>
      <c r="DV663" s="130" t="str">
        <f>IF($DT663="Passive","",INDEX(Expenses!$C$6:$C$1005,Calc!$DS663,1))</f>
        <v/>
      </c>
      <c r="DW663" s="130" t="str">
        <f>IF($DT663="Passive","",INDEX(Expenses!$D$6:$D$1005,Calc!$DS663,1))</f>
        <v/>
      </c>
      <c r="DX663" s="136" t="str">
        <f>IF($DT663="Passive","",INDEX(Expenses!E$6:E$1005,$DS663,1))</f>
        <v/>
      </c>
      <c r="DY663" s="136" t="str">
        <f>IF($DT663="Passive","",INDEX(Expenses!F$6:F$1005,$DS663,1))</f>
        <v/>
      </c>
      <c r="DZ663" s="136" t="str">
        <f>IF($DT663="Passive","",INDEX(Expenses!G$6:G$1005,$DS663,1))</f>
        <v/>
      </c>
      <c r="EA663" s="136" t="str">
        <f>IF($DT663="Passive","",INDEX(Expenses!H$6:H$1005,$DS663,1))</f>
        <v/>
      </c>
      <c r="EB663" s="136" t="str">
        <f>IF($DT663="Passive","",INDEX(Expenses!I$6:I$1005,$DS663,1))</f>
        <v/>
      </c>
      <c r="EC663" s="136" t="str">
        <f>IF($DT663="Passive","",INDEX(Expenses!J$6:J$1005,$DS663,1))</f>
        <v/>
      </c>
      <c r="ED663" s="136" t="str">
        <f>IF($DT663="Passive","",INDEX(Expenses!K$6:K$1005,$DS663,1))</f>
        <v/>
      </c>
      <c r="EE663" s="136" t="str">
        <f>IF($DT663="Passive","",INDEX(Expenses!L$6:L$1005,$DS663,1))</f>
        <v/>
      </c>
      <c r="EF663" s="136" t="str">
        <f>IF($DT663="Passive","",INDEX(Expenses!M$6:M$1005,$DS663,1))</f>
        <v/>
      </c>
      <c r="EG663" s="136" t="str">
        <f>IF($DT663="Passive","",INDEX(Expenses!N$6:N$1005,$DS663,1))</f>
        <v/>
      </c>
      <c r="EH663" s="136" t="str">
        <f>IF($DT663="Passive","",INDEX(Expenses!O$6:O$1005,$DS663,1))</f>
        <v/>
      </c>
      <c r="EI663" s="136" t="str">
        <f>IF($DT663="Passive","",INDEX(Expenses!P$6:P$1005,$DS663,1))</f>
        <v/>
      </c>
    </row>
    <row r="664" spans="123:139" x14ac:dyDescent="0.25">
      <c r="DS664" s="40">
        <v>659</v>
      </c>
      <c r="DT664" s="130" t="str">
        <f>IF(OR(INDEX(Expenses!$B$6:$B$1005,$DS664,1)=0,INDEX(Expenses!$C$6:$C$1005,$DS664,1)=0,INDEX(Expenses!$D$6:$D$1005,$DS664,1)=0),"Passive","Active")</f>
        <v>Passive</v>
      </c>
      <c r="DU664" s="130" t="str">
        <f>IF($DT664="Passive","",INDEX(Expenses!$B$6:$B$1005,Calc!$DS664,1))</f>
        <v/>
      </c>
      <c r="DV664" s="130" t="str">
        <f>IF($DT664="Passive","",INDEX(Expenses!$C$6:$C$1005,Calc!$DS664,1))</f>
        <v/>
      </c>
      <c r="DW664" s="130" t="str">
        <f>IF($DT664="Passive","",INDEX(Expenses!$D$6:$D$1005,Calc!$DS664,1))</f>
        <v/>
      </c>
      <c r="DX664" s="136" t="str">
        <f>IF($DT664="Passive","",INDEX(Expenses!E$6:E$1005,$DS664,1))</f>
        <v/>
      </c>
      <c r="DY664" s="136" t="str">
        <f>IF($DT664="Passive","",INDEX(Expenses!F$6:F$1005,$DS664,1))</f>
        <v/>
      </c>
      <c r="DZ664" s="136" t="str">
        <f>IF($DT664="Passive","",INDEX(Expenses!G$6:G$1005,$DS664,1))</f>
        <v/>
      </c>
      <c r="EA664" s="136" t="str">
        <f>IF($DT664="Passive","",INDEX(Expenses!H$6:H$1005,$DS664,1))</f>
        <v/>
      </c>
      <c r="EB664" s="136" t="str">
        <f>IF($DT664="Passive","",INDEX(Expenses!I$6:I$1005,$DS664,1))</f>
        <v/>
      </c>
      <c r="EC664" s="136" t="str">
        <f>IF($DT664="Passive","",INDEX(Expenses!J$6:J$1005,$DS664,1))</f>
        <v/>
      </c>
      <c r="ED664" s="136" t="str">
        <f>IF($DT664="Passive","",INDEX(Expenses!K$6:K$1005,$DS664,1))</f>
        <v/>
      </c>
      <c r="EE664" s="136" t="str">
        <f>IF($DT664="Passive","",INDEX(Expenses!L$6:L$1005,$DS664,1))</f>
        <v/>
      </c>
      <c r="EF664" s="136" t="str">
        <f>IF($DT664="Passive","",INDEX(Expenses!M$6:M$1005,$DS664,1))</f>
        <v/>
      </c>
      <c r="EG664" s="136" t="str">
        <f>IF($DT664="Passive","",INDEX(Expenses!N$6:N$1005,$DS664,1))</f>
        <v/>
      </c>
      <c r="EH664" s="136" t="str">
        <f>IF($DT664="Passive","",INDEX(Expenses!O$6:O$1005,$DS664,1))</f>
        <v/>
      </c>
      <c r="EI664" s="136" t="str">
        <f>IF($DT664="Passive","",INDEX(Expenses!P$6:P$1005,$DS664,1))</f>
        <v/>
      </c>
    </row>
    <row r="665" spans="123:139" x14ac:dyDescent="0.25">
      <c r="DS665" s="40">
        <v>660</v>
      </c>
      <c r="DT665" s="130" t="str">
        <f>IF(OR(INDEX(Expenses!$B$6:$B$1005,$DS665,1)=0,INDEX(Expenses!$C$6:$C$1005,$DS665,1)=0,INDEX(Expenses!$D$6:$D$1005,$DS665,1)=0),"Passive","Active")</f>
        <v>Passive</v>
      </c>
      <c r="DU665" s="130" t="str">
        <f>IF($DT665="Passive","",INDEX(Expenses!$B$6:$B$1005,Calc!$DS665,1))</f>
        <v/>
      </c>
      <c r="DV665" s="130" t="str">
        <f>IF($DT665="Passive","",INDEX(Expenses!$C$6:$C$1005,Calc!$DS665,1))</f>
        <v/>
      </c>
      <c r="DW665" s="130" t="str">
        <f>IF($DT665="Passive","",INDEX(Expenses!$D$6:$D$1005,Calc!$DS665,1))</f>
        <v/>
      </c>
      <c r="DX665" s="136" t="str">
        <f>IF($DT665="Passive","",INDEX(Expenses!E$6:E$1005,$DS665,1))</f>
        <v/>
      </c>
      <c r="DY665" s="136" t="str">
        <f>IF($DT665="Passive","",INDEX(Expenses!F$6:F$1005,$DS665,1))</f>
        <v/>
      </c>
      <c r="DZ665" s="136" t="str">
        <f>IF($DT665="Passive","",INDEX(Expenses!G$6:G$1005,$DS665,1))</f>
        <v/>
      </c>
      <c r="EA665" s="136" t="str">
        <f>IF($DT665="Passive","",INDEX(Expenses!H$6:H$1005,$DS665,1))</f>
        <v/>
      </c>
      <c r="EB665" s="136" t="str">
        <f>IF($DT665="Passive","",INDEX(Expenses!I$6:I$1005,$DS665,1))</f>
        <v/>
      </c>
      <c r="EC665" s="136" t="str">
        <f>IF($DT665="Passive","",INDEX(Expenses!J$6:J$1005,$DS665,1))</f>
        <v/>
      </c>
      <c r="ED665" s="136" t="str">
        <f>IF($DT665="Passive","",INDEX(Expenses!K$6:K$1005,$DS665,1))</f>
        <v/>
      </c>
      <c r="EE665" s="136" t="str">
        <f>IF($DT665="Passive","",INDEX(Expenses!L$6:L$1005,$DS665,1))</f>
        <v/>
      </c>
      <c r="EF665" s="136" t="str">
        <f>IF($DT665="Passive","",INDEX(Expenses!M$6:M$1005,$DS665,1))</f>
        <v/>
      </c>
      <c r="EG665" s="136" t="str">
        <f>IF($DT665="Passive","",INDEX(Expenses!N$6:N$1005,$DS665,1))</f>
        <v/>
      </c>
      <c r="EH665" s="136" t="str">
        <f>IF($DT665="Passive","",INDEX(Expenses!O$6:O$1005,$DS665,1))</f>
        <v/>
      </c>
      <c r="EI665" s="136" t="str">
        <f>IF($DT665="Passive","",INDEX(Expenses!P$6:P$1005,$DS665,1))</f>
        <v/>
      </c>
    </row>
    <row r="666" spans="123:139" x14ac:dyDescent="0.25">
      <c r="DS666" s="40">
        <v>661</v>
      </c>
      <c r="DT666" s="130" t="str">
        <f>IF(OR(INDEX(Expenses!$B$6:$B$1005,$DS666,1)=0,INDEX(Expenses!$C$6:$C$1005,$DS666,1)=0,INDEX(Expenses!$D$6:$D$1005,$DS666,1)=0),"Passive","Active")</f>
        <v>Passive</v>
      </c>
      <c r="DU666" s="130" t="str">
        <f>IF($DT666="Passive","",INDEX(Expenses!$B$6:$B$1005,Calc!$DS666,1))</f>
        <v/>
      </c>
      <c r="DV666" s="130" t="str">
        <f>IF($DT666="Passive","",INDEX(Expenses!$C$6:$C$1005,Calc!$DS666,1))</f>
        <v/>
      </c>
      <c r="DW666" s="130" t="str">
        <f>IF($DT666="Passive","",INDEX(Expenses!$D$6:$D$1005,Calc!$DS666,1))</f>
        <v/>
      </c>
      <c r="DX666" s="136" t="str">
        <f>IF($DT666="Passive","",INDEX(Expenses!E$6:E$1005,$DS666,1))</f>
        <v/>
      </c>
      <c r="DY666" s="136" t="str">
        <f>IF($DT666="Passive","",INDEX(Expenses!F$6:F$1005,$DS666,1))</f>
        <v/>
      </c>
      <c r="DZ666" s="136" t="str">
        <f>IF($DT666="Passive","",INDEX(Expenses!G$6:G$1005,$DS666,1))</f>
        <v/>
      </c>
      <c r="EA666" s="136" t="str">
        <f>IF($DT666="Passive","",INDEX(Expenses!H$6:H$1005,$DS666,1))</f>
        <v/>
      </c>
      <c r="EB666" s="136" t="str">
        <f>IF($DT666="Passive","",INDEX(Expenses!I$6:I$1005,$DS666,1))</f>
        <v/>
      </c>
      <c r="EC666" s="136" t="str">
        <f>IF($DT666="Passive","",INDEX(Expenses!J$6:J$1005,$DS666,1))</f>
        <v/>
      </c>
      <c r="ED666" s="136" t="str">
        <f>IF($DT666="Passive","",INDEX(Expenses!K$6:K$1005,$DS666,1))</f>
        <v/>
      </c>
      <c r="EE666" s="136" t="str">
        <f>IF($DT666="Passive","",INDEX(Expenses!L$6:L$1005,$DS666,1))</f>
        <v/>
      </c>
      <c r="EF666" s="136" t="str">
        <f>IF($DT666="Passive","",INDEX(Expenses!M$6:M$1005,$DS666,1))</f>
        <v/>
      </c>
      <c r="EG666" s="136" t="str">
        <f>IF($DT666="Passive","",INDEX(Expenses!N$6:N$1005,$DS666,1))</f>
        <v/>
      </c>
      <c r="EH666" s="136" t="str">
        <f>IF($DT666="Passive","",INDEX(Expenses!O$6:O$1005,$DS666,1))</f>
        <v/>
      </c>
      <c r="EI666" s="136" t="str">
        <f>IF($DT666="Passive","",INDEX(Expenses!P$6:P$1005,$DS666,1))</f>
        <v/>
      </c>
    </row>
    <row r="667" spans="123:139" x14ac:dyDescent="0.25">
      <c r="DS667" s="40">
        <v>662</v>
      </c>
      <c r="DT667" s="130" t="str">
        <f>IF(OR(INDEX(Expenses!$B$6:$B$1005,$DS667,1)=0,INDEX(Expenses!$C$6:$C$1005,$DS667,1)=0,INDEX(Expenses!$D$6:$D$1005,$DS667,1)=0),"Passive","Active")</f>
        <v>Passive</v>
      </c>
      <c r="DU667" s="130" t="str">
        <f>IF($DT667="Passive","",INDEX(Expenses!$B$6:$B$1005,Calc!$DS667,1))</f>
        <v/>
      </c>
      <c r="DV667" s="130" t="str">
        <f>IF($DT667="Passive","",INDEX(Expenses!$C$6:$C$1005,Calc!$DS667,1))</f>
        <v/>
      </c>
      <c r="DW667" s="130" t="str">
        <f>IF($DT667="Passive","",INDEX(Expenses!$D$6:$D$1005,Calc!$DS667,1))</f>
        <v/>
      </c>
      <c r="DX667" s="136" t="str">
        <f>IF($DT667="Passive","",INDEX(Expenses!E$6:E$1005,$DS667,1))</f>
        <v/>
      </c>
      <c r="DY667" s="136" t="str">
        <f>IF($DT667="Passive","",INDEX(Expenses!F$6:F$1005,$DS667,1))</f>
        <v/>
      </c>
      <c r="DZ667" s="136" t="str">
        <f>IF($DT667="Passive","",INDEX(Expenses!G$6:G$1005,$DS667,1))</f>
        <v/>
      </c>
      <c r="EA667" s="136" t="str">
        <f>IF($DT667="Passive","",INDEX(Expenses!H$6:H$1005,$DS667,1))</f>
        <v/>
      </c>
      <c r="EB667" s="136" t="str">
        <f>IF($DT667="Passive","",INDEX(Expenses!I$6:I$1005,$DS667,1))</f>
        <v/>
      </c>
      <c r="EC667" s="136" t="str">
        <f>IF($DT667="Passive","",INDEX(Expenses!J$6:J$1005,$DS667,1))</f>
        <v/>
      </c>
      <c r="ED667" s="136" t="str">
        <f>IF($DT667="Passive","",INDEX(Expenses!K$6:K$1005,$DS667,1))</f>
        <v/>
      </c>
      <c r="EE667" s="136" t="str">
        <f>IF($DT667="Passive","",INDEX(Expenses!L$6:L$1005,$DS667,1))</f>
        <v/>
      </c>
      <c r="EF667" s="136" t="str">
        <f>IF($DT667="Passive","",INDEX(Expenses!M$6:M$1005,$DS667,1))</f>
        <v/>
      </c>
      <c r="EG667" s="136" t="str">
        <f>IF($DT667="Passive","",INDEX(Expenses!N$6:N$1005,$DS667,1))</f>
        <v/>
      </c>
      <c r="EH667" s="136" t="str">
        <f>IF($DT667="Passive","",INDEX(Expenses!O$6:O$1005,$DS667,1))</f>
        <v/>
      </c>
      <c r="EI667" s="136" t="str">
        <f>IF($DT667="Passive","",INDEX(Expenses!P$6:P$1005,$DS667,1))</f>
        <v/>
      </c>
    </row>
    <row r="668" spans="123:139" x14ac:dyDescent="0.25">
      <c r="DS668" s="40">
        <v>663</v>
      </c>
      <c r="DT668" s="130" t="str">
        <f>IF(OR(INDEX(Expenses!$B$6:$B$1005,$DS668,1)=0,INDEX(Expenses!$C$6:$C$1005,$DS668,1)=0,INDEX(Expenses!$D$6:$D$1005,$DS668,1)=0),"Passive","Active")</f>
        <v>Passive</v>
      </c>
      <c r="DU668" s="130" t="str">
        <f>IF($DT668="Passive","",INDEX(Expenses!$B$6:$B$1005,Calc!$DS668,1))</f>
        <v/>
      </c>
      <c r="DV668" s="130" t="str">
        <f>IF($DT668="Passive","",INDEX(Expenses!$C$6:$C$1005,Calc!$DS668,1))</f>
        <v/>
      </c>
      <c r="DW668" s="130" t="str">
        <f>IF($DT668="Passive","",INDEX(Expenses!$D$6:$D$1005,Calc!$DS668,1))</f>
        <v/>
      </c>
      <c r="DX668" s="136" t="str">
        <f>IF($DT668="Passive","",INDEX(Expenses!E$6:E$1005,$DS668,1))</f>
        <v/>
      </c>
      <c r="DY668" s="136" t="str">
        <f>IF($DT668="Passive","",INDEX(Expenses!F$6:F$1005,$DS668,1))</f>
        <v/>
      </c>
      <c r="DZ668" s="136" t="str">
        <f>IF($DT668="Passive","",INDEX(Expenses!G$6:G$1005,$DS668,1))</f>
        <v/>
      </c>
      <c r="EA668" s="136" t="str">
        <f>IF($DT668="Passive","",INDEX(Expenses!H$6:H$1005,$DS668,1))</f>
        <v/>
      </c>
      <c r="EB668" s="136" t="str">
        <f>IF($DT668="Passive","",INDEX(Expenses!I$6:I$1005,$DS668,1))</f>
        <v/>
      </c>
      <c r="EC668" s="136" t="str">
        <f>IF($DT668="Passive","",INDEX(Expenses!J$6:J$1005,$DS668,1))</f>
        <v/>
      </c>
      <c r="ED668" s="136" t="str">
        <f>IF($DT668="Passive","",INDEX(Expenses!K$6:K$1005,$DS668,1))</f>
        <v/>
      </c>
      <c r="EE668" s="136" t="str">
        <f>IF($DT668="Passive","",INDEX(Expenses!L$6:L$1005,$DS668,1))</f>
        <v/>
      </c>
      <c r="EF668" s="136" t="str">
        <f>IF($DT668="Passive","",INDEX(Expenses!M$6:M$1005,$DS668,1))</f>
        <v/>
      </c>
      <c r="EG668" s="136" t="str">
        <f>IF($DT668="Passive","",INDEX(Expenses!N$6:N$1005,$DS668,1))</f>
        <v/>
      </c>
      <c r="EH668" s="136" t="str">
        <f>IF($DT668="Passive","",INDEX(Expenses!O$6:O$1005,$DS668,1))</f>
        <v/>
      </c>
      <c r="EI668" s="136" t="str">
        <f>IF($DT668="Passive","",INDEX(Expenses!P$6:P$1005,$DS668,1))</f>
        <v/>
      </c>
    </row>
    <row r="669" spans="123:139" x14ac:dyDescent="0.25">
      <c r="DS669" s="40">
        <v>664</v>
      </c>
      <c r="DT669" s="130" t="str">
        <f>IF(OR(INDEX(Expenses!$B$6:$B$1005,$DS669,1)=0,INDEX(Expenses!$C$6:$C$1005,$DS669,1)=0,INDEX(Expenses!$D$6:$D$1005,$DS669,1)=0),"Passive","Active")</f>
        <v>Passive</v>
      </c>
      <c r="DU669" s="130" t="str">
        <f>IF($DT669="Passive","",INDEX(Expenses!$B$6:$B$1005,Calc!$DS669,1))</f>
        <v/>
      </c>
      <c r="DV669" s="130" t="str">
        <f>IF($DT669="Passive","",INDEX(Expenses!$C$6:$C$1005,Calc!$DS669,1))</f>
        <v/>
      </c>
      <c r="DW669" s="130" t="str">
        <f>IF($DT669="Passive","",INDEX(Expenses!$D$6:$D$1005,Calc!$DS669,1))</f>
        <v/>
      </c>
      <c r="DX669" s="136" t="str">
        <f>IF($DT669="Passive","",INDEX(Expenses!E$6:E$1005,$DS669,1))</f>
        <v/>
      </c>
      <c r="DY669" s="136" t="str">
        <f>IF($DT669="Passive","",INDEX(Expenses!F$6:F$1005,$DS669,1))</f>
        <v/>
      </c>
      <c r="DZ669" s="136" t="str">
        <f>IF($DT669="Passive","",INDEX(Expenses!G$6:G$1005,$DS669,1))</f>
        <v/>
      </c>
      <c r="EA669" s="136" t="str">
        <f>IF($DT669="Passive","",INDEX(Expenses!H$6:H$1005,$DS669,1))</f>
        <v/>
      </c>
      <c r="EB669" s="136" t="str">
        <f>IF($DT669="Passive","",INDEX(Expenses!I$6:I$1005,$DS669,1))</f>
        <v/>
      </c>
      <c r="EC669" s="136" t="str">
        <f>IF($DT669="Passive","",INDEX(Expenses!J$6:J$1005,$DS669,1))</f>
        <v/>
      </c>
      <c r="ED669" s="136" t="str">
        <f>IF($DT669="Passive","",INDEX(Expenses!K$6:K$1005,$DS669,1))</f>
        <v/>
      </c>
      <c r="EE669" s="136" t="str">
        <f>IF($DT669="Passive","",INDEX(Expenses!L$6:L$1005,$DS669,1))</f>
        <v/>
      </c>
      <c r="EF669" s="136" t="str">
        <f>IF($DT669="Passive","",INDEX(Expenses!M$6:M$1005,$DS669,1))</f>
        <v/>
      </c>
      <c r="EG669" s="136" t="str">
        <f>IF($DT669="Passive","",INDEX(Expenses!N$6:N$1005,$DS669,1))</f>
        <v/>
      </c>
      <c r="EH669" s="136" t="str">
        <f>IF($DT669="Passive","",INDEX(Expenses!O$6:O$1005,$DS669,1))</f>
        <v/>
      </c>
      <c r="EI669" s="136" t="str">
        <f>IF($DT669="Passive","",INDEX(Expenses!P$6:P$1005,$DS669,1))</f>
        <v/>
      </c>
    </row>
    <row r="670" spans="123:139" x14ac:dyDescent="0.25">
      <c r="DS670" s="40">
        <v>665</v>
      </c>
      <c r="DT670" s="130" t="str">
        <f>IF(OR(INDEX(Expenses!$B$6:$B$1005,$DS670,1)=0,INDEX(Expenses!$C$6:$C$1005,$DS670,1)=0,INDEX(Expenses!$D$6:$D$1005,$DS670,1)=0),"Passive","Active")</f>
        <v>Passive</v>
      </c>
      <c r="DU670" s="130" t="str">
        <f>IF($DT670="Passive","",INDEX(Expenses!$B$6:$B$1005,Calc!$DS670,1))</f>
        <v/>
      </c>
      <c r="DV670" s="130" t="str">
        <f>IF($DT670="Passive","",INDEX(Expenses!$C$6:$C$1005,Calc!$DS670,1))</f>
        <v/>
      </c>
      <c r="DW670" s="130" t="str">
        <f>IF($DT670="Passive","",INDEX(Expenses!$D$6:$D$1005,Calc!$DS670,1))</f>
        <v/>
      </c>
      <c r="DX670" s="136" t="str">
        <f>IF($DT670="Passive","",INDEX(Expenses!E$6:E$1005,$DS670,1))</f>
        <v/>
      </c>
      <c r="DY670" s="136" t="str">
        <f>IF($DT670="Passive","",INDEX(Expenses!F$6:F$1005,$DS670,1))</f>
        <v/>
      </c>
      <c r="DZ670" s="136" t="str">
        <f>IF($DT670="Passive","",INDEX(Expenses!G$6:G$1005,$DS670,1))</f>
        <v/>
      </c>
      <c r="EA670" s="136" t="str">
        <f>IF($DT670="Passive","",INDEX(Expenses!H$6:H$1005,$DS670,1))</f>
        <v/>
      </c>
      <c r="EB670" s="136" t="str">
        <f>IF($DT670="Passive","",INDEX(Expenses!I$6:I$1005,$DS670,1))</f>
        <v/>
      </c>
      <c r="EC670" s="136" t="str">
        <f>IF($DT670="Passive","",INDEX(Expenses!J$6:J$1005,$DS670,1))</f>
        <v/>
      </c>
      <c r="ED670" s="136" t="str">
        <f>IF($DT670="Passive","",INDEX(Expenses!K$6:K$1005,$DS670,1))</f>
        <v/>
      </c>
      <c r="EE670" s="136" t="str">
        <f>IF($DT670="Passive","",INDEX(Expenses!L$6:L$1005,$DS670,1))</f>
        <v/>
      </c>
      <c r="EF670" s="136" t="str">
        <f>IF($DT670="Passive","",INDEX(Expenses!M$6:M$1005,$DS670,1))</f>
        <v/>
      </c>
      <c r="EG670" s="136" t="str">
        <f>IF($DT670="Passive","",INDEX(Expenses!N$6:N$1005,$DS670,1))</f>
        <v/>
      </c>
      <c r="EH670" s="136" t="str">
        <f>IF($DT670="Passive","",INDEX(Expenses!O$6:O$1005,$DS670,1))</f>
        <v/>
      </c>
      <c r="EI670" s="136" t="str">
        <f>IF($DT670="Passive","",INDEX(Expenses!P$6:P$1005,$DS670,1))</f>
        <v/>
      </c>
    </row>
    <row r="671" spans="123:139" x14ac:dyDescent="0.25">
      <c r="DS671" s="40">
        <v>666</v>
      </c>
      <c r="DT671" s="130" t="str">
        <f>IF(OR(INDEX(Expenses!$B$6:$B$1005,$DS671,1)=0,INDEX(Expenses!$C$6:$C$1005,$DS671,1)=0,INDEX(Expenses!$D$6:$D$1005,$DS671,1)=0),"Passive","Active")</f>
        <v>Passive</v>
      </c>
      <c r="DU671" s="130" t="str">
        <f>IF($DT671="Passive","",INDEX(Expenses!$B$6:$B$1005,Calc!$DS671,1))</f>
        <v/>
      </c>
      <c r="DV671" s="130" t="str">
        <f>IF($DT671="Passive","",INDEX(Expenses!$C$6:$C$1005,Calc!$DS671,1))</f>
        <v/>
      </c>
      <c r="DW671" s="130" t="str">
        <f>IF($DT671="Passive","",INDEX(Expenses!$D$6:$D$1005,Calc!$DS671,1))</f>
        <v/>
      </c>
      <c r="DX671" s="136" t="str">
        <f>IF($DT671="Passive","",INDEX(Expenses!E$6:E$1005,$DS671,1))</f>
        <v/>
      </c>
      <c r="DY671" s="136" t="str">
        <f>IF($DT671="Passive","",INDEX(Expenses!F$6:F$1005,$DS671,1))</f>
        <v/>
      </c>
      <c r="DZ671" s="136" t="str">
        <f>IF($DT671="Passive","",INDEX(Expenses!G$6:G$1005,$DS671,1))</f>
        <v/>
      </c>
      <c r="EA671" s="136" t="str">
        <f>IF($DT671="Passive","",INDEX(Expenses!H$6:H$1005,$DS671,1))</f>
        <v/>
      </c>
      <c r="EB671" s="136" t="str">
        <f>IF($DT671="Passive","",INDEX(Expenses!I$6:I$1005,$DS671,1))</f>
        <v/>
      </c>
      <c r="EC671" s="136" t="str">
        <f>IF($DT671="Passive","",INDEX(Expenses!J$6:J$1005,$DS671,1))</f>
        <v/>
      </c>
      <c r="ED671" s="136" t="str">
        <f>IF($DT671="Passive","",INDEX(Expenses!K$6:K$1005,$DS671,1))</f>
        <v/>
      </c>
      <c r="EE671" s="136" t="str">
        <f>IF($DT671="Passive","",INDEX(Expenses!L$6:L$1005,$DS671,1))</f>
        <v/>
      </c>
      <c r="EF671" s="136" t="str">
        <f>IF($DT671="Passive","",INDEX(Expenses!M$6:M$1005,$DS671,1))</f>
        <v/>
      </c>
      <c r="EG671" s="136" t="str">
        <f>IF($DT671="Passive","",INDEX(Expenses!N$6:N$1005,$DS671,1))</f>
        <v/>
      </c>
      <c r="EH671" s="136" t="str">
        <f>IF($DT671="Passive","",INDEX(Expenses!O$6:O$1005,$DS671,1))</f>
        <v/>
      </c>
      <c r="EI671" s="136" t="str">
        <f>IF($DT671="Passive","",INDEX(Expenses!P$6:P$1005,$DS671,1))</f>
        <v/>
      </c>
    </row>
    <row r="672" spans="123:139" x14ac:dyDescent="0.25">
      <c r="DS672" s="40">
        <v>667</v>
      </c>
      <c r="DT672" s="130" t="str">
        <f>IF(OR(INDEX(Expenses!$B$6:$B$1005,$DS672,1)=0,INDEX(Expenses!$C$6:$C$1005,$DS672,1)=0,INDEX(Expenses!$D$6:$D$1005,$DS672,1)=0),"Passive","Active")</f>
        <v>Passive</v>
      </c>
      <c r="DU672" s="130" t="str">
        <f>IF($DT672="Passive","",INDEX(Expenses!$B$6:$B$1005,Calc!$DS672,1))</f>
        <v/>
      </c>
      <c r="DV672" s="130" t="str">
        <f>IF($DT672="Passive","",INDEX(Expenses!$C$6:$C$1005,Calc!$DS672,1))</f>
        <v/>
      </c>
      <c r="DW672" s="130" t="str">
        <f>IF($DT672="Passive","",INDEX(Expenses!$D$6:$D$1005,Calc!$DS672,1))</f>
        <v/>
      </c>
      <c r="DX672" s="136" t="str">
        <f>IF($DT672="Passive","",INDEX(Expenses!E$6:E$1005,$DS672,1))</f>
        <v/>
      </c>
      <c r="DY672" s="136" t="str">
        <f>IF($DT672="Passive","",INDEX(Expenses!F$6:F$1005,$DS672,1))</f>
        <v/>
      </c>
      <c r="DZ672" s="136" t="str">
        <f>IF($DT672="Passive","",INDEX(Expenses!G$6:G$1005,$DS672,1))</f>
        <v/>
      </c>
      <c r="EA672" s="136" t="str">
        <f>IF($DT672="Passive","",INDEX(Expenses!H$6:H$1005,$DS672,1))</f>
        <v/>
      </c>
      <c r="EB672" s="136" t="str">
        <f>IF($DT672="Passive","",INDEX(Expenses!I$6:I$1005,$DS672,1))</f>
        <v/>
      </c>
      <c r="EC672" s="136" t="str">
        <f>IF($DT672="Passive","",INDEX(Expenses!J$6:J$1005,$DS672,1))</f>
        <v/>
      </c>
      <c r="ED672" s="136" t="str">
        <f>IF($DT672="Passive","",INDEX(Expenses!K$6:K$1005,$DS672,1))</f>
        <v/>
      </c>
      <c r="EE672" s="136" t="str">
        <f>IF($DT672="Passive","",INDEX(Expenses!L$6:L$1005,$DS672,1))</f>
        <v/>
      </c>
      <c r="EF672" s="136" t="str">
        <f>IF($DT672="Passive","",INDEX(Expenses!M$6:M$1005,$DS672,1))</f>
        <v/>
      </c>
      <c r="EG672" s="136" t="str">
        <f>IF($DT672="Passive","",INDEX(Expenses!N$6:N$1005,$DS672,1))</f>
        <v/>
      </c>
      <c r="EH672" s="136" t="str">
        <f>IF($DT672="Passive","",INDEX(Expenses!O$6:O$1005,$DS672,1))</f>
        <v/>
      </c>
      <c r="EI672" s="136" t="str">
        <f>IF($DT672="Passive","",INDEX(Expenses!P$6:P$1005,$DS672,1))</f>
        <v/>
      </c>
    </row>
    <row r="673" spans="123:139" x14ac:dyDescent="0.25">
      <c r="DS673" s="40">
        <v>668</v>
      </c>
      <c r="DT673" s="130" t="str">
        <f>IF(OR(INDEX(Expenses!$B$6:$B$1005,$DS673,1)=0,INDEX(Expenses!$C$6:$C$1005,$DS673,1)=0,INDEX(Expenses!$D$6:$D$1005,$DS673,1)=0),"Passive","Active")</f>
        <v>Passive</v>
      </c>
      <c r="DU673" s="130" t="str">
        <f>IF($DT673="Passive","",INDEX(Expenses!$B$6:$B$1005,Calc!$DS673,1))</f>
        <v/>
      </c>
      <c r="DV673" s="130" t="str">
        <f>IF($DT673="Passive","",INDEX(Expenses!$C$6:$C$1005,Calc!$DS673,1))</f>
        <v/>
      </c>
      <c r="DW673" s="130" t="str">
        <f>IF($DT673="Passive","",INDEX(Expenses!$D$6:$D$1005,Calc!$DS673,1))</f>
        <v/>
      </c>
      <c r="DX673" s="136" t="str">
        <f>IF($DT673="Passive","",INDEX(Expenses!E$6:E$1005,$DS673,1))</f>
        <v/>
      </c>
      <c r="DY673" s="136" t="str">
        <f>IF($DT673="Passive","",INDEX(Expenses!F$6:F$1005,$DS673,1))</f>
        <v/>
      </c>
      <c r="DZ673" s="136" t="str">
        <f>IF($DT673="Passive","",INDEX(Expenses!G$6:G$1005,$DS673,1))</f>
        <v/>
      </c>
      <c r="EA673" s="136" t="str">
        <f>IF($DT673="Passive","",INDEX(Expenses!H$6:H$1005,$DS673,1))</f>
        <v/>
      </c>
      <c r="EB673" s="136" t="str">
        <f>IF($DT673="Passive","",INDEX(Expenses!I$6:I$1005,$DS673,1))</f>
        <v/>
      </c>
      <c r="EC673" s="136" t="str">
        <f>IF($DT673="Passive","",INDEX(Expenses!J$6:J$1005,$DS673,1))</f>
        <v/>
      </c>
      <c r="ED673" s="136" t="str">
        <f>IF($DT673="Passive","",INDEX(Expenses!K$6:K$1005,$DS673,1))</f>
        <v/>
      </c>
      <c r="EE673" s="136" t="str">
        <f>IF($DT673="Passive","",INDEX(Expenses!L$6:L$1005,$DS673,1))</f>
        <v/>
      </c>
      <c r="EF673" s="136" t="str">
        <f>IF($DT673="Passive","",INDEX(Expenses!M$6:M$1005,$DS673,1))</f>
        <v/>
      </c>
      <c r="EG673" s="136" t="str">
        <f>IF($DT673="Passive","",INDEX(Expenses!N$6:N$1005,$DS673,1))</f>
        <v/>
      </c>
      <c r="EH673" s="136" t="str">
        <f>IF($DT673="Passive","",INDEX(Expenses!O$6:O$1005,$DS673,1))</f>
        <v/>
      </c>
      <c r="EI673" s="136" t="str">
        <f>IF($DT673="Passive","",INDEX(Expenses!P$6:P$1005,$DS673,1))</f>
        <v/>
      </c>
    </row>
    <row r="674" spans="123:139" x14ac:dyDescent="0.25">
      <c r="DS674" s="40">
        <v>669</v>
      </c>
      <c r="DT674" s="130" t="str">
        <f>IF(OR(INDEX(Expenses!$B$6:$B$1005,$DS674,1)=0,INDEX(Expenses!$C$6:$C$1005,$DS674,1)=0,INDEX(Expenses!$D$6:$D$1005,$DS674,1)=0),"Passive","Active")</f>
        <v>Passive</v>
      </c>
      <c r="DU674" s="130" t="str">
        <f>IF($DT674="Passive","",INDEX(Expenses!$B$6:$B$1005,Calc!$DS674,1))</f>
        <v/>
      </c>
      <c r="DV674" s="130" t="str">
        <f>IF($DT674="Passive","",INDEX(Expenses!$C$6:$C$1005,Calc!$DS674,1))</f>
        <v/>
      </c>
      <c r="DW674" s="130" t="str">
        <f>IF($DT674="Passive","",INDEX(Expenses!$D$6:$D$1005,Calc!$DS674,1))</f>
        <v/>
      </c>
      <c r="DX674" s="136" t="str">
        <f>IF($DT674="Passive","",INDEX(Expenses!E$6:E$1005,$DS674,1))</f>
        <v/>
      </c>
      <c r="DY674" s="136" t="str">
        <f>IF($DT674="Passive","",INDEX(Expenses!F$6:F$1005,$DS674,1))</f>
        <v/>
      </c>
      <c r="DZ674" s="136" t="str">
        <f>IF($DT674="Passive","",INDEX(Expenses!G$6:G$1005,$DS674,1))</f>
        <v/>
      </c>
      <c r="EA674" s="136" t="str">
        <f>IF($DT674="Passive","",INDEX(Expenses!H$6:H$1005,$DS674,1))</f>
        <v/>
      </c>
      <c r="EB674" s="136" t="str">
        <f>IF($DT674="Passive","",INDEX(Expenses!I$6:I$1005,$DS674,1))</f>
        <v/>
      </c>
      <c r="EC674" s="136" t="str">
        <f>IF($DT674="Passive","",INDEX(Expenses!J$6:J$1005,$DS674,1))</f>
        <v/>
      </c>
      <c r="ED674" s="136" t="str">
        <f>IF($DT674="Passive","",INDEX(Expenses!K$6:K$1005,$DS674,1))</f>
        <v/>
      </c>
      <c r="EE674" s="136" t="str">
        <f>IF($DT674="Passive","",INDEX(Expenses!L$6:L$1005,$DS674,1))</f>
        <v/>
      </c>
      <c r="EF674" s="136" t="str">
        <f>IF($DT674="Passive","",INDEX(Expenses!M$6:M$1005,$DS674,1))</f>
        <v/>
      </c>
      <c r="EG674" s="136" t="str">
        <f>IF($DT674="Passive","",INDEX(Expenses!N$6:N$1005,$DS674,1))</f>
        <v/>
      </c>
      <c r="EH674" s="136" t="str">
        <f>IF($DT674="Passive","",INDEX(Expenses!O$6:O$1005,$DS674,1))</f>
        <v/>
      </c>
      <c r="EI674" s="136" t="str">
        <f>IF($DT674="Passive","",INDEX(Expenses!P$6:P$1005,$DS674,1))</f>
        <v/>
      </c>
    </row>
    <row r="675" spans="123:139" x14ac:dyDescent="0.25">
      <c r="DS675" s="40">
        <v>670</v>
      </c>
      <c r="DT675" s="130" t="str">
        <f>IF(OR(INDEX(Expenses!$B$6:$B$1005,$DS675,1)=0,INDEX(Expenses!$C$6:$C$1005,$DS675,1)=0,INDEX(Expenses!$D$6:$D$1005,$DS675,1)=0),"Passive","Active")</f>
        <v>Passive</v>
      </c>
      <c r="DU675" s="130" t="str">
        <f>IF($DT675="Passive","",INDEX(Expenses!$B$6:$B$1005,Calc!$DS675,1))</f>
        <v/>
      </c>
      <c r="DV675" s="130" t="str">
        <f>IF($DT675="Passive","",INDEX(Expenses!$C$6:$C$1005,Calc!$DS675,1))</f>
        <v/>
      </c>
      <c r="DW675" s="130" t="str">
        <f>IF($DT675="Passive","",INDEX(Expenses!$D$6:$D$1005,Calc!$DS675,1))</f>
        <v/>
      </c>
      <c r="DX675" s="136" t="str">
        <f>IF($DT675="Passive","",INDEX(Expenses!E$6:E$1005,$DS675,1))</f>
        <v/>
      </c>
      <c r="DY675" s="136" t="str">
        <f>IF($DT675="Passive","",INDEX(Expenses!F$6:F$1005,$DS675,1))</f>
        <v/>
      </c>
      <c r="DZ675" s="136" t="str">
        <f>IF($DT675="Passive","",INDEX(Expenses!G$6:G$1005,$DS675,1))</f>
        <v/>
      </c>
      <c r="EA675" s="136" t="str">
        <f>IF($DT675="Passive","",INDEX(Expenses!H$6:H$1005,$DS675,1))</f>
        <v/>
      </c>
      <c r="EB675" s="136" t="str">
        <f>IF($DT675="Passive","",INDEX(Expenses!I$6:I$1005,$DS675,1))</f>
        <v/>
      </c>
      <c r="EC675" s="136" t="str">
        <f>IF($DT675="Passive","",INDEX(Expenses!J$6:J$1005,$DS675,1))</f>
        <v/>
      </c>
      <c r="ED675" s="136" t="str">
        <f>IF($DT675="Passive","",INDEX(Expenses!K$6:K$1005,$DS675,1))</f>
        <v/>
      </c>
      <c r="EE675" s="136" t="str">
        <f>IF($DT675="Passive","",INDEX(Expenses!L$6:L$1005,$DS675,1))</f>
        <v/>
      </c>
      <c r="EF675" s="136" t="str">
        <f>IF($DT675="Passive","",INDEX(Expenses!M$6:M$1005,$DS675,1))</f>
        <v/>
      </c>
      <c r="EG675" s="136" t="str">
        <f>IF($DT675="Passive","",INDEX(Expenses!N$6:N$1005,$DS675,1))</f>
        <v/>
      </c>
      <c r="EH675" s="136" t="str">
        <f>IF($DT675="Passive","",INDEX(Expenses!O$6:O$1005,$DS675,1))</f>
        <v/>
      </c>
      <c r="EI675" s="136" t="str">
        <f>IF($DT675="Passive","",INDEX(Expenses!P$6:P$1005,$DS675,1))</f>
        <v/>
      </c>
    </row>
    <row r="676" spans="123:139" x14ac:dyDescent="0.25">
      <c r="DS676" s="40">
        <v>671</v>
      </c>
      <c r="DT676" s="130" t="str">
        <f>IF(OR(INDEX(Expenses!$B$6:$B$1005,$DS676,1)=0,INDEX(Expenses!$C$6:$C$1005,$DS676,1)=0,INDEX(Expenses!$D$6:$D$1005,$DS676,1)=0),"Passive","Active")</f>
        <v>Passive</v>
      </c>
      <c r="DU676" s="130" t="str">
        <f>IF($DT676="Passive","",INDEX(Expenses!$B$6:$B$1005,Calc!$DS676,1))</f>
        <v/>
      </c>
      <c r="DV676" s="130" t="str">
        <f>IF($DT676="Passive","",INDEX(Expenses!$C$6:$C$1005,Calc!$DS676,1))</f>
        <v/>
      </c>
      <c r="DW676" s="130" t="str">
        <f>IF($DT676="Passive","",INDEX(Expenses!$D$6:$D$1005,Calc!$DS676,1))</f>
        <v/>
      </c>
      <c r="DX676" s="136" t="str">
        <f>IF($DT676="Passive","",INDEX(Expenses!E$6:E$1005,$DS676,1))</f>
        <v/>
      </c>
      <c r="DY676" s="136" t="str">
        <f>IF($DT676="Passive","",INDEX(Expenses!F$6:F$1005,$DS676,1))</f>
        <v/>
      </c>
      <c r="DZ676" s="136" t="str">
        <f>IF($DT676="Passive","",INDEX(Expenses!G$6:G$1005,$DS676,1))</f>
        <v/>
      </c>
      <c r="EA676" s="136" t="str">
        <f>IF($DT676="Passive","",INDEX(Expenses!H$6:H$1005,$DS676,1))</f>
        <v/>
      </c>
      <c r="EB676" s="136" t="str">
        <f>IF($DT676="Passive","",INDEX(Expenses!I$6:I$1005,$DS676,1))</f>
        <v/>
      </c>
      <c r="EC676" s="136" t="str">
        <f>IF($DT676="Passive","",INDEX(Expenses!J$6:J$1005,$DS676,1))</f>
        <v/>
      </c>
      <c r="ED676" s="136" t="str">
        <f>IF($DT676="Passive","",INDEX(Expenses!K$6:K$1005,$DS676,1))</f>
        <v/>
      </c>
      <c r="EE676" s="136" t="str">
        <f>IF($DT676="Passive","",INDEX(Expenses!L$6:L$1005,$DS676,1))</f>
        <v/>
      </c>
      <c r="EF676" s="136" t="str">
        <f>IF($DT676="Passive","",INDEX(Expenses!M$6:M$1005,$DS676,1))</f>
        <v/>
      </c>
      <c r="EG676" s="136" t="str">
        <f>IF($DT676="Passive","",INDEX(Expenses!N$6:N$1005,$DS676,1))</f>
        <v/>
      </c>
      <c r="EH676" s="136" t="str">
        <f>IF($DT676="Passive","",INDEX(Expenses!O$6:O$1005,$DS676,1))</f>
        <v/>
      </c>
      <c r="EI676" s="136" t="str">
        <f>IF($DT676="Passive","",INDEX(Expenses!P$6:P$1005,$DS676,1))</f>
        <v/>
      </c>
    </row>
    <row r="677" spans="123:139" x14ac:dyDescent="0.25">
      <c r="DS677" s="40">
        <v>672</v>
      </c>
      <c r="DT677" s="130" t="str">
        <f>IF(OR(INDEX(Expenses!$B$6:$B$1005,$DS677,1)=0,INDEX(Expenses!$C$6:$C$1005,$DS677,1)=0,INDEX(Expenses!$D$6:$D$1005,$DS677,1)=0),"Passive","Active")</f>
        <v>Passive</v>
      </c>
      <c r="DU677" s="130" t="str">
        <f>IF($DT677="Passive","",INDEX(Expenses!$B$6:$B$1005,Calc!$DS677,1))</f>
        <v/>
      </c>
      <c r="DV677" s="130" t="str">
        <f>IF($DT677="Passive","",INDEX(Expenses!$C$6:$C$1005,Calc!$DS677,1))</f>
        <v/>
      </c>
      <c r="DW677" s="130" t="str">
        <f>IF($DT677="Passive","",INDEX(Expenses!$D$6:$D$1005,Calc!$DS677,1))</f>
        <v/>
      </c>
      <c r="DX677" s="136" t="str">
        <f>IF($DT677="Passive","",INDEX(Expenses!E$6:E$1005,$DS677,1))</f>
        <v/>
      </c>
      <c r="DY677" s="136" t="str">
        <f>IF($DT677="Passive","",INDEX(Expenses!F$6:F$1005,$DS677,1))</f>
        <v/>
      </c>
      <c r="DZ677" s="136" t="str">
        <f>IF($DT677="Passive","",INDEX(Expenses!G$6:G$1005,$DS677,1))</f>
        <v/>
      </c>
      <c r="EA677" s="136" t="str">
        <f>IF($DT677="Passive","",INDEX(Expenses!H$6:H$1005,$DS677,1))</f>
        <v/>
      </c>
      <c r="EB677" s="136" t="str">
        <f>IF($DT677="Passive","",INDEX(Expenses!I$6:I$1005,$DS677,1))</f>
        <v/>
      </c>
      <c r="EC677" s="136" t="str">
        <f>IF($DT677="Passive","",INDEX(Expenses!J$6:J$1005,$DS677,1))</f>
        <v/>
      </c>
      <c r="ED677" s="136" t="str">
        <f>IF($DT677="Passive","",INDEX(Expenses!K$6:K$1005,$DS677,1))</f>
        <v/>
      </c>
      <c r="EE677" s="136" t="str">
        <f>IF($DT677="Passive","",INDEX(Expenses!L$6:L$1005,$DS677,1))</f>
        <v/>
      </c>
      <c r="EF677" s="136" t="str">
        <f>IF($DT677="Passive","",INDEX(Expenses!M$6:M$1005,$DS677,1))</f>
        <v/>
      </c>
      <c r="EG677" s="136" t="str">
        <f>IF($DT677="Passive","",INDEX(Expenses!N$6:N$1005,$DS677,1))</f>
        <v/>
      </c>
      <c r="EH677" s="136" t="str">
        <f>IF($DT677="Passive","",INDEX(Expenses!O$6:O$1005,$DS677,1))</f>
        <v/>
      </c>
      <c r="EI677" s="136" t="str">
        <f>IF($DT677="Passive","",INDEX(Expenses!P$6:P$1005,$DS677,1))</f>
        <v/>
      </c>
    </row>
    <row r="678" spans="123:139" x14ac:dyDescent="0.25">
      <c r="DS678" s="40">
        <v>673</v>
      </c>
      <c r="DT678" s="130" t="str">
        <f>IF(OR(INDEX(Expenses!$B$6:$B$1005,$DS678,1)=0,INDEX(Expenses!$C$6:$C$1005,$DS678,1)=0,INDEX(Expenses!$D$6:$D$1005,$DS678,1)=0),"Passive","Active")</f>
        <v>Passive</v>
      </c>
      <c r="DU678" s="130" t="str">
        <f>IF($DT678="Passive","",INDEX(Expenses!$B$6:$B$1005,Calc!$DS678,1))</f>
        <v/>
      </c>
      <c r="DV678" s="130" t="str">
        <f>IF($DT678="Passive","",INDEX(Expenses!$C$6:$C$1005,Calc!$DS678,1))</f>
        <v/>
      </c>
      <c r="DW678" s="130" t="str">
        <f>IF($DT678="Passive","",INDEX(Expenses!$D$6:$D$1005,Calc!$DS678,1))</f>
        <v/>
      </c>
      <c r="DX678" s="136" t="str">
        <f>IF($DT678="Passive","",INDEX(Expenses!E$6:E$1005,$DS678,1))</f>
        <v/>
      </c>
      <c r="DY678" s="136" t="str">
        <f>IF($DT678="Passive","",INDEX(Expenses!F$6:F$1005,$DS678,1))</f>
        <v/>
      </c>
      <c r="DZ678" s="136" t="str">
        <f>IF($DT678="Passive","",INDEX(Expenses!G$6:G$1005,$DS678,1))</f>
        <v/>
      </c>
      <c r="EA678" s="136" t="str">
        <f>IF($DT678="Passive","",INDEX(Expenses!H$6:H$1005,$DS678,1))</f>
        <v/>
      </c>
      <c r="EB678" s="136" t="str">
        <f>IF($DT678="Passive","",INDEX(Expenses!I$6:I$1005,$DS678,1))</f>
        <v/>
      </c>
      <c r="EC678" s="136" t="str">
        <f>IF($DT678="Passive","",INDEX(Expenses!J$6:J$1005,$DS678,1))</f>
        <v/>
      </c>
      <c r="ED678" s="136" t="str">
        <f>IF($DT678="Passive","",INDEX(Expenses!K$6:K$1005,$DS678,1))</f>
        <v/>
      </c>
      <c r="EE678" s="136" t="str">
        <f>IF($DT678="Passive","",INDEX(Expenses!L$6:L$1005,$DS678,1))</f>
        <v/>
      </c>
      <c r="EF678" s="136" t="str">
        <f>IF($DT678="Passive","",INDEX(Expenses!M$6:M$1005,$DS678,1))</f>
        <v/>
      </c>
      <c r="EG678" s="136" t="str">
        <f>IF($DT678="Passive","",INDEX(Expenses!N$6:N$1005,$DS678,1))</f>
        <v/>
      </c>
      <c r="EH678" s="136" t="str">
        <f>IF($DT678="Passive","",INDEX(Expenses!O$6:O$1005,$DS678,1))</f>
        <v/>
      </c>
      <c r="EI678" s="136" t="str">
        <f>IF($DT678="Passive","",INDEX(Expenses!P$6:P$1005,$DS678,1))</f>
        <v/>
      </c>
    </row>
    <row r="679" spans="123:139" x14ac:dyDescent="0.25">
      <c r="DS679" s="40">
        <v>674</v>
      </c>
      <c r="DT679" s="130" t="str">
        <f>IF(OR(INDEX(Expenses!$B$6:$B$1005,$DS679,1)=0,INDEX(Expenses!$C$6:$C$1005,$DS679,1)=0,INDEX(Expenses!$D$6:$D$1005,$DS679,1)=0),"Passive","Active")</f>
        <v>Passive</v>
      </c>
      <c r="DU679" s="130" t="str">
        <f>IF($DT679="Passive","",INDEX(Expenses!$B$6:$B$1005,Calc!$DS679,1))</f>
        <v/>
      </c>
      <c r="DV679" s="130" t="str">
        <f>IF($DT679="Passive","",INDEX(Expenses!$C$6:$C$1005,Calc!$DS679,1))</f>
        <v/>
      </c>
      <c r="DW679" s="130" t="str">
        <f>IF($DT679="Passive","",INDEX(Expenses!$D$6:$D$1005,Calc!$DS679,1))</f>
        <v/>
      </c>
      <c r="DX679" s="136" t="str">
        <f>IF($DT679="Passive","",INDEX(Expenses!E$6:E$1005,$DS679,1))</f>
        <v/>
      </c>
      <c r="DY679" s="136" t="str">
        <f>IF($DT679="Passive","",INDEX(Expenses!F$6:F$1005,$DS679,1))</f>
        <v/>
      </c>
      <c r="DZ679" s="136" t="str">
        <f>IF($DT679="Passive","",INDEX(Expenses!G$6:G$1005,$DS679,1))</f>
        <v/>
      </c>
      <c r="EA679" s="136" t="str">
        <f>IF($DT679="Passive","",INDEX(Expenses!H$6:H$1005,$DS679,1))</f>
        <v/>
      </c>
      <c r="EB679" s="136" t="str">
        <f>IF($DT679="Passive","",INDEX(Expenses!I$6:I$1005,$DS679,1))</f>
        <v/>
      </c>
      <c r="EC679" s="136" t="str">
        <f>IF($DT679="Passive","",INDEX(Expenses!J$6:J$1005,$DS679,1))</f>
        <v/>
      </c>
      <c r="ED679" s="136" t="str">
        <f>IF($DT679="Passive","",INDEX(Expenses!K$6:K$1005,$DS679,1))</f>
        <v/>
      </c>
      <c r="EE679" s="136" t="str">
        <f>IF($DT679="Passive","",INDEX(Expenses!L$6:L$1005,$DS679,1))</f>
        <v/>
      </c>
      <c r="EF679" s="136" t="str">
        <f>IF($DT679="Passive","",INDEX(Expenses!M$6:M$1005,$DS679,1))</f>
        <v/>
      </c>
      <c r="EG679" s="136" t="str">
        <f>IF($DT679="Passive","",INDEX(Expenses!N$6:N$1005,$DS679,1))</f>
        <v/>
      </c>
      <c r="EH679" s="136" t="str">
        <f>IF($DT679="Passive","",INDEX(Expenses!O$6:O$1005,$DS679,1))</f>
        <v/>
      </c>
      <c r="EI679" s="136" t="str">
        <f>IF($DT679="Passive","",INDEX(Expenses!P$6:P$1005,$DS679,1))</f>
        <v/>
      </c>
    </row>
    <row r="680" spans="123:139" x14ac:dyDescent="0.25">
      <c r="DS680" s="40">
        <v>675</v>
      </c>
      <c r="DT680" s="130" t="str">
        <f>IF(OR(INDEX(Expenses!$B$6:$B$1005,$DS680,1)=0,INDEX(Expenses!$C$6:$C$1005,$DS680,1)=0,INDEX(Expenses!$D$6:$D$1005,$DS680,1)=0),"Passive","Active")</f>
        <v>Passive</v>
      </c>
      <c r="DU680" s="130" t="str">
        <f>IF($DT680="Passive","",INDEX(Expenses!$B$6:$B$1005,Calc!$DS680,1))</f>
        <v/>
      </c>
      <c r="DV680" s="130" t="str">
        <f>IF($DT680="Passive","",INDEX(Expenses!$C$6:$C$1005,Calc!$DS680,1))</f>
        <v/>
      </c>
      <c r="DW680" s="130" t="str">
        <f>IF($DT680="Passive","",INDEX(Expenses!$D$6:$D$1005,Calc!$DS680,1))</f>
        <v/>
      </c>
      <c r="DX680" s="136" t="str">
        <f>IF($DT680="Passive","",INDEX(Expenses!E$6:E$1005,$DS680,1))</f>
        <v/>
      </c>
      <c r="DY680" s="136" t="str">
        <f>IF($DT680="Passive","",INDEX(Expenses!F$6:F$1005,$DS680,1))</f>
        <v/>
      </c>
      <c r="DZ680" s="136" t="str">
        <f>IF($DT680="Passive","",INDEX(Expenses!G$6:G$1005,$DS680,1))</f>
        <v/>
      </c>
      <c r="EA680" s="136" t="str">
        <f>IF($DT680="Passive","",INDEX(Expenses!H$6:H$1005,$DS680,1))</f>
        <v/>
      </c>
      <c r="EB680" s="136" t="str">
        <f>IF($DT680="Passive","",INDEX(Expenses!I$6:I$1005,$DS680,1))</f>
        <v/>
      </c>
      <c r="EC680" s="136" t="str">
        <f>IF($DT680="Passive","",INDEX(Expenses!J$6:J$1005,$DS680,1))</f>
        <v/>
      </c>
      <c r="ED680" s="136" t="str">
        <f>IF($DT680="Passive","",INDEX(Expenses!K$6:K$1005,$DS680,1))</f>
        <v/>
      </c>
      <c r="EE680" s="136" t="str">
        <f>IF($DT680="Passive","",INDEX(Expenses!L$6:L$1005,$DS680,1))</f>
        <v/>
      </c>
      <c r="EF680" s="136" t="str">
        <f>IF($DT680="Passive","",INDEX(Expenses!M$6:M$1005,$DS680,1))</f>
        <v/>
      </c>
      <c r="EG680" s="136" t="str">
        <f>IF($DT680="Passive","",INDEX(Expenses!N$6:N$1005,$DS680,1))</f>
        <v/>
      </c>
      <c r="EH680" s="136" t="str">
        <f>IF($DT680="Passive","",INDEX(Expenses!O$6:O$1005,$DS680,1))</f>
        <v/>
      </c>
      <c r="EI680" s="136" t="str">
        <f>IF($DT680="Passive","",INDEX(Expenses!P$6:P$1005,$DS680,1))</f>
        <v/>
      </c>
    </row>
    <row r="681" spans="123:139" x14ac:dyDescent="0.25">
      <c r="DS681" s="40">
        <v>676</v>
      </c>
      <c r="DT681" s="130" t="str">
        <f>IF(OR(INDEX(Expenses!$B$6:$B$1005,$DS681,1)=0,INDEX(Expenses!$C$6:$C$1005,$DS681,1)=0,INDEX(Expenses!$D$6:$D$1005,$DS681,1)=0),"Passive","Active")</f>
        <v>Passive</v>
      </c>
      <c r="DU681" s="130" t="str">
        <f>IF($DT681="Passive","",INDEX(Expenses!$B$6:$B$1005,Calc!$DS681,1))</f>
        <v/>
      </c>
      <c r="DV681" s="130" t="str">
        <f>IF($DT681="Passive","",INDEX(Expenses!$C$6:$C$1005,Calc!$DS681,1))</f>
        <v/>
      </c>
      <c r="DW681" s="130" t="str">
        <f>IF($DT681="Passive","",INDEX(Expenses!$D$6:$D$1005,Calc!$DS681,1))</f>
        <v/>
      </c>
      <c r="DX681" s="136" t="str">
        <f>IF($DT681="Passive","",INDEX(Expenses!E$6:E$1005,$DS681,1))</f>
        <v/>
      </c>
      <c r="DY681" s="136" t="str">
        <f>IF($DT681="Passive","",INDEX(Expenses!F$6:F$1005,$DS681,1))</f>
        <v/>
      </c>
      <c r="DZ681" s="136" t="str">
        <f>IF($DT681="Passive","",INDEX(Expenses!G$6:G$1005,$DS681,1))</f>
        <v/>
      </c>
      <c r="EA681" s="136" t="str">
        <f>IF($DT681="Passive","",INDEX(Expenses!H$6:H$1005,$DS681,1))</f>
        <v/>
      </c>
      <c r="EB681" s="136" t="str">
        <f>IF($DT681="Passive","",INDEX(Expenses!I$6:I$1005,$DS681,1))</f>
        <v/>
      </c>
      <c r="EC681" s="136" t="str">
        <f>IF($DT681="Passive","",INDEX(Expenses!J$6:J$1005,$DS681,1))</f>
        <v/>
      </c>
      <c r="ED681" s="136" t="str">
        <f>IF($DT681="Passive","",INDEX(Expenses!K$6:K$1005,$DS681,1))</f>
        <v/>
      </c>
      <c r="EE681" s="136" t="str">
        <f>IF($DT681="Passive","",INDEX(Expenses!L$6:L$1005,$DS681,1))</f>
        <v/>
      </c>
      <c r="EF681" s="136" t="str">
        <f>IF($DT681="Passive","",INDEX(Expenses!M$6:M$1005,$DS681,1))</f>
        <v/>
      </c>
      <c r="EG681" s="136" t="str">
        <f>IF($DT681="Passive","",INDEX(Expenses!N$6:N$1005,$DS681,1))</f>
        <v/>
      </c>
      <c r="EH681" s="136" t="str">
        <f>IF($DT681="Passive","",INDEX(Expenses!O$6:O$1005,$DS681,1))</f>
        <v/>
      </c>
      <c r="EI681" s="136" t="str">
        <f>IF($DT681="Passive","",INDEX(Expenses!P$6:P$1005,$DS681,1))</f>
        <v/>
      </c>
    </row>
    <row r="682" spans="123:139" x14ac:dyDescent="0.25">
      <c r="DS682" s="40">
        <v>677</v>
      </c>
      <c r="DT682" s="130" t="str">
        <f>IF(OR(INDEX(Expenses!$B$6:$B$1005,$DS682,1)=0,INDEX(Expenses!$C$6:$C$1005,$DS682,1)=0,INDEX(Expenses!$D$6:$D$1005,$DS682,1)=0),"Passive","Active")</f>
        <v>Passive</v>
      </c>
      <c r="DU682" s="130" t="str">
        <f>IF($DT682="Passive","",INDEX(Expenses!$B$6:$B$1005,Calc!$DS682,1))</f>
        <v/>
      </c>
      <c r="DV682" s="130" t="str">
        <f>IF($DT682="Passive","",INDEX(Expenses!$C$6:$C$1005,Calc!$DS682,1))</f>
        <v/>
      </c>
      <c r="DW682" s="130" t="str">
        <f>IF($DT682="Passive","",INDEX(Expenses!$D$6:$D$1005,Calc!$DS682,1))</f>
        <v/>
      </c>
      <c r="DX682" s="136" t="str">
        <f>IF($DT682="Passive","",INDEX(Expenses!E$6:E$1005,$DS682,1))</f>
        <v/>
      </c>
      <c r="DY682" s="136" t="str">
        <f>IF($DT682="Passive","",INDEX(Expenses!F$6:F$1005,$DS682,1))</f>
        <v/>
      </c>
      <c r="DZ682" s="136" t="str">
        <f>IF($DT682="Passive","",INDEX(Expenses!G$6:G$1005,$DS682,1))</f>
        <v/>
      </c>
      <c r="EA682" s="136" t="str">
        <f>IF($DT682="Passive","",INDEX(Expenses!H$6:H$1005,$DS682,1))</f>
        <v/>
      </c>
      <c r="EB682" s="136" t="str">
        <f>IF($DT682="Passive","",INDEX(Expenses!I$6:I$1005,$DS682,1))</f>
        <v/>
      </c>
      <c r="EC682" s="136" t="str">
        <f>IF($DT682="Passive","",INDEX(Expenses!J$6:J$1005,$DS682,1))</f>
        <v/>
      </c>
      <c r="ED682" s="136" t="str">
        <f>IF($DT682="Passive","",INDEX(Expenses!K$6:K$1005,$DS682,1))</f>
        <v/>
      </c>
      <c r="EE682" s="136" t="str">
        <f>IF($DT682="Passive","",INDEX(Expenses!L$6:L$1005,$DS682,1))</f>
        <v/>
      </c>
      <c r="EF682" s="136" t="str">
        <f>IF($DT682="Passive","",INDEX(Expenses!M$6:M$1005,$DS682,1))</f>
        <v/>
      </c>
      <c r="EG682" s="136" t="str">
        <f>IF($DT682="Passive","",INDEX(Expenses!N$6:N$1005,$DS682,1))</f>
        <v/>
      </c>
      <c r="EH682" s="136" t="str">
        <f>IF($DT682="Passive","",INDEX(Expenses!O$6:O$1005,$DS682,1))</f>
        <v/>
      </c>
      <c r="EI682" s="136" t="str">
        <f>IF($DT682="Passive","",INDEX(Expenses!P$6:P$1005,$DS682,1))</f>
        <v/>
      </c>
    </row>
    <row r="683" spans="123:139" x14ac:dyDescent="0.25">
      <c r="DS683" s="40">
        <v>678</v>
      </c>
      <c r="DT683" s="130" t="str">
        <f>IF(OR(INDEX(Expenses!$B$6:$B$1005,$DS683,1)=0,INDEX(Expenses!$C$6:$C$1005,$DS683,1)=0,INDEX(Expenses!$D$6:$D$1005,$DS683,1)=0),"Passive","Active")</f>
        <v>Passive</v>
      </c>
      <c r="DU683" s="130" t="str">
        <f>IF($DT683="Passive","",INDEX(Expenses!$B$6:$B$1005,Calc!$DS683,1))</f>
        <v/>
      </c>
      <c r="DV683" s="130" t="str">
        <f>IF($DT683="Passive","",INDEX(Expenses!$C$6:$C$1005,Calc!$DS683,1))</f>
        <v/>
      </c>
      <c r="DW683" s="130" t="str">
        <f>IF($DT683="Passive","",INDEX(Expenses!$D$6:$D$1005,Calc!$DS683,1))</f>
        <v/>
      </c>
      <c r="DX683" s="136" t="str">
        <f>IF($DT683="Passive","",INDEX(Expenses!E$6:E$1005,$DS683,1))</f>
        <v/>
      </c>
      <c r="DY683" s="136" t="str">
        <f>IF($DT683="Passive","",INDEX(Expenses!F$6:F$1005,$DS683,1))</f>
        <v/>
      </c>
      <c r="DZ683" s="136" t="str">
        <f>IF($DT683="Passive","",INDEX(Expenses!G$6:G$1005,$DS683,1))</f>
        <v/>
      </c>
      <c r="EA683" s="136" t="str">
        <f>IF($DT683="Passive","",INDEX(Expenses!H$6:H$1005,$DS683,1))</f>
        <v/>
      </c>
      <c r="EB683" s="136" t="str">
        <f>IF($DT683="Passive","",INDEX(Expenses!I$6:I$1005,$DS683,1))</f>
        <v/>
      </c>
      <c r="EC683" s="136" t="str">
        <f>IF($DT683="Passive","",INDEX(Expenses!J$6:J$1005,$DS683,1))</f>
        <v/>
      </c>
      <c r="ED683" s="136" t="str">
        <f>IF($DT683="Passive","",INDEX(Expenses!K$6:K$1005,$DS683,1))</f>
        <v/>
      </c>
      <c r="EE683" s="136" t="str">
        <f>IF($DT683="Passive","",INDEX(Expenses!L$6:L$1005,$DS683,1))</f>
        <v/>
      </c>
      <c r="EF683" s="136" t="str">
        <f>IF($DT683="Passive","",INDEX(Expenses!M$6:M$1005,$DS683,1))</f>
        <v/>
      </c>
      <c r="EG683" s="136" t="str">
        <f>IF($DT683="Passive","",INDEX(Expenses!N$6:N$1005,$DS683,1))</f>
        <v/>
      </c>
      <c r="EH683" s="136" t="str">
        <f>IF($DT683="Passive","",INDEX(Expenses!O$6:O$1005,$DS683,1))</f>
        <v/>
      </c>
      <c r="EI683" s="136" t="str">
        <f>IF($DT683="Passive","",INDEX(Expenses!P$6:P$1005,$DS683,1))</f>
        <v/>
      </c>
    </row>
    <row r="684" spans="123:139" x14ac:dyDescent="0.25">
      <c r="DS684" s="40">
        <v>679</v>
      </c>
      <c r="DT684" s="130" t="str">
        <f>IF(OR(INDEX(Expenses!$B$6:$B$1005,$DS684,1)=0,INDEX(Expenses!$C$6:$C$1005,$DS684,1)=0,INDEX(Expenses!$D$6:$D$1005,$DS684,1)=0),"Passive","Active")</f>
        <v>Passive</v>
      </c>
      <c r="DU684" s="130" t="str">
        <f>IF($DT684="Passive","",INDEX(Expenses!$B$6:$B$1005,Calc!$DS684,1))</f>
        <v/>
      </c>
      <c r="DV684" s="130" t="str">
        <f>IF($DT684="Passive","",INDEX(Expenses!$C$6:$C$1005,Calc!$DS684,1))</f>
        <v/>
      </c>
      <c r="DW684" s="130" t="str">
        <f>IF($DT684="Passive","",INDEX(Expenses!$D$6:$D$1005,Calc!$DS684,1))</f>
        <v/>
      </c>
      <c r="DX684" s="136" t="str">
        <f>IF($DT684="Passive","",INDEX(Expenses!E$6:E$1005,$DS684,1))</f>
        <v/>
      </c>
      <c r="DY684" s="136" t="str">
        <f>IF($DT684="Passive","",INDEX(Expenses!F$6:F$1005,$DS684,1))</f>
        <v/>
      </c>
      <c r="DZ684" s="136" t="str">
        <f>IF($DT684="Passive","",INDEX(Expenses!G$6:G$1005,$DS684,1))</f>
        <v/>
      </c>
      <c r="EA684" s="136" t="str">
        <f>IF($DT684="Passive","",INDEX(Expenses!H$6:H$1005,$DS684,1))</f>
        <v/>
      </c>
      <c r="EB684" s="136" t="str">
        <f>IF($DT684="Passive","",INDEX(Expenses!I$6:I$1005,$DS684,1))</f>
        <v/>
      </c>
      <c r="EC684" s="136" t="str">
        <f>IF($DT684="Passive","",INDEX(Expenses!J$6:J$1005,$DS684,1))</f>
        <v/>
      </c>
      <c r="ED684" s="136" t="str">
        <f>IF($DT684="Passive","",INDEX(Expenses!K$6:K$1005,$DS684,1))</f>
        <v/>
      </c>
      <c r="EE684" s="136" t="str">
        <f>IF($DT684="Passive","",INDEX(Expenses!L$6:L$1005,$DS684,1))</f>
        <v/>
      </c>
      <c r="EF684" s="136" t="str">
        <f>IF($DT684="Passive","",INDEX(Expenses!M$6:M$1005,$DS684,1))</f>
        <v/>
      </c>
      <c r="EG684" s="136" t="str">
        <f>IF($DT684="Passive","",INDEX(Expenses!N$6:N$1005,$DS684,1))</f>
        <v/>
      </c>
      <c r="EH684" s="136" t="str">
        <f>IF($DT684="Passive","",INDEX(Expenses!O$6:O$1005,$DS684,1))</f>
        <v/>
      </c>
      <c r="EI684" s="136" t="str">
        <f>IF($DT684="Passive","",INDEX(Expenses!P$6:P$1005,$DS684,1))</f>
        <v/>
      </c>
    </row>
    <row r="685" spans="123:139" x14ac:dyDescent="0.25">
      <c r="DS685" s="40">
        <v>680</v>
      </c>
      <c r="DT685" s="130" t="str">
        <f>IF(OR(INDEX(Expenses!$B$6:$B$1005,$DS685,1)=0,INDEX(Expenses!$C$6:$C$1005,$DS685,1)=0,INDEX(Expenses!$D$6:$D$1005,$DS685,1)=0),"Passive","Active")</f>
        <v>Passive</v>
      </c>
      <c r="DU685" s="130" t="str">
        <f>IF($DT685="Passive","",INDEX(Expenses!$B$6:$B$1005,Calc!$DS685,1))</f>
        <v/>
      </c>
      <c r="DV685" s="130" t="str">
        <f>IF($DT685="Passive","",INDEX(Expenses!$C$6:$C$1005,Calc!$DS685,1))</f>
        <v/>
      </c>
      <c r="DW685" s="130" t="str">
        <f>IF($DT685="Passive","",INDEX(Expenses!$D$6:$D$1005,Calc!$DS685,1))</f>
        <v/>
      </c>
      <c r="DX685" s="136" t="str">
        <f>IF($DT685="Passive","",INDEX(Expenses!E$6:E$1005,$DS685,1))</f>
        <v/>
      </c>
      <c r="DY685" s="136" t="str">
        <f>IF($DT685="Passive","",INDEX(Expenses!F$6:F$1005,$DS685,1))</f>
        <v/>
      </c>
      <c r="DZ685" s="136" t="str">
        <f>IF($DT685="Passive","",INDEX(Expenses!G$6:G$1005,$DS685,1))</f>
        <v/>
      </c>
      <c r="EA685" s="136" t="str">
        <f>IF($DT685="Passive","",INDEX(Expenses!H$6:H$1005,$DS685,1))</f>
        <v/>
      </c>
      <c r="EB685" s="136" t="str">
        <f>IF($DT685="Passive","",INDEX(Expenses!I$6:I$1005,$DS685,1))</f>
        <v/>
      </c>
      <c r="EC685" s="136" t="str">
        <f>IF($DT685="Passive","",INDEX(Expenses!J$6:J$1005,$DS685,1))</f>
        <v/>
      </c>
      <c r="ED685" s="136" t="str">
        <f>IF($DT685="Passive","",INDEX(Expenses!K$6:K$1005,$DS685,1))</f>
        <v/>
      </c>
      <c r="EE685" s="136" t="str">
        <f>IF($DT685="Passive","",INDEX(Expenses!L$6:L$1005,$DS685,1))</f>
        <v/>
      </c>
      <c r="EF685" s="136" t="str">
        <f>IF($DT685="Passive","",INDEX(Expenses!M$6:M$1005,$DS685,1))</f>
        <v/>
      </c>
      <c r="EG685" s="136" t="str">
        <f>IF($DT685="Passive","",INDEX(Expenses!N$6:N$1005,$DS685,1))</f>
        <v/>
      </c>
      <c r="EH685" s="136" t="str">
        <f>IF($DT685="Passive","",INDEX(Expenses!O$6:O$1005,$DS685,1))</f>
        <v/>
      </c>
      <c r="EI685" s="136" t="str">
        <f>IF($DT685="Passive","",INDEX(Expenses!P$6:P$1005,$DS685,1))</f>
        <v/>
      </c>
    </row>
    <row r="686" spans="123:139" x14ac:dyDescent="0.25">
      <c r="DS686" s="40">
        <v>681</v>
      </c>
      <c r="DT686" s="130" t="str">
        <f>IF(OR(INDEX(Expenses!$B$6:$B$1005,$DS686,1)=0,INDEX(Expenses!$C$6:$C$1005,$DS686,1)=0,INDEX(Expenses!$D$6:$D$1005,$DS686,1)=0),"Passive","Active")</f>
        <v>Passive</v>
      </c>
      <c r="DU686" s="130" t="str">
        <f>IF($DT686="Passive","",INDEX(Expenses!$B$6:$B$1005,Calc!$DS686,1))</f>
        <v/>
      </c>
      <c r="DV686" s="130" t="str">
        <f>IF($DT686="Passive","",INDEX(Expenses!$C$6:$C$1005,Calc!$DS686,1))</f>
        <v/>
      </c>
      <c r="DW686" s="130" t="str">
        <f>IF($DT686="Passive","",INDEX(Expenses!$D$6:$D$1005,Calc!$DS686,1))</f>
        <v/>
      </c>
      <c r="DX686" s="136" t="str">
        <f>IF($DT686="Passive","",INDEX(Expenses!E$6:E$1005,$DS686,1))</f>
        <v/>
      </c>
      <c r="DY686" s="136" t="str">
        <f>IF($DT686="Passive","",INDEX(Expenses!F$6:F$1005,$DS686,1))</f>
        <v/>
      </c>
      <c r="DZ686" s="136" t="str">
        <f>IF($DT686="Passive","",INDEX(Expenses!G$6:G$1005,$DS686,1))</f>
        <v/>
      </c>
      <c r="EA686" s="136" t="str">
        <f>IF($DT686="Passive","",INDEX(Expenses!H$6:H$1005,$DS686,1))</f>
        <v/>
      </c>
      <c r="EB686" s="136" t="str">
        <f>IF($DT686="Passive","",INDEX(Expenses!I$6:I$1005,$DS686,1))</f>
        <v/>
      </c>
      <c r="EC686" s="136" t="str">
        <f>IF($DT686="Passive","",INDEX(Expenses!J$6:J$1005,$DS686,1))</f>
        <v/>
      </c>
      <c r="ED686" s="136" t="str">
        <f>IF($DT686="Passive","",INDEX(Expenses!K$6:K$1005,$DS686,1))</f>
        <v/>
      </c>
      <c r="EE686" s="136" t="str">
        <f>IF($DT686="Passive","",INDEX(Expenses!L$6:L$1005,$DS686,1))</f>
        <v/>
      </c>
      <c r="EF686" s="136" t="str">
        <f>IF($DT686="Passive","",INDEX(Expenses!M$6:M$1005,$DS686,1))</f>
        <v/>
      </c>
      <c r="EG686" s="136" t="str">
        <f>IF($DT686="Passive","",INDEX(Expenses!N$6:N$1005,$DS686,1))</f>
        <v/>
      </c>
      <c r="EH686" s="136" t="str">
        <f>IF($DT686="Passive","",INDEX(Expenses!O$6:O$1005,$DS686,1))</f>
        <v/>
      </c>
      <c r="EI686" s="136" t="str">
        <f>IF($DT686="Passive","",INDEX(Expenses!P$6:P$1005,$DS686,1))</f>
        <v/>
      </c>
    </row>
    <row r="687" spans="123:139" x14ac:dyDescent="0.25">
      <c r="DS687" s="40">
        <v>682</v>
      </c>
      <c r="DT687" s="130" t="str">
        <f>IF(OR(INDEX(Expenses!$B$6:$B$1005,$DS687,1)=0,INDEX(Expenses!$C$6:$C$1005,$DS687,1)=0,INDEX(Expenses!$D$6:$D$1005,$DS687,1)=0),"Passive","Active")</f>
        <v>Passive</v>
      </c>
      <c r="DU687" s="130" t="str">
        <f>IF($DT687="Passive","",INDEX(Expenses!$B$6:$B$1005,Calc!$DS687,1))</f>
        <v/>
      </c>
      <c r="DV687" s="130" t="str">
        <f>IF($DT687="Passive","",INDEX(Expenses!$C$6:$C$1005,Calc!$DS687,1))</f>
        <v/>
      </c>
      <c r="DW687" s="130" t="str">
        <f>IF($DT687="Passive","",INDEX(Expenses!$D$6:$D$1005,Calc!$DS687,1))</f>
        <v/>
      </c>
      <c r="DX687" s="136" t="str">
        <f>IF($DT687="Passive","",INDEX(Expenses!E$6:E$1005,$DS687,1))</f>
        <v/>
      </c>
      <c r="DY687" s="136" t="str">
        <f>IF($DT687="Passive","",INDEX(Expenses!F$6:F$1005,$DS687,1))</f>
        <v/>
      </c>
      <c r="DZ687" s="136" t="str">
        <f>IF($DT687="Passive","",INDEX(Expenses!G$6:G$1005,$DS687,1))</f>
        <v/>
      </c>
      <c r="EA687" s="136" t="str">
        <f>IF($DT687="Passive","",INDEX(Expenses!H$6:H$1005,$DS687,1))</f>
        <v/>
      </c>
      <c r="EB687" s="136" t="str">
        <f>IF($DT687="Passive","",INDEX(Expenses!I$6:I$1005,$DS687,1))</f>
        <v/>
      </c>
      <c r="EC687" s="136" t="str">
        <f>IF($DT687="Passive","",INDEX(Expenses!J$6:J$1005,$DS687,1))</f>
        <v/>
      </c>
      <c r="ED687" s="136" t="str">
        <f>IF($DT687="Passive","",INDEX(Expenses!K$6:K$1005,$DS687,1))</f>
        <v/>
      </c>
      <c r="EE687" s="136" t="str">
        <f>IF($DT687="Passive","",INDEX(Expenses!L$6:L$1005,$DS687,1))</f>
        <v/>
      </c>
      <c r="EF687" s="136" t="str">
        <f>IF($DT687="Passive","",INDEX(Expenses!M$6:M$1005,$DS687,1))</f>
        <v/>
      </c>
      <c r="EG687" s="136" t="str">
        <f>IF($DT687="Passive","",INDEX(Expenses!N$6:N$1005,$DS687,1))</f>
        <v/>
      </c>
      <c r="EH687" s="136" t="str">
        <f>IF($DT687="Passive","",INDEX(Expenses!O$6:O$1005,$DS687,1))</f>
        <v/>
      </c>
      <c r="EI687" s="136" t="str">
        <f>IF($DT687="Passive","",INDEX(Expenses!P$6:P$1005,$DS687,1))</f>
        <v/>
      </c>
    </row>
    <row r="688" spans="123:139" x14ac:dyDescent="0.25">
      <c r="DS688" s="40">
        <v>683</v>
      </c>
      <c r="DT688" s="130" t="str">
        <f>IF(OR(INDEX(Expenses!$B$6:$B$1005,$DS688,1)=0,INDEX(Expenses!$C$6:$C$1005,$DS688,1)=0,INDEX(Expenses!$D$6:$D$1005,$DS688,1)=0),"Passive","Active")</f>
        <v>Passive</v>
      </c>
      <c r="DU688" s="130" t="str">
        <f>IF($DT688="Passive","",INDEX(Expenses!$B$6:$B$1005,Calc!$DS688,1))</f>
        <v/>
      </c>
      <c r="DV688" s="130" t="str">
        <f>IF($DT688="Passive","",INDEX(Expenses!$C$6:$C$1005,Calc!$DS688,1))</f>
        <v/>
      </c>
      <c r="DW688" s="130" t="str">
        <f>IF($DT688="Passive","",INDEX(Expenses!$D$6:$D$1005,Calc!$DS688,1))</f>
        <v/>
      </c>
      <c r="DX688" s="136" t="str">
        <f>IF($DT688="Passive","",INDEX(Expenses!E$6:E$1005,$DS688,1))</f>
        <v/>
      </c>
      <c r="DY688" s="136" t="str">
        <f>IF($DT688="Passive","",INDEX(Expenses!F$6:F$1005,$DS688,1))</f>
        <v/>
      </c>
      <c r="DZ688" s="136" t="str">
        <f>IF($DT688="Passive","",INDEX(Expenses!G$6:G$1005,$DS688,1))</f>
        <v/>
      </c>
      <c r="EA688" s="136" t="str">
        <f>IF($DT688="Passive","",INDEX(Expenses!H$6:H$1005,$DS688,1))</f>
        <v/>
      </c>
      <c r="EB688" s="136" t="str">
        <f>IF($DT688="Passive","",INDEX(Expenses!I$6:I$1005,$DS688,1))</f>
        <v/>
      </c>
      <c r="EC688" s="136" t="str">
        <f>IF($DT688="Passive","",INDEX(Expenses!J$6:J$1005,$DS688,1))</f>
        <v/>
      </c>
      <c r="ED688" s="136" t="str">
        <f>IF($DT688="Passive","",INDEX(Expenses!K$6:K$1005,$DS688,1))</f>
        <v/>
      </c>
      <c r="EE688" s="136" t="str">
        <f>IF($DT688="Passive","",INDEX(Expenses!L$6:L$1005,$DS688,1))</f>
        <v/>
      </c>
      <c r="EF688" s="136" t="str">
        <f>IF($DT688="Passive","",INDEX(Expenses!M$6:M$1005,$DS688,1))</f>
        <v/>
      </c>
      <c r="EG688" s="136" t="str">
        <f>IF($DT688="Passive","",INDEX(Expenses!N$6:N$1005,$DS688,1))</f>
        <v/>
      </c>
      <c r="EH688" s="136" t="str">
        <f>IF($DT688="Passive","",INDEX(Expenses!O$6:O$1005,$DS688,1))</f>
        <v/>
      </c>
      <c r="EI688" s="136" t="str">
        <f>IF($DT688="Passive","",INDEX(Expenses!P$6:P$1005,$DS688,1))</f>
        <v/>
      </c>
    </row>
    <row r="689" spans="123:139" x14ac:dyDescent="0.25">
      <c r="DS689" s="40">
        <v>684</v>
      </c>
      <c r="DT689" s="130" t="str">
        <f>IF(OR(INDEX(Expenses!$B$6:$B$1005,$DS689,1)=0,INDEX(Expenses!$C$6:$C$1005,$DS689,1)=0,INDEX(Expenses!$D$6:$D$1005,$DS689,1)=0),"Passive","Active")</f>
        <v>Passive</v>
      </c>
      <c r="DU689" s="130" t="str">
        <f>IF($DT689="Passive","",INDEX(Expenses!$B$6:$B$1005,Calc!$DS689,1))</f>
        <v/>
      </c>
      <c r="DV689" s="130" t="str">
        <f>IF($DT689="Passive","",INDEX(Expenses!$C$6:$C$1005,Calc!$DS689,1))</f>
        <v/>
      </c>
      <c r="DW689" s="130" t="str">
        <f>IF($DT689="Passive","",INDEX(Expenses!$D$6:$D$1005,Calc!$DS689,1))</f>
        <v/>
      </c>
      <c r="DX689" s="136" t="str">
        <f>IF($DT689="Passive","",INDEX(Expenses!E$6:E$1005,$DS689,1))</f>
        <v/>
      </c>
      <c r="DY689" s="136" t="str">
        <f>IF($DT689="Passive","",INDEX(Expenses!F$6:F$1005,$DS689,1))</f>
        <v/>
      </c>
      <c r="DZ689" s="136" t="str">
        <f>IF($DT689="Passive","",INDEX(Expenses!G$6:G$1005,$DS689,1))</f>
        <v/>
      </c>
      <c r="EA689" s="136" t="str">
        <f>IF($DT689="Passive","",INDEX(Expenses!H$6:H$1005,$DS689,1))</f>
        <v/>
      </c>
      <c r="EB689" s="136" t="str">
        <f>IF($DT689="Passive","",INDEX(Expenses!I$6:I$1005,$DS689,1))</f>
        <v/>
      </c>
      <c r="EC689" s="136" t="str">
        <f>IF($DT689="Passive","",INDEX(Expenses!J$6:J$1005,$DS689,1))</f>
        <v/>
      </c>
      <c r="ED689" s="136" t="str">
        <f>IF($DT689="Passive","",INDEX(Expenses!K$6:K$1005,$DS689,1))</f>
        <v/>
      </c>
      <c r="EE689" s="136" t="str">
        <f>IF($DT689="Passive","",INDEX(Expenses!L$6:L$1005,$DS689,1))</f>
        <v/>
      </c>
      <c r="EF689" s="136" t="str">
        <f>IF($DT689="Passive","",INDEX(Expenses!M$6:M$1005,$DS689,1))</f>
        <v/>
      </c>
      <c r="EG689" s="136" t="str">
        <f>IF($DT689="Passive","",INDEX(Expenses!N$6:N$1005,$DS689,1))</f>
        <v/>
      </c>
      <c r="EH689" s="136" t="str">
        <f>IF($DT689="Passive","",INDEX(Expenses!O$6:O$1005,$DS689,1))</f>
        <v/>
      </c>
      <c r="EI689" s="136" t="str">
        <f>IF($DT689="Passive","",INDEX(Expenses!P$6:P$1005,$DS689,1))</f>
        <v/>
      </c>
    </row>
    <row r="690" spans="123:139" x14ac:dyDescent="0.25">
      <c r="DS690" s="40">
        <v>685</v>
      </c>
      <c r="DT690" s="130" t="str">
        <f>IF(OR(INDEX(Expenses!$B$6:$B$1005,$DS690,1)=0,INDEX(Expenses!$C$6:$C$1005,$DS690,1)=0,INDEX(Expenses!$D$6:$D$1005,$DS690,1)=0),"Passive","Active")</f>
        <v>Passive</v>
      </c>
      <c r="DU690" s="130" t="str">
        <f>IF($DT690="Passive","",INDEX(Expenses!$B$6:$B$1005,Calc!$DS690,1))</f>
        <v/>
      </c>
      <c r="DV690" s="130" t="str">
        <f>IF($DT690="Passive","",INDEX(Expenses!$C$6:$C$1005,Calc!$DS690,1))</f>
        <v/>
      </c>
      <c r="DW690" s="130" t="str">
        <f>IF($DT690="Passive","",INDEX(Expenses!$D$6:$D$1005,Calc!$DS690,1))</f>
        <v/>
      </c>
      <c r="DX690" s="136" t="str">
        <f>IF($DT690="Passive","",INDEX(Expenses!E$6:E$1005,$DS690,1))</f>
        <v/>
      </c>
      <c r="DY690" s="136" t="str">
        <f>IF($DT690="Passive","",INDEX(Expenses!F$6:F$1005,$DS690,1))</f>
        <v/>
      </c>
      <c r="DZ690" s="136" t="str">
        <f>IF($DT690="Passive","",INDEX(Expenses!G$6:G$1005,$DS690,1))</f>
        <v/>
      </c>
      <c r="EA690" s="136" t="str">
        <f>IF($DT690="Passive","",INDEX(Expenses!H$6:H$1005,$DS690,1))</f>
        <v/>
      </c>
      <c r="EB690" s="136" t="str">
        <f>IF($DT690="Passive","",INDEX(Expenses!I$6:I$1005,$DS690,1))</f>
        <v/>
      </c>
      <c r="EC690" s="136" t="str">
        <f>IF($DT690="Passive","",INDEX(Expenses!J$6:J$1005,$DS690,1))</f>
        <v/>
      </c>
      <c r="ED690" s="136" t="str">
        <f>IF($DT690="Passive","",INDEX(Expenses!K$6:K$1005,$DS690,1))</f>
        <v/>
      </c>
      <c r="EE690" s="136" t="str">
        <f>IF($DT690="Passive","",INDEX(Expenses!L$6:L$1005,$DS690,1))</f>
        <v/>
      </c>
      <c r="EF690" s="136" t="str">
        <f>IF($DT690="Passive","",INDEX(Expenses!M$6:M$1005,$DS690,1))</f>
        <v/>
      </c>
      <c r="EG690" s="136" t="str">
        <f>IF($DT690="Passive","",INDEX(Expenses!N$6:N$1005,$DS690,1))</f>
        <v/>
      </c>
      <c r="EH690" s="136" t="str">
        <f>IF($DT690="Passive","",INDEX(Expenses!O$6:O$1005,$DS690,1))</f>
        <v/>
      </c>
      <c r="EI690" s="136" t="str">
        <f>IF($DT690="Passive","",INDEX(Expenses!P$6:P$1005,$DS690,1))</f>
        <v/>
      </c>
    </row>
    <row r="691" spans="123:139" x14ac:dyDescent="0.25">
      <c r="DS691" s="40">
        <v>686</v>
      </c>
      <c r="DT691" s="130" t="str">
        <f>IF(OR(INDEX(Expenses!$B$6:$B$1005,$DS691,1)=0,INDEX(Expenses!$C$6:$C$1005,$DS691,1)=0,INDEX(Expenses!$D$6:$D$1005,$DS691,1)=0),"Passive","Active")</f>
        <v>Passive</v>
      </c>
      <c r="DU691" s="130" t="str">
        <f>IF($DT691="Passive","",INDEX(Expenses!$B$6:$B$1005,Calc!$DS691,1))</f>
        <v/>
      </c>
      <c r="DV691" s="130" t="str">
        <f>IF($DT691="Passive","",INDEX(Expenses!$C$6:$C$1005,Calc!$DS691,1))</f>
        <v/>
      </c>
      <c r="DW691" s="130" t="str">
        <f>IF($DT691="Passive","",INDEX(Expenses!$D$6:$D$1005,Calc!$DS691,1))</f>
        <v/>
      </c>
      <c r="DX691" s="136" t="str">
        <f>IF($DT691="Passive","",INDEX(Expenses!E$6:E$1005,$DS691,1))</f>
        <v/>
      </c>
      <c r="DY691" s="136" t="str">
        <f>IF($DT691="Passive","",INDEX(Expenses!F$6:F$1005,$DS691,1))</f>
        <v/>
      </c>
      <c r="DZ691" s="136" t="str">
        <f>IF($DT691="Passive","",INDEX(Expenses!G$6:G$1005,$DS691,1))</f>
        <v/>
      </c>
      <c r="EA691" s="136" t="str">
        <f>IF($DT691="Passive","",INDEX(Expenses!H$6:H$1005,$DS691,1))</f>
        <v/>
      </c>
      <c r="EB691" s="136" t="str">
        <f>IF($DT691="Passive","",INDEX(Expenses!I$6:I$1005,$DS691,1))</f>
        <v/>
      </c>
      <c r="EC691" s="136" t="str">
        <f>IF($DT691="Passive","",INDEX(Expenses!J$6:J$1005,$DS691,1))</f>
        <v/>
      </c>
      <c r="ED691" s="136" t="str">
        <f>IF($DT691="Passive","",INDEX(Expenses!K$6:K$1005,$DS691,1))</f>
        <v/>
      </c>
      <c r="EE691" s="136" t="str">
        <f>IF($DT691="Passive","",INDEX(Expenses!L$6:L$1005,$DS691,1))</f>
        <v/>
      </c>
      <c r="EF691" s="136" t="str">
        <f>IF($DT691="Passive","",INDEX(Expenses!M$6:M$1005,$DS691,1))</f>
        <v/>
      </c>
      <c r="EG691" s="136" t="str">
        <f>IF($DT691="Passive","",INDEX(Expenses!N$6:N$1005,$DS691,1))</f>
        <v/>
      </c>
      <c r="EH691" s="136" t="str">
        <f>IF($DT691="Passive","",INDEX(Expenses!O$6:O$1005,$DS691,1))</f>
        <v/>
      </c>
      <c r="EI691" s="136" t="str">
        <f>IF($DT691="Passive","",INDEX(Expenses!P$6:P$1005,$DS691,1))</f>
        <v/>
      </c>
    </row>
    <row r="692" spans="123:139" x14ac:dyDescent="0.25">
      <c r="DS692" s="40">
        <v>687</v>
      </c>
      <c r="DT692" s="130" t="str">
        <f>IF(OR(INDEX(Expenses!$B$6:$B$1005,$DS692,1)=0,INDEX(Expenses!$C$6:$C$1005,$DS692,1)=0,INDEX(Expenses!$D$6:$D$1005,$DS692,1)=0),"Passive","Active")</f>
        <v>Passive</v>
      </c>
      <c r="DU692" s="130" t="str">
        <f>IF($DT692="Passive","",INDEX(Expenses!$B$6:$B$1005,Calc!$DS692,1))</f>
        <v/>
      </c>
      <c r="DV692" s="130" t="str">
        <f>IF($DT692="Passive","",INDEX(Expenses!$C$6:$C$1005,Calc!$DS692,1))</f>
        <v/>
      </c>
      <c r="DW692" s="130" t="str">
        <f>IF($DT692="Passive","",INDEX(Expenses!$D$6:$D$1005,Calc!$DS692,1))</f>
        <v/>
      </c>
      <c r="DX692" s="136" t="str">
        <f>IF($DT692="Passive","",INDEX(Expenses!E$6:E$1005,$DS692,1))</f>
        <v/>
      </c>
      <c r="DY692" s="136" t="str">
        <f>IF($DT692="Passive","",INDEX(Expenses!F$6:F$1005,$DS692,1))</f>
        <v/>
      </c>
      <c r="DZ692" s="136" t="str">
        <f>IF($DT692="Passive","",INDEX(Expenses!G$6:G$1005,$DS692,1))</f>
        <v/>
      </c>
      <c r="EA692" s="136" t="str">
        <f>IF($DT692="Passive","",INDEX(Expenses!H$6:H$1005,$DS692,1))</f>
        <v/>
      </c>
      <c r="EB692" s="136" t="str">
        <f>IF($DT692="Passive","",INDEX(Expenses!I$6:I$1005,$DS692,1))</f>
        <v/>
      </c>
      <c r="EC692" s="136" t="str">
        <f>IF($DT692="Passive","",INDEX(Expenses!J$6:J$1005,$DS692,1))</f>
        <v/>
      </c>
      <c r="ED692" s="136" t="str">
        <f>IF($DT692="Passive","",INDEX(Expenses!K$6:K$1005,$DS692,1))</f>
        <v/>
      </c>
      <c r="EE692" s="136" t="str">
        <f>IF($DT692="Passive","",INDEX(Expenses!L$6:L$1005,$DS692,1))</f>
        <v/>
      </c>
      <c r="EF692" s="136" t="str">
        <f>IF($DT692="Passive","",INDEX(Expenses!M$6:M$1005,$DS692,1))</f>
        <v/>
      </c>
      <c r="EG692" s="136" t="str">
        <f>IF($DT692="Passive","",INDEX(Expenses!N$6:N$1005,$DS692,1))</f>
        <v/>
      </c>
      <c r="EH692" s="136" t="str">
        <f>IF($DT692="Passive","",INDEX(Expenses!O$6:O$1005,$DS692,1))</f>
        <v/>
      </c>
      <c r="EI692" s="136" t="str">
        <f>IF($DT692="Passive","",INDEX(Expenses!P$6:P$1005,$DS692,1))</f>
        <v/>
      </c>
    </row>
    <row r="693" spans="123:139" x14ac:dyDescent="0.25">
      <c r="DS693" s="40">
        <v>688</v>
      </c>
      <c r="DT693" s="130" t="str">
        <f>IF(OR(INDEX(Expenses!$B$6:$B$1005,$DS693,1)=0,INDEX(Expenses!$C$6:$C$1005,$DS693,1)=0,INDEX(Expenses!$D$6:$D$1005,$DS693,1)=0),"Passive","Active")</f>
        <v>Passive</v>
      </c>
      <c r="DU693" s="130" t="str">
        <f>IF($DT693="Passive","",INDEX(Expenses!$B$6:$B$1005,Calc!$DS693,1))</f>
        <v/>
      </c>
      <c r="DV693" s="130" t="str">
        <f>IF($DT693="Passive","",INDEX(Expenses!$C$6:$C$1005,Calc!$DS693,1))</f>
        <v/>
      </c>
      <c r="DW693" s="130" t="str">
        <f>IF($DT693="Passive","",INDEX(Expenses!$D$6:$D$1005,Calc!$DS693,1))</f>
        <v/>
      </c>
      <c r="DX693" s="136" t="str">
        <f>IF($DT693="Passive","",INDEX(Expenses!E$6:E$1005,$DS693,1))</f>
        <v/>
      </c>
      <c r="DY693" s="136" t="str">
        <f>IF($DT693="Passive","",INDEX(Expenses!F$6:F$1005,$DS693,1))</f>
        <v/>
      </c>
      <c r="DZ693" s="136" t="str">
        <f>IF($DT693="Passive","",INDEX(Expenses!G$6:G$1005,$DS693,1))</f>
        <v/>
      </c>
      <c r="EA693" s="136" t="str">
        <f>IF($DT693="Passive","",INDEX(Expenses!H$6:H$1005,$DS693,1))</f>
        <v/>
      </c>
      <c r="EB693" s="136" t="str">
        <f>IF($DT693="Passive","",INDEX(Expenses!I$6:I$1005,$DS693,1))</f>
        <v/>
      </c>
      <c r="EC693" s="136" t="str">
        <f>IF($DT693="Passive","",INDEX(Expenses!J$6:J$1005,$DS693,1))</f>
        <v/>
      </c>
      <c r="ED693" s="136" t="str">
        <f>IF($DT693="Passive","",INDEX(Expenses!K$6:K$1005,$DS693,1))</f>
        <v/>
      </c>
      <c r="EE693" s="136" t="str">
        <f>IF($DT693="Passive","",INDEX(Expenses!L$6:L$1005,$DS693,1))</f>
        <v/>
      </c>
      <c r="EF693" s="136" t="str">
        <f>IF($DT693="Passive","",INDEX(Expenses!M$6:M$1005,$DS693,1))</f>
        <v/>
      </c>
      <c r="EG693" s="136" t="str">
        <f>IF($DT693="Passive","",INDEX(Expenses!N$6:N$1005,$DS693,1))</f>
        <v/>
      </c>
      <c r="EH693" s="136" t="str">
        <f>IF($DT693="Passive","",INDEX(Expenses!O$6:O$1005,$DS693,1))</f>
        <v/>
      </c>
      <c r="EI693" s="136" t="str">
        <f>IF($DT693="Passive","",INDEX(Expenses!P$6:P$1005,$DS693,1))</f>
        <v/>
      </c>
    </row>
    <row r="694" spans="123:139" x14ac:dyDescent="0.25">
      <c r="DS694" s="40">
        <v>689</v>
      </c>
      <c r="DT694" s="130" t="str">
        <f>IF(OR(INDEX(Expenses!$B$6:$B$1005,$DS694,1)=0,INDEX(Expenses!$C$6:$C$1005,$DS694,1)=0,INDEX(Expenses!$D$6:$D$1005,$DS694,1)=0),"Passive","Active")</f>
        <v>Passive</v>
      </c>
      <c r="DU694" s="130" t="str">
        <f>IF($DT694="Passive","",INDEX(Expenses!$B$6:$B$1005,Calc!$DS694,1))</f>
        <v/>
      </c>
      <c r="DV694" s="130" t="str">
        <f>IF($DT694="Passive","",INDEX(Expenses!$C$6:$C$1005,Calc!$DS694,1))</f>
        <v/>
      </c>
      <c r="DW694" s="130" t="str">
        <f>IF($DT694="Passive","",INDEX(Expenses!$D$6:$D$1005,Calc!$DS694,1))</f>
        <v/>
      </c>
      <c r="DX694" s="136" t="str">
        <f>IF($DT694="Passive","",INDEX(Expenses!E$6:E$1005,$DS694,1))</f>
        <v/>
      </c>
      <c r="DY694" s="136" t="str">
        <f>IF($DT694="Passive","",INDEX(Expenses!F$6:F$1005,$DS694,1))</f>
        <v/>
      </c>
      <c r="DZ694" s="136" t="str">
        <f>IF($DT694="Passive","",INDEX(Expenses!G$6:G$1005,$DS694,1))</f>
        <v/>
      </c>
      <c r="EA694" s="136" t="str">
        <f>IF($DT694="Passive","",INDEX(Expenses!H$6:H$1005,$DS694,1))</f>
        <v/>
      </c>
      <c r="EB694" s="136" t="str">
        <f>IF($DT694="Passive","",INDEX(Expenses!I$6:I$1005,$DS694,1))</f>
        <v/>
      </c>
      <c r="EC694" s="136" t="str">
        <f>IF($DT694="Passive","",INDEX(Expenses!J$6:J$1005,$DS694,1))</f>
        <v/>
      </c>
      <c r="ED694" s="136" t="str">
        <f>IF($DT694="Passive","",INDEX(Expenses!K$6:K$1005,$DS694,1))</f>
        <v/>
      </c>
      <c r="EE694" s="136" t="str">
        <f>IF($DT694="Passive","",INDEX(Expenses!L$6:L$1005,$DS694,1))</f>
        <v/>
      </c>
      <c r="EF694" s="136" t="str">
        <f>IF($DT694="Passive","",INDEX(Expenses!M$6:M$1005,$DS694,1))</f>
        <v/>
      </c>
      <c r="EG694" s="136" t="str">
        <f>IF($DT694="Passive","",INDEX(Expenses!N$6:N$1005,$DS694,1))</f>
        <v/>
      </c>
      <c r="EH694" s="136" t="str">
        <f>IF($DT694="Passive","",INDEX(Expenses!O$6:O$1005,$DS694,1))</f>
        <v/>
      </c>
      <c r="EI694" s="136" t="str">
        <f>IF($DT694="Passive","",INDEX(Expenses!P$6:P$1005,$DS694,1))</f>
        <v/>
      </c>
    </row>
    <row r="695" spans="123:139" x14ac:dyDescent="0.25">
      <c r="DS695" s="40">
        <v>690</v>
      </c>
      <c r="DT695" s="130" t="str">
        <f>IF(OR(INDEX(Expenses!$B$6:$B$1005,$DS695,1)=0,INDEX(Expenses!$C$6:$C$1005,$DS695,1)=0,INDEX(Expenses!$D$6:$D$1005,$DS695,1)=0),"Passive","Active")</f>
        <v>Passive</v>
      </c>
      <c r="DU695" s="130" t="str">
        <f>IF($DT695="Passive","",INDEX(Expenses!$B$6:$B$1005,Calc!$DS695,1))</f>
        <v/>
      </c>
      <c r="DV695" s="130" t="str">
        <f>IF($DT695="Passive","",INDEX(Expenses!$C$6:$C$1005,Calc!$DS695,1))</f>
        <v/>
      </c>
      <c r="DW695" s="130" t="str">
        <f>IF($DT695="Passive","",INDEX(Expenses!$D$6:$D$1005,Calc!$DS695,1))</f>
        <v/>
      </c>
      <c r="DX695" s="136" t="str">
        <f>IF($DT695="Passive","",INDEX(Expenses!E$6:E$1005,$DS695,1))</f>
        <v/>
      </c>
      <c r="DY695" s="136" t="str">
        <f>IF($DT695="Passive","",INDEX(Expenses!F$6:F$1005,$DS695,1))</f>
        <v/>
      </c>
      <c r="DZ695" s="136" t="str">
        <f>IF($DT695="Passive","",INDEX(Expenses!G$6:G$1005,$DS695,1))</f>
        <v/>
      </c>
      <c r="EA695" s="136" t="str">
        <f>IF($DT695="Passive","",INDEX(Expenses!H$6:H$1005,$DS695,1))</f>
        <v/>
      </c>
      <c r="EB695" s="136" t="str">
        <f>IF($DT695="Passive","",INDEX(Expenses!I$6:I$1005,$DS695,1))</f>
        <v/>
      </c>
      <c r="EC695" s="136" t="str">
        <f>IF($DT695="Passive","",INDEX(Expenses!J$6:J$1005,$DS695,1))</f>
        <v/>
      </c>
      <c r="ED695" s="136" t="str">
        <f>IF($DT695="Passive","",INDEX(Expenses!K$6:K$1005,$DS695,1))</f>
        <v/>
      </c>
      <c r="EE695" s="136" t="str">
        <f>IF($DT695="Passive","",INDEX(Expenses!L$6:L$1005,$DS695,1))</f>
        <v/>
      </c>
      <c r="EF695" s="136" t="str">
        <f>IF($DT695="Passive","",INDEX(Expenses!M$6:M$1005,$DS695,1))</f>
        <v/>
      </c>
      <c r="EG695" s="136" t="str">
        <f>IF($DT695="Passive","",INDEX(Expenses!N$6:N$1005,$DS695,1))</f>
        <v/>
      </c>
      <c r="EH695" s="136" t="str">
        <f>IF($DT695="Passive","",INDEX(Expenses!O$6:O$1005,$DS695,1))</f>
        <v/>
      </c>
      <c r="EI695" s="136" t="str">
        <f>IF($DT695="Passive","",INDEX(Expenses!P$6:P$1005,$DS695,1))</f>
        <v/>
      </c>
    </row>
    <row r="696" spans="123:139" x14ac:dyDescent="0.25">
      <c r="DS696" s="40">
        <v>691</v>
      </c>
      <c r="DT696" s="130" t="str">
        <f>IF(OR(INDEX(Expenses!$B$6:$B$1005,$DS696,1)=0,INDEX(Expenses!$C$6:$C$1005,$DS696,1)=0,INDEX(Expenses!$D$6:$D$1005,$DS696,1)=0),"Passive","Active")</f>
        <v>Passive</v>
      </c>
      <c r="DU696" s="130" t="str">
        <f>IF($DT696="Passive","",INDEX(Expenses!$B$6:$B$1005,Calc!$DS696,1))</f>
        <v/>
      </c>
      <c r="DV696" s="130" t="str">
        <f>IF($DT696="Passive","",INDEX(Expenses!$C$6:$C$1005,Calc!$DS696,1))</f>
        <v/>
      </c>
      <c r="DW696" s="130" t="str">
        <f>IF($DT696="Passive","",INDEX(Expenses!$D$6:$D$1005,Calc!$DS696,1))</f>
        <v/>
      </c>
      <c r="DX696" s="136" t="str">
        <f>IF($DT696="Passive","",INDEX(Expenses!E$6:E$1005,$DS696,1))</f>
        <v/>
      </c>
      <c r="DY696" s="136" t="str">
        <f>IF($DT696="Passive","",INDEX(Expenses!F$6:F$1005,$DS696,1))</f>
        <v/>
      </c>
      <c r="DZ696" s="136" t="str">
        <f>IF($DT696="Passive","",INDEX(Expenses!G$6:G$1005,$DS696,1))</f>
        <v/>
      </c>
      <c r="EA696" s="136" t="str">
        <f>IF($DT696="Passive","",INDEX(Expenses!H$6:H$1005,$DS696,1))</f>
        <v/>
      </c>
      <c r="EB696" s="136" t="str">
        <f>IF($DT696="Passive","",INDEX(Expenses!I$6:I$1005,$DS696,1))</f>
        <v/>
      </c>
      <c r="EC696" s="136" t="str">
        <f>IF($DT696="Passive","",INDEX(Expenses!J$6:J$1005,$DS696,1))</f>
        <v/>
      </c>
      <c r="ED696" s="136" t="str">
        <f>IF($DT696="Passive","",INDEX(Expenses!K$6:K$1005,$DS696,1))</f>
        <v/>
      </c>
      <c r="EE696" s="136" t="str">
        <f>IF($DT696="Passive","",INDEX(Expenses!L$6:L$1005,$DS696,1))</f>
        <v/>
      </c>
      <c r="EF696" s="136" t="str">
        <f>IF($DT696="Passive","",INDEX(Expenses!M$6:M$1005,$DS696,1))</f>
        <v/>
      </c>
      <c r="EG696" s="136" t="str">
        <f>IF($DT696="Passive","",INDEX(Expenses!N$6:N$1005,$DS696,1))</f>
        <v/>
      </c>
      <c r="EH696" s="136" t="str">
        <f>IF($DT696="Passive","",INDEX(Expenses!O$6:O$1005,$DS696,1))</f>
        <v/>
      </c>
      <c r="EI696" s="136" t="str">
        <f>IF($DT696="Passive","",INDEX(Expenses!P$6:P$1005,$DS696,1))</f>
        <v/>
      </c>
    </row>
    <row r="697" spans="123:139" x14ac:dyDescent="0.25">
      <c r="DS697" s="40">
        <v>692</v>
      </c>
      <c r="DT697" s="130" t="str">
        <f>IF(OR(INDEX(Expenses!$B$6:$B$1005,$DS697,1)=0,INDEX(Expenses!$C$6:$C$1005,$DS697,1)=0,INDEX(Expenses!$D$6:$D$1005,$DS697,1)=0),"Passive","Active")</f>
        <v>Passive</v>
      </c>
      <c r="DU697" s="130" t="str">
        <f>IF($DT697="Passive","",INDEX(Expenses!$B$6:$B$1005,Calc!$DS697,1))</f>
        <v/>
      </c>
      <c r="DV697" s="130" t="str">
        <f>IF($DT697="Passive","",INDEX(Expenses!$C$6:$C$1005,Calc!$DS697,1))</f>
        <v/>
      </c>
      <c r="DW697" s="130" t="str">
        <f>IF($DT697="Passive","",INDEX(Expenses!$D$6:$D$1005,Calc!$DS697,1))</f>
        <v/>
      </c>
      <c r="DX697" s="136" t="str">
        <f>IF($DT697="Passive","",INDEX(Expenses!E$6:E$1005,$DS697,1))</f>
        <v/>
      </c>
      <c r="DY697" s="136" t="str">
        <f>IF($DT697="Passive","",INDEX(Expenses!F$6:F$1005,$DS697,1))</f>
        <v/>
      </c>
      <c r="DZ697" s="136" t="str">
        <f>IF($DT697="Passive","",INDEX(Expenses!G$6:G$1005,$DS697,1))</f>
        <v/>
      </c>
      <c r="EA697" s="136" t="str">
        <f>IF($DT697="Passive","",INDEX(Expenses!H$6:H$1005,$DS697,1))</f>
        <v/>
      </c>
      <c r="EB697" s="136" t="str">
        <f>IF($DT697="Passive","",INDEX(Expenses!I$6:I$1005,$DS697,1))</f>
        <v/>
      </c>
      <c r="EC697" s="136" t="str">
        <f>IF($DT697="Passive","",INDEX(Expenses!J$6:J$1005,$DS697,1))</f>
        <v/>
      </c>
      <c r="ED697" s="136" t="str">
        <f>IF($DT697="Passive","",INDEX(Expenses!K$6:K$1005,$DS697,1))</f>
        <v/>
      </c>
      <c r="EE697" s="136" t="str">
        <f>IF($DT697="Passive","",INDEX(Expenses!L$6:L$1005,$DS697,1))</f>
        <v/>
      </c>
      <c r="EF697" s="136" t="str">
        <f>IF($DT697="Passive","",INDEX(Expenses!M$6:M$1005,$DS697,1))</f>
        <v/>
      </c>
      <c r="EG697" s="136" t="str">
        <f>IF($DT697="Passive","",INDEX(Expenses!N$6:N$1005,$DS697,1))</f>
        <v/>
      </c>
      <c r="EH697" s="136" t="str">
        <f>IF($DT697="Passive","",INDEX(Expenses!O$6:O$1005,$DS697,1))</f>
        <v/>
      </c>
      <c r="EI697" s="136" t="str">
        <f>IF($DT697="Passive","",INDEX(Expenses!P$6:P$1005,$DS697,1))</f>
        <v/>
      </c>
    </row>
    <row r="698" spans="123:139" x14ac:dyDescent="0.25">
      <c r="DS698" s="40">
        <v>693</v>
      </c>
      <c r="DT698" s="130" t="str">
        <f>IF(OR(INDEX(Expenses!$B$6:$B$1005,$DS698,1)=0,INDEX(Expenses!$C$6:$C$1005,$DS698,1)=0,INDEX(Expenses!$D$6:$D$1005,$DS698,1)=0),"Passive","Active")</f>
        <v>Passive</v>
      </c>
      <c r="DU698" s="130" t="str">
        <f>IF($DT698="Passive","",INDEX(Expenses!$B$6:$B$1005,Calc!$DS698,1))</f>
        <v/>
      </c>
      <c r="DV698" s="130" t="str">
        <f>IF($DT698="Passive","",INDEX(Expenses!$C$6:$C$1005,Calc!$DS698,1))</f>
        <v/>
      </c>
      <c r="DW698" s="130" t="str">
        <f>IF($DT698="Passive","",INDEX(Expenses!$D$6:$D$1005,Calc!$DS698,1))</f>
        <v/>
      </c>
      <c r="DX698" s="136" t="str">
        <f>IF($DT698="Passive","",INDEX(Expenses!E$6:E$1005,$DS698,1))</f>
        <v/>
      </c>
      <c r="DY698" s="136" t="str">
        <f>IF($DT698="Passive","",INDEX(Expenses!F$6:F$1005,$DS698,1))</f>
        <v/>
      </c>
      <c r="DZ698" s="136" t="str">
        <f>IF($DT698="Passive","",INDEX(Expenses!G$6:G$1005,$DS698,1))</f>
        <v/>
      </c>
      <c r="EA698" s="136" t="str">
        <f>IF($DT698="Passive","",INDEX(Expenses!H$6:H$1005,$DS698,1))</f>
        <v/>
      </c>
      <c r="EB698" s="136" t="str">
        <f>IF($DT698="Passive","",INDEX(Expenses!I$6:I$1005,$DS698,1))</f>
        <v/>
      </c>
      <c r="EC698" s="136" t="str">
        <f>IF($DT698="Passive","",INDEX(Expenses!J$6:J$1005,$DS698,1))</f>
        <v/>
      </c>
      <c r="ED698" s="136" t="str">
        <f>IF($DT698="Passive","",INDEX(Expenses!K$6:K$1005,$DS698,1))</f>
        <v/>
      </c>
      <c r="EE698" s="136" t="str">
        <f>IF($DT698="Passive","",INDEX(Expenses!L$6:L$1005,$DS698,1))</f>
        <v/>
      </c>
      <c r="EF698" s="136" t="str">
        <f>IF($DT698="Passive","",INDEX(Expenses!M$6:M$1005,$DS698,1))</f>
        <v/>
      </c>
      <c r="EG698" s="136" t="str">
        <f>IF($DT698="Passive","",INDEX(Expenses!N$6:N$1005,$DS698,1))</f>
        <v/>
      </c>
      <c r="EH698" s="136" t="str">
        <f>IF($DT698="Passive","",INDEX(Expenses!O$6:O$1005,$DS698,1))</f>
        <v/>
      </c>
      <c r="EI698" s="136" t="str">
        <f>IF($DT698="Passive","",INDEX(Expenses!P$6:P$1005,$DS698,1))</f>
        <v/>
      </c>
    </row>
    <row r="699" spans="123:139" x14ac:dyDescent="0.25">
      <c r="DS699" s="40">
        <v>694</v>
      </c>
      <c r="DT699" s="130" t="str">
        <f>IF(OR(INDEX(Expenses!$B$6:$B$1005,$DS699,1)=0,INDEX(Expenses!$C$6:$C$1005,$DS699,1)=0,INDEX(Expenses!$D$6:$D$1005,$DS699,1)=0),"Passive","Active")</f>
        <v>Passive</v>
      </c>
      <c r="DU699" s="130" t="str">
        <f>IF($DT699="Passive","",INDEX(Expenses!$B$6:$B$1005,Calc!$DS699,1))</f>
        <v/>
      </c>
      <c r="DV699" s="130" t="str">
        <f>IF($DT699="Passive","",INDEX(Expenses!$C$6:$C$1005,Calc!$DS699,1))</f>
        <v/>
      </c>
      <c r="DW699" s="130" t="str">
        <f>IF($DT699="Passive","",INDEX(Expenses!$D$6:$D$1005,Calc!$DS699,1))</f>
        <v/>
      </c>
      <c r="DX699" s="136" t="str">
        <f>IF($DT699="Passive","",INDEX(Expenses!E$6:E$1005,$DS699,1))</f>
        <v/>
      </c>
      <c r="DY699" s="136" t="str">
        <f>IF($DT699="Passive","",INDEX(Expenses!F$6:F$1005,$DS699,1))</f>
        <v/>
      </c>
      <c r="DZ699" s="136" t="str">
        <f>IF($DT699="Passive","",INDEX(Expenses!G$6:G$1005,$DS699,1))</f>
        <v/>
      </c>
      <c r="EA699" s="136" t="str">
        <f>IF($DT699="Passive","",INDEX(Expenses!H$6:H$1005,$DS699,1))</f>
        <v/>
      </c>
      <c r="EB699" s="136" t="str">
        <f>IF($DT699="Passive","",INDEX(Expenses!I$6:I$1005,$DS699,1))</f>
        <v/>
      </c>
      <c r="EC699" s="136" t="str">
        <f>IF($DT699="Passive","",INDEX(Expenses!J$6:J$1005,$DS699,1))</f>
        <v/>
      </c>
      <c r="ED699" s="136" t="str">
        <f>IF($DT699="Passive","",INDEX(Expenses!K$6:K$1005,$DS699,1))</f>
        <v/>
      </c>
      <c r="EE699" s="136" t="str">
        <f>IF($DT699="Passive","",INDEX(Expenses!L$6:L$1005,$DS699,1))</f>
        <v/>
      </c>
      <c r="EF699" s="136" t="str">
        <f>IF($DT699="Passive","",INDEX(Expenses!M$6:M$1005,$DS699,1))</f>
        <v/>
      </c>
      <c r="EG699" s="136" t="str">
        <f>IF($DT699="Passive","",INDEX(Expenses!N$6:N$1005,$DS699,1))</f>
        <v/>
      </c>
      <c r="EH699" s="136" t="str">
        <f>IF($DT699="Passive","",INDEX(Expenses!O$6:O$1005,$DS699,1))</f>
        <v/>
      </c>
      <c r="EI699" s="136" t="str">
        <f>IF($DT699="Passive","",INDEX(Expenses!P$6:P$1005,$DS699,1))</f>
        <v/>
      </c>
    </row>
    <row r="700" spans="123:139" x14ac:dyDescent="0.25">
      <c r="DS700" s="40">
        <v>695</v>
      </c>
      <c r="DT700" s="130" t="str">
        <f>IF(OR(INDEX(Expenses!$B$6:$B$1005,$DS700,1)=0,INDEX(Expenses!$C$6:$C$1005,$DS700,1)=0,INDEX(Expenses!$D$6:$D$1005,$DS700,1)=0),"Passive","Active")</f>
        <v>Passive</v>
      </c>
      <c r="DU700" s="130" t="str">
        <f>IF($DT700="Passive","",INDEX(Expenses!$B$6:$B$1005,Calc!$DS700,1))</f>
        <v/>
      </c>
      <c r="DV700" s="130" t="str">
        <f>IF($DT700="Passive","",INDEX(Expenses!$C$6:$C$1005,Calc!$DS700,1))</f>
        <v/>
      </c>
      <c r="DW700" s="130" t="str">
        <f>IF($DT700="Passive","",INDEX(Expenses!$D$6:$D$1005,Calc!$DS700,1))</f>
        <v/>
      </c>
      <c r="DX700" s="136" t="str">
        <f>IF($DT700="Passive","",INDEX(Expenses!E$6:E$1005,$DS700,1))</f>
        <v/>
      </c>
      <c r="DY700" s="136" t="str">
        <f>IF($DT700="Passive","",INDEX(Expenses!F$6:F$1005,$DS700,1))</f>
        <v/>
      </c>
      <c r="DZ700" s="136" t="str">
        <f>IF($DT700="Passive","",INDEX(Expenses!G$6:G$1005,$DS700,1))</f>
        <v/>
      </c>
      <c r="EA700" s="136" t="str">
        <f>IF($DT700="Passive","",INDEX(Expenses!H$6:H$1005,$DS700,1))</f>
        <v/>
      </c>
      <c r="EB700" s="136" t="str">
        <f>IF($DT700="Passive","",INDEX(Expenses!I$6:I$1005,$DS700,1))</f>
        <v/>
      </c>
      <c r="EC700" s="136" t="str">
        <f>IF($DT700="Passive","",INDEX(Expenses!J$6:J$1005,$DS700,1))</f>
        <v/>
      </c>
      <c r="ED700" s="136" t="str">
        <f>IF($DT700="Passive","",INDEX(Expenses!K$6:K$1005,$DS700,1))</f>
        <v/>
      </c>
      <c r="EE700" s="136" t="str">
        <f>IF($DT700="Passive","",INDEX(Expenses!L$6:L$1005,$DS700,1))</f>
        <v/>
      </c>
      <c r="EF700" s="136" t="str">
        <f>IF($DT700="Passive","",INDEX(Expenses!M$6:M$1005,$DS700,1))</f>
        <v/>
      </c>
      <c r="EG700" s="136" t="str">
        <f>IF($DT700="Passive","",INDEX(Expenses!N$6:N$1005,$DS700,1))</f>
        <v/>
      </c>
      <c r="EH700" s="136" t="str">
        <f>IF($DT700="Passive","",INDEX(Expenses!O$6:O$1005,$DS700,1))</f>
        <v/>
      </c>
      <c r="EI700" s="136" t="str">
        <f>IF($DT700="Passive","",INDEX(Expenses!P$6:P$1005,$DS700,1))</f>
        <v/>
      </c>
    </row>
    <row r="701" spans="123:139" x14ac:dyDescent="0.25">
      <c r="DS701" s="40">
        <v>696</v>
      </c>
      <c r="DT701" s="130" t="str">
        <f>IF(OR(INDEX(Expenses!$B$6:$B$1005,$DS701,1)=0,INDEX(Expenses!$C$6:$C$1005,$DS701,1)=0,INDEX(Expenses!$D$6:$D$1005,$DS701,1)=0),"Passive","Active")</f>
        <v>Passive</v>
      </c>
      <c r="DU701" s="130" t="str">
        <f>IF($DT701="Passive","",INDEX(Expenses!$B$6:$B$1005,Calc!$DS701,1))</f>
        <v/>
      </c>
      <c r="DV701" s="130" t="str">
        <f>IF($DT701="Passive","",INDEX(Expenses!$C$6:$C$1005,Calc!$DS701,1))</f>
        <v/>
      </c>
      <c r="DW701" s="130" t="str">
        <f>IF($DT701="Passive","",INDEX(Expenses!$D$6:$D$1005,Calc!$DS701,1))</f>
        <v/>
      </c>
      <c r="DX701" s="136" t="str">
        <f>IF($DT701="Passive","",INDEX(Expenses!E$6:E$1005,$DS701,1))</f>
        <v/>
      </c>
      <c r="DY701" s="136" t="str">
        <f>IF($DT701="Passive","",INDEX(Expenses!F$6:F$1005,$DS701,1))</f>
        <v/>
      </c>
      <c r="DZ701" s="136" t="str">
        <f>IF($DT701="Passive","",INDEX(Expenses!G$6:G$1005,$DS701,1))</f>
        <v/>
      </c>
      <c r="EA701" s="136" t="str">
        <f>IF($DT701="Passive","",INDEX(Expenses!H$6:H$1005,$DS701,1))</f>
        <v/>
      </c>
      <c r="EB701" s="136" t="str">
        <f>IF($DT701="Passive","",INDEX(Expenses!I$6:I$1005,$DS701,1))</f>
        <v/>
      </c>
      <c r="EC701" s="136" t="str">
        <f>IF($DT701="Passive","",INDEX(Expenses!J$6:J$1005,$DS701,1))</f>
        <v/>
      </c>
      <c r="ED701" s="136" t="str">
        <f>IF($DT701="Passive","",INDEX(Expenses!K$6:K$1005,$DS701,1))</f>
        <v/>
      </c>
      <c r="EE701" s="136" t="str">
        <f>IF($DT701="Passive","",INDEX(Expenses!L$6:L$1005,$DS701,1))</f>
        <v/>
      </c>
      <c r="EF701" s="136" t="str">
        <f>IF($DT701="Passive","",INDEX(Expenses!M$6:M$1005,$DS701,1))</f>
        <v/>
      </c>
      <c r="EG701" s="136" t="str">
        <f>IF($DT701="Passive","",INDEX(Expenses!N$6:N$1005,$DS701,1))</f>
        <v/>
      </c>
      <c r="EH701" s="136" t="str">
        <f>IF($DT701="Passive","",INDEX(Expenses!O$6:O$1005,$DS701,1))</f>
        <v/>
      </c>
      <c r="EI701" s="136" t="str">
        <f>IF($DT701="Passive","",INDEX(Expenses!P$6:P$1005,$DS701,1))</f>
        <v/>
      </c>
    </row>
    <row r="702" spans="123:139" x14ac:dyDescent="0.25">
      <c r="DS702" s="40">
        <v>697</v>
      </c>
      <c r="DT702" s="130" t="str">
        <f>IF(OR(INDEX(Expenses!$B$6:$B$1005,$DS702,1)=0,INDEX(Expenses!$C$6:$C$1005,$DS702,1)=0,INDEX(Expenses!$D$6:$D$1005,$DS702,1)=0),"Passive","Active")</f>
        <v>Passive</v>
      </c>
      <c r="DU702" s="130" t="str">
        <f>IF($DT702="Passive","",INDEX(Expenses!$B$6:$B$1005,Calc!$DS702,1))</f>
        <v/>
      </c>
      <c r="DV702" s="130" t="str">
        <f>IF($DT702="Passive","",INDEX(Expenses!$C$6:$C$1005,Calc!$DS702,1))</f>
        <v/>
      </c>
      <c r="DW702" s="130" t="str">
        <f>IF($DT702="Passive","",INDEX(Expenses!$D$6:$D$1005,Calc!$DS702,1))</f>
        <v/>
      </c>
      <c r="DX702" s="136" t="str">
        <f>IF($DT702="Passive","",INDEX(Expenses!E$6:E$1005,$DS702,1))</f>
        <v/>
      </c>
      <c r="DY702" s="136" t="str">
        <f>IF($DT702="Passive","",INDEX(Expenses!F$6:F$1005,$DS702,1))</f>
        <v/>
      </c>
      <c r="DZ702" s="136" t="str">
        <f>IF($DT702="Passive","",INDEX(Expenses!G$6:G$1005,$DS702,1))</f>
        <v/>
      </c>
      <c r="EA702" s="136" t="str">
        <f>IF($DT702="Passive","",INDEX(Expenses!H$6:H$1005,$DS702,1))</f>
        <v/>
      </c>
      <c r="EB702" s="136" t="str">
        <f>IF($DT702="Passive","",INDEX(Expenses!I$6:I$1005,$DS702,1))</f>
        <v/>
      </c>
      <c r="EC702" s="136" t="str">
        <f>IF($DT702="Passive","",INDEX(Expenses!J$6:J$1005,$DS702,1))</f>
        <v/>
      </c>
      <c r="ED702" s="136" t="str">
        <f>IF($DT702="Passive","",INDEX(Expenses!K$6:K$1005,$DS702,1))</f>
        <v/>
      </c>
      <c r="EE702" s="136" t="str">
        <f>IF($DT702="Passive","",INDEX(Expenses!L$6:L$1005,$DS702,1))</f>
        <v/>
      </c>
      <c r="EF702" s="136" t="str">
        <f>IF($DT702="Passive","",INDEX(Expenses!M$6:M$1005,$DS702,1))</f>
        <v/>
      </c>
      <c r="EG702" s="136" t="str">
        <f>IF($DT702="Passive","",INDEX(Expenses!N$6:N$1005,$DS702,1))</f>
        <v/>
      </c>
      <c r="EH702" s="136" t="str">
        <f>IF($DT702="Passive","",INDEX(Expenses!O$6:O$1005,$DS702,1))</f>
        <v/>
      </c>
      <c r="EI702" s="136" t="str">
        <f>IF($DT702="Passive","",INDEX(Expenses!P$6:P$1005,$DS702,1))</f>
        <v/>
      </c>
    </row>
    <row r="703" spans="123:139" x14ac:dyDescent="0.25">
      <c r="DS703" s="40">
        <v>698</v>
      </c>
      <c r="DT703" s="130" t="str">
        <f>IF(OR(INDEX(Expenses!$B$6:$B$1005,$DS703,1)=0,INDEX(Expenses!$C$6:$C$1005,$DS703,1)=0,INDEX(Expenses!$D$6:$D$1005,$DS703,1)=0),"Passive","Active")</f>
        <v>Passive</v>
      </c>
      <c r="DU703" s="130" t="str">
        <f>IF($DT703="Passive","",INDEX(Expenses!$B$6:$B$1005,Calc!$DS703,1))</f>
        <v/>
      </c>
      <c r="DV703" s="130" t="str">
        <f>IF($DT703="Passive","",INDEX(Expenses!$C$6:$C$1005,Calc!$DS703,1))</f>
        <v/>
      </c>
      <c r="DW703" s="130" t="str">
        <f>IF($DT703="Passive","",INDEX(Expenses!$D$6:$D$1005,Calc!$DS703,1))</f>
        <v/>
      </c>
      <c r="DX703" s="136" t="str">
        <f>IF($DT703="Passive","",INDEX(Expenses!E$6:E$1005,$DS703,1))</f>
        <v/>
      </c>
      <c r="DY703" s="136" t="str">
        <f>IF($DT703="Passive","",INDEX(Expenses!F$6:F$1005,$DS703,1))</f>
        <v/>
      </c>
      <c r="DZ703" s="136" t="str">
        <f>IF($DT703="Passive","",INDEX(Expenses!G$6:G$1005,$DS703,1))</f>
        <v/>
      </c>
      <c r="EA703" s="136" t="str">
        <f>IF($DT703="Passive","",INDEX(Expenses!H$6:H$1005,$DS703,1))</f>
        <v/>
      </c>
      <c r="EB703" s="136" t="str">
        <f>IF($DT703="Passive","",INDEX(Expenses!I$6:I$1005,$DS703,1))</f>
        <v/>
      </c>
      <c r="EC703" s="136" t="str">
        <f>IF($DT703="Passive","",INDEX(Expenses!J$6:J$1005,$DS703,1))</f>
        <v/>
      </c>
      <c r="ED703" s="136" t="str">
        <f>IF($DT703="Passive","",INDEX(Expenses!K$6:K$1005,$DS703,1))</f>
        <v/>
      </c>
      <c r="EE703" s="136" t="str">
        <f>IF($DT703="Passive","",INDEX(Expenses!L$6:L$1005,$DS703,1))</f>
        <v/>
      </c>
      <c r="EF703" s="136" t="str">
        <f>IF($DT703="Passive","",INDEX(Expenses!M$6:M$1005,$DS703,1))</f>
        <v/>
      </c>
      <c r="EG703" s="136" t="str">
        <f>IF($DT703="Passive","",INDEX(Expenses!N$6:N$1005,$DS703,1))</f>
        <v/>
      </c>
      <c r="EH703" s="136" t="str">
        <f>IF($DT703="Passive","",INDEX(Expenses!O$6:O$1005,$DS703,1))</f>
        <v/>
      </c>
      <c r="EI703" s="136" t="str">
        <f>IF($DT703="Passive","",INDEX(Expenses!P$6:P$1005,$DS703,1))</f>
        <v/>
      </c>
    </row>
    <row r="704" spans="123:139" x14ac:dyDescent="0.25">
      <c r="DS704" s="40">
        <v>699</v>
      </c>
      <c r="DT704" s="130" t="str">
        <f>IF(OR(INDEX(Expenses!$B$6:$B$1005,$DS704,1)=0,INDEX(Expenses!$C$6:$C$1005,$DS704,1)=0,INDEX(Expenses!$D$6:$D$1005,$DS704,1)=0),"Passive","Active")</f>
        <v>Passive</v>
      </c>
      <c r="DU704" s="130" t="str">
        <f>IF($DT704="Passive","",INDEX(Expenses!$B$6:$B$1005,Calc!$DS704,1))</f>
        <v/>
      </c>
      <c r="DV704" s="130" t="str">
        <f>IF($DT704="Passive","",INDEX(Expenses!$C$6:$C$1005,Calc!$DS704,1))</f>
        <v/>
      </c>
      <c r="DW704" s="130" t="str">
        <f>IF($DT704="Passive","",INDEX(Expenses!$D$6:$D$1005,Calc!$DS704,1))</f>
        <v/>
      </c>
      <c r="DX704" s="136" t="str">
        <f>IF($DT704="Passive","",INDEX(Expenses!E$6:E$1005,$DS704,1))</f>
        <v/>
      </c>
      <c r="DY704" s="136" t="str">
        <f>IF($DT704="Passive","",INDEX(Expenses!F$6:F$1005,$DS704,1))</f>
        <v/>
      </c>
      <c r="DZ704" s="136" t="str">
        <f>IF($DT704="Passive","",INDEX(Expenses!G$6:G$1005,$DS704,1))</f>
        <v/>
      </c>
      <c r="EA704" s="136" t="str">
        <f>IF($DT704="Passive","",INDEX(Expenses!H$6:H$1005,$DS704,1))</f>
        <v/>
      </c>
      <c r="EB704" s="136" t="str">
        <f>IF($DT704="Passive","",INDEX(Expenses!I$6:I$1005,$DS704,1))</f>
        <v/>
      </c>
      <c r="EC704" s="136" t="str">
        <f>IF($DT704="Passive","",INDEX(Expenses!J$6:J$1005,$DS704,1))</f>
        <v/>
      </c>
      <c r="ED704" s="136" t="str">
        <f>IF($DT704="Passive","",INDEX(Expenses!K$6:K$1005,$DS704,1))</f>
        <v/>
      </c>
      <c r="EE704" s="136" t="str">
        <f>IF($DT704="Passive","",INDEX(Expenses!L$6:L$1005,$DS704,1))</f>
        <v/>
      </c>
      <c r="EF704" s="136" t="str">
        <f>IF($DT704="Passive","",INDEX(Expenses!M$6:M$1005,$DS704,1))</f>
        <v/>
      </c>
      <c r="EG704" s="136" t="str">
        <f>IF($DT704="Passive","",INDEX(Expenses!N$6:N$1005,$DS704,1))</f>
        <v/>
      </c>
      <c r="EH704" s="136" t="str">
        <f>IF($DT704="Passive","",INDEX(Expenses!O$6:O$1005,$DS704,1))</f>
        <v/>
      </c>
      <c r="EI704" s="136" t="str">
        <f>IF($DT704="Passive","",INDEX(Expenses!P$6:P$1005,$DS704,1))</f>
        <v/>
      </c>
    </row>
    <row r="705" spans="123:139" x14ac:dyDescent="0.25">
      <c r="DS705" s="40">
        <v>700</v>
      </c>
      <c r="DT705" s="130" t="str">
        <f>IF(OR(INDEX(Expenses!$B$6:$B$1005,$DS705,1)=0,INDEX(Expenses!$C$6:$C$1005,$DS705,1)=0,INDEX(Expenses!$D$6:$D$1005,$DS705,1)=0),"Passive","Active")</f>
        <v>Passive</v>
      </c>
      <c r="DU705" s="130" t="str">
        <f>IF($DT705="Passive","",INDEX(Expenses!$B$6:$B$1005,Calc!$DS705,1))</f>
        <v/>
      </c>
      <c r="DV705" s="130" t="str">
        <f>IF($DT705="Passive","",INDEX(Expenses!$C$6:$C$1005,Calc!$DS705,1))</f>
        <v/>
      </c>
      <c r="DW705" s="130" t="str">
        <f>IF($DT705="Passive","",INDEX(Expenses!$D$6:$D$1005,Calc!$DS705,1))</f>
        <v/>
      </c>
      <c r="DX705" s="136" t="str">
        <f>IF($DT705="Passive","",INDEX(Expenses!E$6:E$1005,$DS705,1))</f>
        <v/>
      </c>
      <c r="DY705" s="136" t="str">
        <f>IF($DT705="Passive","",INDEX(Expenses!F$6:F$1005,$DS705,1))</f>
        <v/>
      </c>
      <c r="DZ705" s="136" t="str">
        <f>IF($DT705="Passive","",INDEX(Expenses!G$6:G$1005,$DS705,1))</f>
        <v/>
      </c>
      <c r="EA705" s="136" t="str">
        <f>IF($DT705="Passive","",INDEX(Expenses!H$6:H$1005,$DS705,1))</f>
        <v/>
      </c>
      <c r="EB705" s="136" t="str">
        <f>IF($DT705="Passive","",INDEX(Expenses!I$6:I$1005,$DS705,1))</f>
        <v/>
      </c>
      <c r="EC705" s="136" t="str">
        <f>IF($DT705="Passive","",INDEX(Expenses!J$6:J$1005,$DS705,1))</f>
        <v/>
      </c>
      <c r="ED705" s="136" t="str">
        <f>IF($DT705="Passive","",INDEX(Expenses!K$6:K$1005,$DS705,1))</f>
        <v/>
      </c>
      <c r="EE705" s="136" t="str">
        <f>IF($DT705="Passive","",INDEX(Expenses!L$6:L$1005,$DS705,1))</f>
        <v/>
      </c>
      <c r="EF705" s="136" t="str">
        <f>IF($DT705="Passive","",INDEX(Expenses!M$6:M$1005,$DS705,1))</f>
        <v/>
      </c>
      <c r="EG705" s="136" t="str">
        <f>IF($DT705="Passive","",INDEX(Expenses!N$6:N$1005,$DS705,1))</f>
        <v/>
      </c>
      <c r="EH705" s="136" t="str">
        <f>IF($DT705="Passive","",INDEX(Expenses!O$6:O$1005,$DS705,1))</f>
        <v/>
      </c>
      <c r="EI705" s="136" t="str">
        <f>IF($DT705="Passive","",INDEX(Expenses!P$6:P$1005,$DS705,1))</f>
        <v/>
      </c>
    </row>
    <row r="706" spans="123:139" x14ac:dyDescent="0.25">
      <c r="DS706" s="40">
        <v>701</v>
      </c>
      <c r="DT706" s="130" t="str">
        <f>IF(OR(INDEX(Expenses!$B$6:$B$1005,$DS706,1)=0,INDEX(Expenses!$C$6:$C$1005,$DS706,1)=0,INDEX(Expenses!$D$6:$D$1005,$DS706,1)=0),"Passive","Active")</f>
        <v>Passive</v>
      </c>
      <c r="DU706" s="130" t="str">
        <f>IF($DT706="Passive","",INDEX(Expenses!$B$6:$B$1005,Calc!$DS706,1))</f>
        <v/>
      </c>
      <c r="DV706" s="130" t="str">
        <f>IF($DT706="Passive","",INDEX(Expenses!$C$6:$C$1005,Calc!$DS706,1))</f>
        <v/>
      </c>
      <c r="DW706" s="130" t="str">
        <f>IF($DT706="Passive","",INDEX(Expenses!$D$6:$D$1005,Calc!$DS706,1))</f>
        <v/>
      </c>
      <c r="DX706" s="136" t="str">
        <f>IF($DT706="Passive","",INDEX(Expenses!E$6:E$1005,$DS706,1))</f>
        <v/>
      </c>
      <c r="DY706" s="136" t="str">
        <f>IF($DT706="Passive","",INDEX(Expenses!F$6:F$1005,$DS706,1))</f>
        <v/>
      </c>
      <c r="DZ706" s="136" t="str">
        <f>IF($DT706="Passive","",INDEX(Expenses!G$6:G$1005,$DS706,1))</f>
        <v/>
      </c>
      <c r="EA706" s="136" t="str">
        <f>IF($DT706="Passive","",INDEX(Expenses!H$6:H$1005,$DS706,1))</f>
        <v/>
      </c>
      <c r="EB706" s="136" t="str">
        <f>IF($DT706="Passive","",INDEX(Expenses!I$6:I$1005,$DS706,1))</f>
        <v/>
      </c>
      <c r="EC706" s="136" t="str">
        <f>IF($DT706="Passive","",INDEX(Expenses!J$6:J$1005,$DS706,1))</f>
        <v/>
      </c>
      <c r="ED706" s="136" t="str">
        <f>IF($DT706="Passive","",INDEX(Expenses!K$6:K$1005,$DS706,1))</f>
        <v/>
      </c>
      <c r="EE706" s="136" t="str">
        <f>IF($DT706="Passive","",INDEX(Expenses!L$6:L$1005,$DS706,1))</f>
        <v/>
      </c>
      <c r="EF706" s="136" t="str">
        <f>IF($DT706="Passive","",INDEX(Expenses!M$6:M$1005,$DS706,1))</f>
        <v/>
      </c>
      <c r="EG706" s="136" t="str">
        <f>IF($DT706="Passive","",INDEX(Expenses!N$6:N$1005,$DS706,1))</f>
        <v/>
      </c>
      <c r="EH706" s="136" t="str">
        <f>IF($DT706="Passive","",INDEX(Expenses!O$6:O$1005,$DS706,1))</f>
        <v/>
      </c>
      <c r="EI706" s="136" t="str">
        <f>IF($DT706="Passive","",INDEX(Expenses!P$6:P$1005,$DS706,1))</f>
        <v/>
      </c>
    </row>
    <row r="707" spans="123:139" x14ac:dyDescent="0.25">
      <c r="DS707" s="40">
        <v>702</v>
      </c>
      <c r="DT707" s="130" t="str">
        <f>IF(OR(INDEX(Expenses!$B$6:$B$1005,$DS707,1)=0,INDEX(Expenses!$C$6:$C$1005,$DS707,1)=0,INDEX(Expenses!$D$6:$D$1005,$DS707,1)=0),"Passive","Active")</f>
        <v>Passive</v>
      </c>
      <c r="DU707" s="130" t="str">
        <f>IF($DT707="Passive","",INDEX(Expenses!$B$6:$B$1005,Calc!$DS707,1))</f>
        <v/>
      </c>
      <c r="DV707" s="130" t="str">
        <f>IF($DT707="Passive","",INDEX(Expenses!$C$6:$C$1005,Calc!$DS707,1))</f>
        <v/>
      </c>
      <c r="DW707" s="130" t="str">
        <f>IF($DT707="Passive","",INDEX(Expenses!$D$6:$D$1005,Calc!$DS707,1))</f>
        <v/>
      </c>
      <c r="DX707" s="136" t="str">
        <f>IF($DT707="Passive","",INDEX(Expenses!E$6:E$1005,$DS707,1))</f>
        <v/>
      </c>
      <c r="DY707" s="136" t="str">
        <f>IF($DT707="Passive","",INDEX(Expenses!F$6:F$1005,$DS707,1))</f>
        <v/>
      </c>
      <c r="DZ707" s="136" t="str">
        <f>IF($DT707="Passive","",INDEX(Expenses!G$6:G$1005,$DS707,1))</f>
        <v/>
      </c>
      <c r="EA707" s="136" t="str">
        <f>IF($DT707="Passive","",INDEX(Expenses!H$6:H$1005,$DS707,1))</f>
        <v/>
      </c>
      <c r="EB707" s="136" t="str">
        <f>IF($DT707="Passive","",INDEX(Expenses!I$6:I$1005,$DS707,1))</f>
        <v/>
      </c>
      <c r="EC707" s="136" t="str">
        <f>IF($DT707="Passive","",INDEX(Expenses!J$6:J$1005,$DS707,1))</f>
        <v/>
      </c>
      <c r="ED707" s="136" t="str">
        <f>IF($DT707="Passive","",INDEX(Expenses!K$6:K$1005,$DS707,1))</f>
        <v/>
      </c>
      <c r="EE707" s="136" t="str">
        <f>IF($DT707="Passive","",INDEX(Expenses!L$6:L$1005,$DS707,1))</f>
        <v/>
      </c>
      <c r="EF707" s="136" t="str">
        <f>IF($DT707="Passive","",INDEX(Expenses!M$6:M$1005,$DS707,1))</f>
        <v/>
      </c>
      <c r="EG707" s="136" t="str">
        <f>IF($DT707="Passive","",INDEX(Expenses!N$6:N$1005,$DS707,1))</f>
        <v/>
      </c>
      <c r="EH707" s="136" t="str">
        <f>IF($DT707="Passive","",INDEX(Expenses!O$6:O$1005,$DS707,1))</f>
        <v/>
      </c>
      <c r="EI707" s="136" t="str">
        <f>IF($DT707="Passive","",INDEX(Expenses!P$6:P$1005,$DS707,1))</f>
        <v/>
      </c>
    </row>
    <row r="708" spans="123:139" x14ac:dyDescent="0.25">
      <c r="DS708" s="40">
        <v>703</v>
      </c>
      <c r="DT708" s="130" t="str">
        <f>IF(OR(INDEX(Expenses!$B$6:$B$1005,$DS708,1)=0,INDEX(Expenses!$C$6:$C$1005,$DS708,1)=0,INDEX(Expenses!$D$6:$D$1005,$DS708,1)=0),"Passive","Active")</f>
        <v>Passive</v>
      </c>
      <c r="DU708" s="130" t="str">
        <f>IF($DT708="Passive","",INDEX(Expenses!$B$6:$B$1005,Calc!$DS708,1))</f>
        <v/>
      </c>
      <c r="DV708" s="130" t="str">
        <f>IF($DT708="Passive","",INDEX(Expenses!$C$6:$C$1005,Calc!$DS708,1))</f>
        <v/>
      </c>
      <c r="DW708" s="130" t="str">
        <f>IF($DT708="Passive","",INDEX(Expenses!$D$6:$D$1005,Calc!$DS708,1))</f>
        <v/>
      </c>
      <c r="DX708" s="136" t="str">
        <f>IF($DT708="Passive","",INDEX(Expenses!E$6:E$1005,$DS708,1))</f>
        <v/>
      </c>
      <c r="DY708" s="136" t="str">
        <f>IF($DT708="Passive","",INDEX(Expenses!F$6:F$1005,$DS708,1))</f>
        <v/>
      </c>
      <c r="DZ708" s="136" t="str">
        <f>IF($DT708="Passive","",INDEX(Expenses!G$6:G$1005,$DS708,1))</f>
        <v/>
      </c>
      <c r="EA708" s="136" t="str">
        <f>IF($DT708="Passive","",INDEX(Expenses!H$6:H$1005,$DS708,1))</f>
        <v/>
      </c>
      <c r="EB708" s="136" t="str">
        <f>IF($DT708="Passive","",INDEX(Expenses!I$6:I$1005,$DS708,1))</f>
        <v/>
      </c>
      <c r="EC708" s="136" t="str">
        <f>IF($DT708="Passive","",INDEX(Expenses!J$6:J$1005,$DS708,1))</f>
        <v/>
      </c>
      <c r="ED708" s="136" t="str">
        <f>IF($DT708="Passive","",INDEX(Expenses!K$6:K$1005,$DS708,1))</f>
        <v/>
      </c>
      <c r="EE708" s="136" t="str">
        <f>IF($DT708="Passive","",INDEX(Expenses!L$6:L$1005,$DS708,1))</f>
        <v/>
      </c>
      <c r="EF708" s="136" t="str">
        <f>IF($DT708="Passive","",INDEX(Expenses!M$6:M$1005,$DS708,1))</f>
        <v/>
      </c>
      <c r="EG708" s="136" t="str">
        <f>IF($DT708="Passive","",INDEX(Expenses!N$6:N$1005,$DS708,1))</f>
        <v/>
      </c>
      <c r="EH708" s="136" t="str">
        <f>IF($DT708="Passive","",INDEX(Expenses!O$6:O$1005,$DS708,1))</f>
        <v/>
      </c>
      <c r="EI708" s="136" t="str">
        <f>IF($DT708="Passive","",INDEX(Expenses!P$6:P$1005,$DS708,1))</f>
        <v/>
      </c>
    </row>
    <row r="709" spans="123:139" x14ac:dyDescent="0.25">
      <c r="DS709" s="40">
        <v>704</v>
      </c>
      <c r="DT709" s="130" t="str">
        <f>IF(OR(INDEX(Expenses!$B$6:$B$1005,$DS709,1)=0,INDEX(Expenses!$C$6:$C$1005,$DS709,1)=0,INDEX(Expenses!$D$6:$D$1005,$DS709,1)=0),"Passive","Active")</f>
        <v>Passive</v>
      </c>
      <c r="DU709" s="130" t="str">
        <f>IF($DT709="Passive","",INDEX(Expenses!$B$6:$B$1005,Calc!$DS709,1))</f>
        <v/>
      </c>
      <c r="DV709" s="130" t="str">
        <f>IF($DT709="Passive","",INDEX(Expenses!$C$6:$C$1005,Calc!$DS709,1))</f>
        <v/>
      </c>
      <c r="DW709" s="130" t="str">
        <f>IF($DT709="Passive","",INDEX(Expenses!$D$6:$D$1005,Calc!$DS709,1))</f>
        <v/>
      </c>
      <c r="DX709" s="136" t="str">
        <f>IF($DT709="Passive","",INDEX(Expenses!E$6:E$1005,$DS709,1))</f>
        <v/>
      </c>
      <c r="DY709" s="136" t="str">
        <f>IF($DT709="Passive","",INDEX(Expenses!F$6:F$1005,$DS709,1))</f>
        <v/>
      </c>
      <c r="DZ709" s="136" t="str">
        <f>IF($DT709="Passive","",INDEX(Expenses!G$6:G$1005,$DS709,1))</f>
        <v/>
      </c>
      <c r="EA709" s="136" t="str">
        <f>IF($DT709="Passive","",INDEX(Expenses!H$6:H$1005,$DS709,1))</f>
        <v/>
      </c>
      <c r="EB709" s="136" t="str">
        <f>IF($DT709="Passive","",INDEX(Expenses!I$6:I$1005,$DS709,1))</f>
        <v/>
      </c>
      <c r="EC709" s="136" t="str">
        <f>IF($DT709="Passive","",INDEX(Expenses!J$6:J$1005,$DS709,1))</f>
        <v/>
      </c>
      <c r="ED709" s="136" t="str">
        <f>IF($DT709="Passive","",INDEX(Expenses!K$6:K$1005,$DS709,1))</f>
        <v/>
      </c>
      <c r="EE709" s="136" t="str">
        <f>IF($DT709="Passive","",INDEX(Expenses!L$6:L$1005,$DS709,1))</f>
        <v/>
      </c>
      <c r="EF709" s="136" t="str">
        <f>IF($DT709="Passive","",INDEX(Expenses!M$6:M$1005,$DS709,1))</f>
        <v/>
      </c>
      <c r="EG709" s="136" t="str">
        <f>IF($DT709="Passive","",INDEX(Expenses!N$6:N$1005,$DS709,1))</f>
        <v/>
      </c>
      <c r="EH709" s="136" t="str">
        <f>IF($DT709="Passive","",INDEX(Expenses!O$6:O$1005,$DS709,1))</f>
        <v/>
      </c>
      <c r="EI709" s="136" t="str">
        <f>IF($DT709="Passive","",INDEX(Expenses!P$6:P$1005,$DS709,1))</f>
        <v/>
      </c>
    </row>
    <row r="710" spans="123:139" x14ac:dyDescent="0.25">
      <c r="DS710" s="40">
        <v>705</v>
      </c>
      <c r="DT710" s="130" t="str">
        <f>IF(OR(INDEX(Expenses!$B$6:$B$1005,$DS710,1)=0,INDEX(Expenses!$C$6:$C$1005,$DS710,1)=0,INDEX(Expenses!$D$6:$D$1005,$DS710,1)=0),"Passive","Active")</f>
        <v>Passive</v>
      </c>
      <c r="DU710" s="130" t="str">
        <f>IF($DT710="Passive","",INDEX(Expenses!$B$6:$B$1005,Calc!$DS710,1))</f>
        <v/>
      </c>
      <c r="DV710" s="130" t="str">
        <f>IF($DT710="Passive","",INDEX(Expenses!$C$6:$C$1005,Calc!$DS710,1))</f>
        <v/>
      </c>
      <c r="DW710" s="130" t="str">
        <f>IF($DT710="Passive","",INDEX(Expenses!$D$6:$D$1005,Calc!$DS710,1))</f>
        <v/>
      </c>
      <c r="DX710" s="136" t="str">
        <f>IF($DT710="Passive","",INDEX(Expenses!E$6:E$1005,$DS710,1))</f>
        <v/>
      </c>
      <c r="DY710" s="136" t="str">
        <f>IF($DT710="Passive","",INDEX(Expenses!F$6:F$1005,$DS710,1))</f>
        <v/>
      </c>
      <c r="DZ710" s="136" t="str">
        <f>IF($DT710="Passive","",INDEX(Expenses!G$6:G$1005,$DS710,1))</f>
        <v/>
      </c>
      <c r="EA710" s="136" t="str">
        <f>IF($DT710="Passive","",INDEX(Expenses!H$6:H$1005,$DS710,1))</f>
        <v/>
      </c>
      <c r="EB710" s="136" t="str">
        <f>IF($DT710="Passive","",INDEX(Expenses!I$6:I$1005,$DS710,1))</f>
        <v/>
      </c>
      <c r="EC710" s="136" t="str">
        <f>IF($DT710="Passive","",INDEX(Expenses!J$6:J$1005,$DS710,1))</f>
        <v/>
      </c>
      <c r="ED710" s="136" t="str">
        <f>IF($DT710="Passive","",INDEX(Expenses!K$6:K$1005,$DS710,1))</f>
        <v/>
      </c>
      <c r="EE710" s="136" t="str">
        <f>IF($DT710="Passive","",INDEX(Expenses!L$6:L$1005,$DS710,1))</f>
        <v/>
      </c>
      <c r="EF710" s="136" t="str">
        <f>IF($DT710="Passive","",INDEX(Expenses!M$6:M$1005,$DS710,1))</f>
        <v/>
      </c>
      <c r="EG710" s="136" t="str">
        <f>IF($DT710="Passive","",INDEX(Expenses!N$6:N$1005,$DS710,1))</f>
        <v/>
      </c>
      <c r="EH710" s="136" t="str">
        <f>IF($DT710="Passive","",INDEX(Expenses!O$6:O$1005,$DS710,1))</f>
        <v/>
      </c>
      <c r="EI710" s="136" t="str">
        <f>IF($DT710="Passive","",INDEX(Expenses!P$6:P$1005,$DS710,1))</f>
        <v/>
      </c>
    </row>
    <row r="711" spans="123:139" x14ac:dyDescent="0.25">
      <c r="DS711" s="40">
        <v>706</v>
      </c>
      <c r="DT711" s="130" t="str">
        <f>IF(OR(INDEX(Expenses!$B$6:$B$1005,$DS711,1)=0,INDEX(Expenses!$C$6:$C$1005,$DS711,1)=0,INDEX(Expenses!$D$6:$D$1005,$DS711,1)=0),"Passive","Active")</f>
        <v>Passive</v>
      </c>
      <c r="DU711" s="130" t="str">
        <f>IF($DT711="Passive","",INDEX(Expenses!$B$6:$B$1005,Calc!$DS711,1))</f>
        <v/>
      </c>
      <c r="DV711" s="130" t="str">
        <f>IF($DT711="Passive","",INDEX(Expenses!$C$6:$C$1005,Calc!$DS711,1))</f>
        <v/>
      </c>
      <c r="DW711" s="130" t="str">
        <f>IF($DT711="Passive","",INDEX(Expenses!$D$6:$D$1005,Calc!$DS711,1))</f>
        <v/>
      </c>
      <c r="DX711" s="136" t="str">
        <f>IF($DT711="Passive","",INDEX(Expenses!E$6:E$1005,$DS711,1))</f>
        <v/>
      </c>
      <c r="DY711" s="136" t="str">
        <f>IF($DT711="Passive","",INDEX(Expenses!F$6:F$1005,$DS711,1))</f>
        <v/>
      </c>
      <c r="DZ711" s="136" t="str">
        <f>IF($DT711="Passive","",INDEX(Expenses!G$6:G$1005,$DS711,1))</f>
        <v/>
      </c>
      <c r="EA711" s="136" t="str">
        <f>IF($DT711="Passive","",INDEX(Expenses!H$6:H$1005,$DS711,1))</f>
        <v/>
      </c>
      <c r="EB711" s="136" t="str">
        <f>IF($DT711="Passive","",INDEX(Expenses!I$6:I$1005,$DS711,1))</f>
        <v/>
      </c>
      <c r="EC711" s="136" t="str">
        <f>IF($DT711="Passive","",INDEX(Expenses!J$6:J$1005,$DS711,1))</f>
        <v/>
      </c>
      <c r="ED711" s="136" t="str">
        <f>IF($DT711="Passive","",INDEX(Expenses!K$6:K$1005,$DS711,1))</f>
        <v/>
      </c>
      <c r="EE711" s="136" t="str">
        <f>IF($DT711="Passive","",INDEX(Expenses!L$6:L$1005,$DS711,1))</f>
        <v/>
      </c>
      <c r="EF711" s="136" t="str">
        <f>IF($DT711="Passive","",INDEX(Expenses!M$6:M$1005,$DS711,1))</f>
        <v/>
      </c>
      <c r="EG711" s="136" t="str">
        <f>IF($DT711="Passive","",INDEX(Expenses!N$6:N$1005,$DS711,1))</f>
        <v/>
      </c>
      <c r="EH711" s="136" t="str">
        <f>IF($DT711="Passive","",INDEX(Expenses!O$6:O$1005,$DS711,1))</f>
        <v/>
      </c>
      <c r="EI711" s="136" t="str">
        <f>IF($DT711="Passive","",INDEX(Expenses!P$6:P$1005,$DS711,1))</f>
        <v/>
      </c>
    </row>
    <row r="712" spans="123:139" x14ac:dyDescent="0.25">
      <c r="DS712" s="40">
        <v>707</v>
      </c>
      <c r="DT712" s="130" t="str">
        <f>IF(OR(INDEX(Expenses!$B$6:$B$1005,$DS712,1)=0,INDEX(Expenses!$C$6:$C$1005,$DS712,1)=0,INDEX(Expenses!$D$6:$D$1005,$DS712,1)=0),"Passive","Active")</f>
        <v>Passive</v>
      </c>
      <c r="DU712" s="130" t="str">
        <f>IF($DT712="Passive","",INDEX(Expenses!$B$6:$B$1005,Calc!$DS712,1))</f>
        <v/>
      </c>
      <c r="DV712" s="130" t="str">
        <f>IF($DT712="Passive","",INDEX(Expenses!$C$6:$C$1005,Calc!$DS712,1))</f>
        <v/>
      </c>
      <c r="DW712" s="130" t="str">
        <f>IF($DT712="Passive","",INDEX(Expenses!$D$6:$D$1005,Calc!$DS712,1))</f>
        <v/>
      </c>
      <c r="DX712" s="136" t="str">
        <f>IF($DT712="Passive","",INDEX(Expenses!E$6:E$1005,$DS712,1))</f>
        <v/>
      </c>
      <c r="DY712" s="136" t="str">
        <f>IF($DT712="Passive","",INDEX(Expenses!F$6:F$1005,$DS712,1))</f>
        <v/>
      </c>
      <c r="DZ712" s="136" t="str">
        <f>IF($DT712="Passive","",INDEX(Expenses!G$6:G$1005,$DS712,1))</f>
        <v/>
      </c>
      <c r="EA712" s="136" t="str">
        <f>IF($DT712="Passive","",INDEX(Expenses!H$6:H$1005,$DS712,1))</f>
        <v/>
      </c>
      <c r="EB712" s="136" t="str">
        <f>IF($DT712="Passive","",INDEX(Expenses!I$6:I$1005,$DS712,1))</f>
        <v/>
      </c>
      <c r="EC712" s="136" t="str">
        <f>IF($DT712="Passive","",INDEX(Expenses!J$6:J$1005,$DS712,1))</f>
        <v/>
      </c>
      <c r="ED712" s="136" t="str">
        <f>IF($DT712="Passive","",INDEX(Expenses!K$6:K$1005,$DS712,1))</f>
        <v/>
      </c>
      <c r="EE712" s="136" t="str">
        <f>IF($DT712="Passive","",INDEX(Expenses!L$6:L$1005,$DS712,1))</f>
        <v/>
      </c>
      <c r="EF712" s="136" t="str">
        <f>IF($DT712="Passive","",INDEX(Expenses!M$6:M$1005,$DS712,1))</f>
        <v/>
      </c>
      <c r="EG712" s="136" t="str">
        <f>IF($DT712="Passive","",INDEX(Expenses!N$6:N$1005,$DS712,1))</f>
        <v/>
      </c>
      <c r="EH712" s="136" t="str">
        <f>IF($DT712="Passive","",INDEX(Expenses!O$6:O$1005,$DS712,1))</f>
        <v/>
      </c>
      <c r="EI712" s="136" t="str">
        <f>IF($DT712="Passive","",INDEX(Expenses!P$6:P$1005,$DS712,1))</f>
        <v/>
      </c>
    </row>
    <row r="713" spans="123:139" x14ac:dyDescent="0.25">
      <c r="DS713" s="40">
        <v>708</v>
      </c>
      <c r="DT713" s="130" t="str">
        <f>IF(OR(INDEX(Expenses!$B$6:$B$1005,$DS713,1)=0,INDEX(Expenses!$C$6:$C$1005,$DS713,1)=0,INDEX(Expenses!$D$6:$D$1005,$DS713,1)=0),"Passive","Active")</f>
        <v>Passive</v>
      </c>
      <c r="DU713" s="130" t="str">
        <f>IF($DT713="Passive","",INDEX(Expenses!$B$6:$B$1005,Calc!$DS713,1))</f>
        <v/>
      </c>
      <c r="DV713" s="130" t="str">
        <f>IF($DT713="Passive","",INDEX(Expenses!$C$6:$C$1005,Calc!$DS713,1))</f>
        <v/>
      </c>
      <c r="DW713" s="130" t="str">
        <f>IF($DT713="Passive","",INDEX(Expenses!$D$6:$D$1005,Calc!$DS713,1))</f>
        <v/>
      </c>
      <c r="DX713" s="136" t="str">
        <f>IF($DT713="Passive","",INDEX(Expenses!E$6:E$1005,$DS713,1))</f>
        <v/>
      </c>
      <c r="DY713" s="136" t="str">
        <f>IF($DT713="Passive","",INDEX(Expenses!F$6:F$1005,$DS713,1))</f>
        <v/>
      </c>
      <c r="DZ713" s="136" t="str">
        <f>IF($DT713="Passive","",INDEX(Expenses!G$6:G$1005,$DS713,1))</f>
        <v/>
      </c>
      <c r="EA713" s="136" t="str">
        <f>IF($DT713="Passive","",INDEX(Expenses!H$6:H$1005,$DS713,1))</f>
        <v/>
      </c>
      <c r="EB713" s="136" t="str">
        <f>IF($DT713="Passive","",INDEX(Expenses!I$6:I$1005,$DS713,1))</f>
        <v/>
      </c>
      <c r="EC713" s="136" t="str">
        <f>IF($DT713="Passive","",INDEX(Expenses!J$6:J$1005,$DS713,1))</f>
        <v/>
      </c>
      <c r="ED713" s="136" t="str">
        <f>IF($DT713="Passive","",INDEX(Expenses!K$6:K$1005,$DS713,1))</f>
        <v/>
      </c>
      <c r="EE713" s="136" t="str">
        <f>IF($DT713="Passive","",INDEX(Expenses!L$6:L$1005,$DS713,1))</f>
        <v/>
      </c>
      <c r="EF713" s="136" t="str">
        <f>IF($DT713="Passive","",INDEX(Expenses!M$6:M$1005,$DS713,1))</f>
        <v/>
      </c>
      <c r="EG713" s="136" t="str">
        <f>IF($DT713="Passive","",INDEX(Expenses!N$6:N$1005,$DS713,1))</f>
        <v/>
      </c>
      <c r="EH713" s="136" t="str">
        <f>IF($DT713="Passive","",INDEX(Expenses!O$6:O$1005,$DS713,1))</f>
        <v/>
      </c>
      <c r="EI713" s="136" t="str">
        <f>IF($DT713="Passive","",INDEX(Expenses!P$6:P$1005,$DS713,1))</f>
        <v/>
      </c>
    </row>
    <row r="714" spans="123:139" x14ac:dyDescent="0.25">
      <c r="DS714" s="40">
        <v>709</v>
      </c>
      <c r="DT714" s="130" t="str">
        <f>IF(OR(INDEX(Expenses!$B$6:$B$1005,$DS714,1)=0,INDEX(Expenses!$C$6:$C$1005,$DS714,1)=0,INDEX(Expenses!$D$6:$D$1005,$DS714,1)=0),"Passive","Active")</f>
        <v>Passive</v>
      </c>
      <c r="DU714" s="130" t="str">
        <f>IF($DT714="Passive","",INDEX(Expenses!$B$6:$B$1005,Calc!$DS714,1))</f>
        <v/>
      </c>
      <c r="DV714" s="130" t="str">
        <f>IF($DT714="Passive","",INDEX(Expenses!$C$6:$C$1005,Calc!$DS714,1))</f>
        <v/>
      </c>
      <c r="DW714" s="130" t="str">
        <f>IF($DT714="Passive","",INDEX(Expenses!$D$6:$D$1005,Calc!$DS714,1))</f>
        <v/>
      </c>
      <c r="DX714" s="136" t="str">
        <f>IF($DT714="Passive","",INDEX(Expenses!E$6:E$1005,$DS714,1))</f>
        <v/>
      </c>
      <c r="DY714" s="136" t="str">
        <f>IF($DT714="Passive","",INDEX(Expenses!F$6:F$1005,$DS714,1))</f>
        <v/>
      </c>
      <c r="DZ714" s="136" t="str">
        <f>IF($DT714="Passive","",INDEX(Expenses!G$6:G$1005,$DS714,1))</f>
        <v/>
      </c>
      <c r="EA714" s="136" t="str">
        <f>IF($DT714="Passive","",INDEX(Expenses!H$6:H$1005,$DS714,1))</f>
        <v/>
      </c>
      <c r="EB714" s="136" t="str">
        <f>IF($DT714="Passive","",INDEX(Expenses!I$6:I$1005,$DS714,1))</f>
        <v/>
      </c>
      <c r="EC714" s="136" t="str">
        <f>IF($DT714="Passive","",INDEX(Expenses!J$6:J$1005,$DS714,1))</f>
        <v/>
      </c>
      <c r="ED714" s="136" t="str">
        <f>IF($DT714="Passive","",INDEX(Expenses!K$6:K$1005,$DS714,1))</f>
        <v/>
      </c>
      <c r="EE714" s="136" t="str">
        <f>IF($DT714="Passive","",INDEX(Expenses!L$6:L$1005,$DS714,1))</f>
        <v/>
      </c>
      <c r="EF714" s="136" t="str">
        <f>IF($DT714="Passive","",INDEX(Expenses!M$6:M$1005,$DS714,1))</f>
        <v/>
      </c>
      <c r="EG714" s="136" t="str">
        <f>IF($DT714="Passive","",INDEX(Expenses!N$6:N$1005,$DS714,1))</f>
        <v/>
      </c>
      <c r="EH714" s="136" t="str">
        <f>IF($DT714="Passive","",INDEX(Expenses!O$6:O$1005,$DS714,1))</f>
        <v/>
      </c>
      <c r="EI714" s="136" t="str">
        <f>IF($DT714="Passive","",INDEX(Expenses!P$6:P$1005,$DS714,1))</f>
        <v/>
      </c>
    </row>
    <row r="715" spans="123:139" x14ac:dyDescent="0.25">
      <c r="DS715" s="40">
        <v>710</v>
      </c>
      <c r="DT715" s="130" t="str">
        <f>IF(OR(INDEX(Expenses!$B$6:$B$1005,$DS715,1)=0,INDEX(Expenses!$C$6:$C$1005,$DS715,1)=0,INDEX(Expenses!$D$6:$D$1005,$DS715,1)=0),"Passive","Active")</f>
        <v>Passive</v>
      </c>
      <c r="DU715" s="130" t="str">
        <f>IF($DT715="Passive","",INDEX(Expenses!$B$6:$B$1005,Calc!$DS715,1))</f>
        <v/>
      </c>
      <c r="DV715" s="130" t="str">
        <f>IF($DT715="Passive","",INDEX(Expenses!$C$6:$C$1005,Calc!$DS715,1))</f>
        <v/>
      </c>
      <c r="DW715" s="130" t="str">
        <f>IF($DT715="Passive","",INDEX(Expenses!$D$6:$D$1005,Calc!$DS715,1))</f>
        <v/>
      </c>
      <c r="DX715" s="136" t="str">
        <f>IF($DT715="Passive","",INDEX(Expenses!E$6:E$1005,$DS715,1))</f>
        <v/>
      </c>
      <c r="DY715" s="136" t="str">
        <f>IF($DT715="Passive","",INDEX(Expenses!F$6:F$1005,$DS715,1))</f>
        <v/>
      </c>
      <c r="DZ715" s="136" t="str">
        <f>IF($DT715="Passive","",INDEX(Expenses!G$6:G$1005,$DS715,1))</f>
        <v/>
      </c>
      <c r="EA715" s="136" t="str">
        <f>IF($DT715="Passive","",INDEX(Expenses!H$6:H$1005,$DS715,1))</f>
        <v/>
      </c>
      <c r="EB715" s="136" t="str">
        <f>IF($DT715="Passive","",INDEX(Expenses!I$6:I$1005,$DS715,1))</f>
        <v/>
      </c>
      <c r="EC715" s="136" t="str">
        <f>IF($DT715="Passive","",INDEX(Expenses!J$6:J$1005,$DS715,1))</f>
        <v/>
      </c>
      <c r="ED715" s="136" t="str">
        <f>IF($DT715="Passive","",INDEX(Expenses!K$6:K$1005,$DS715,1))</f>
        <v/>
      </c>
      <c r="EE715" s="136" t="str">
        <f>IF($DT715="Passive","",INDEX(Expenses!L$6:L$1005,$DS715,1))</f>
        <v/>
      </c>
      <c r="EF715" s="136" t="str">
        <f>IF($DT715="Passive","",INDEX(Expenses!M$6:M$1005,$DS715,1))</f>
        <v/>
      </c>
      <c r="EG715" s="136" t="str">
        <f>IF($DT715="Passive","",INDEX(Expenses!N$6:N$1005,$DS715,1))</f>
        <v/>
      </c>
      <c r="EH715" s="136" t="str">
        <f>IF($DT715="Passive","",INDEX(Expenses!O$6:O$1005,$DS715,1))</f>
        <v/>
      </c>
      <c r="EI715" s="136" t="str">
        <f>IF($DT715="Passive","",INDEX(Expenses!P$6:P$1005,$DS715,1))</f>
        <v/>
      </c>
    </row>
    <row r="716" spans="123:139" x14ac:dyDescent="0.25">
      <c r="DS716" s="40">
        <v>711</v>
      </c>
      <c r="DT716" s="130" t="str">
        <f>IF(OR(INDEX(Expenses!$B$6:$B$1005,$DS716,1)=0,INDEX(Expenses!$C$6:$C$1005,$DS716,1)=0,INDEX(Expenses!$D$6:$D$1005,$DS716,1)=0),"Passive","Active")</f>
        <v>Passive</v>
      </c>
      <c r="DU716" s="130" t="str">
        <f>IF($DT716="Passive","",INDEX(Expenses!$B$6:$B$1005,Calc!$DS716,1))</f>
        <v/>
      </c>
      <c r="DV716" s="130" t="str">
        <f>IF($DT716="Passive","",INDEX(Expenses!$C$6:$C$1005,Calc!$DS716,1))</f>
        <v/>
      </c>
      <c r="DW716" s="130" t="str">
        <f>IF($DT716="Passive","",INDEX(Expenses!$D$6:$D$1005,Calc!$DS716,1))</f>
        <v/>
      </c>
      <c r="DX716" s="136" t="str">
        <f>IF($DT716="Passive","",INDEX(Expenses!E$6:E$1005,$DS716,1))</f>
        <v/>
      </c>
      <c r="DY716" s="136" t="str">
        <f>IF($DT716="Passive","",INDEX(Expenses!F$6:F$1005,$DS716,1))</f>
        <v/>
      </c>
      <c r="DZ716" s="136" t="str">
        <f>IF($DT716="Passive","",INDEX(Expenses!G$6:G$1005,$DS716,1))</f>
        <v/>
      </c>
      <c r="EA716" s="136" t="str">
        <f>IF($DT716="Passive","",INDEX(Expenses!H$6:H$1005,$DS716,1))</f>
        <v/>
      </c>
      <c r="EB716" s="136" t="str">
        <f>IF($DT716="Passive","",INDEX(Expenses!I$6:I$1005,$DS716,1))</f>
        <v/>
      </c>
      <c r="EC716" s="136" t="str">
        <f>IF($DT716="Passive","",INDEX(Expenses!J$6:J$1005,$DS716,1))</f>
        <v/>
      </c>
      <c r="ED716" s="136" t="str">
        <f>IF($DT716="Passive","",INDEX(Expenses!K$6:K$1005,$DS716,1))</f>
        <v/>
      </c>
      <c r="EE716" s="136" t="str">
        <f>IF($DT716="Passive","",INDEX(Expenses!L$6:L$1005,$DS716,1))</f>
        <v/>
      </c>
      <c r="EF716" s="136" t="str">
        <f>IF($DT716="Passive","",INDEX(Expenses!M$6:M$1005,$DS716,1))</f>
        <v/>
      </c>
      <c r="EG716" s="136" t="str">
        <f>IF($DT716="Passive","",INDEX(Expenses!N$6:N$1005,$DS716,1))</f>
        <v/>
      </c>
      <c r="EH716" s="136" t="str">
        <f>IF($DT716="Passive","",INDEX(Expenses!O$6:O$1005,$DS716,1))</f>
        <v/>
      </c>
      <c r="EI716" s="136" t="str">
        <f>IF($DT716="Passive","",INDEX(Expenses!P$6:P$1005,$DS716,1))</f>
        <v/>
      </c>
    </row>
    <row r="717" spans="123:139" x14ac:dyDescent="0.25">
      <c r="DS717" s="40">
        <v>712</v>
      </c>
      <c r="DT717" s="130" t="str">
        <f>IF(OR(INDEX(Expenses!$B$6:$B$1005,$DS717,1)=0,INDEX(Expenses!$C$6:$C$1005,$DS717,1)=0,INDEX(Expenses!$D$6:$D$1005,$DS717,1)=0),"Passive","Active")</f>
        <v>Passive</v>
      </c>
      <c r="DU717" s="130" t="str">
        <f>IF($DT717="Passive","",INDEX(Expenses!$B$6:$B$1005,Calc!$DS717,1))</f>
        <v/>
      </c>
      <c r="DV717" s="130" t="str">
        <f>IF($DT717="Passive","",INDEX(Expenses!$C$6:$C$1005,Calc!$DS717,1))</f>
        <v/>
      </c>
      <c r="DW717" s="130" t="str">
        <f>IF($DT717="Passive","",INDEX(Expenses!$D$6:$D$1005,Calc!$DS717,1))</f>
        <v/>
      </c>
      <c r="DX717" s="136" t="str">
        <f>IF($DT717="Passive","",INDEX(Expenses!E$6:E$1005,$DS717,1))</f>
        <v/>
      </c>
      <c r="DY717" s="136" t="str">
        <f>IF($DT717="Passive","",INDEX(Expenses!F$6:F$1005,$DS717,1))</f>
        <v/>
      </c>
      <c r="DZ717" s="136" t="str">
        <f>IF($DT717="Passive","",INDEX(Expenses!G$6:G$1005,$DS717,1))</f>
        <v/>
      </c>
      <c r="EA717" s="136" t="str">
        <f>IF($DT717="Passive","",INDEX(Expenses!H$6:H$1005,$DS717,1))</f>
        <v/>
      </c>
      <c r="EB717" s="136" t="str">
        <f>IF($DT717="Passive","",INDEX(Expenses!I$6:I$1005,$DS717,1))</f>
        <v/>
      </c>
      <c r="EC717" s="136" t="str">
        <f>IF($DT717="Passive","",INDEX(Expenses!J$6:J$1005,$DS717,1))</f>
        <v/>
      </c>
      <c r="ED717" s="136" t="str">
        <f>IF($DT717="Passive","",INDEX(Expenses!K$6:K$1005,$DS717,1))</f>
        <v/>
      </c>
      <c r="EE717" s="136" t="str">
        <f>IF($DT717="Passive","",INDEX(Expenses!L$6:L$1005,$DS717,1))</f>
        <v/>
      </c>
      <c r="EF717" s="136" t="str">
        <f>IF($DT717="Passive","",INDEX(Expenses!M$6:M$1005,$DS717,1))</f>
        <v/>
      </c>
      <c r="EG717" s="136" t="str">
        <f>IF($DT717="Passive","",INDEX(Expenses!N$6:N$1005,$DS717,1))</f>
        <v/>
      </c>
      <c r="EH717" s="136" t="str">
        <f>IF($DT717="Passive","",INDEX(Expenses!O$6:O$1005,$DS717,1))</f>
        <v/>
      </c>
      <c r="EI717" s="136" t="str">
        <f>IF($DT717="Passive","",INDEX(Expenses!P$6:P$1005,$DS717,1))</f>
        <v/>
      </c>
    </row>
    <row r="718" spans="123:139" x14ac:dyDescent="0.25">
      <c r="DS718" s="40">
        <v>713</v>
      </c>
      <c r="DT718" s="130" t="str">
        <f>IF(OR(INDEX(Expenses!$B$6:$B$1005,$DS718,1)=0,INDEX(Expenses!$C$6:$C$1005,$DS718,1)=0,INDEX(Expenses!$D$6:$D$1005,$DS718,1)=0),"Passive","Active")</f>
        <v>Passive</v>
      </c>
      <c r="DU718" s="130" t="str">
        <f>IF($DT718="Passive","",INDEX(Expenses!$B$6:$B$1005,Calc!$DS718,1))</f>
        <v/>
      </c>
      <c r="DV718" s="130" t="str">
        <f>IF($DT718="Passive","",INDEX(Expenses!$C$6:$C$1005,Calc!$DS718,1))</f>
        <v/>
      </c>
      <c r="DW718" s="130" t="str">
        <f>IF($DT718="Passive","",INDEX(Expenses!$D$6:$D$1005,Calc!$DS718,1))</f>
        <v/>
      </c>
      <c r="DX718" s="136" t="str">
        <f>IF($DT718="Passive","",INDEX(Expenses!E$6:E$1005,$DS718,1))</f>
        <v/>
      </c>
      <c r="DY718" s="136" t="str">
        <f>IF($DT718="Passive","",INDEX(Expenses!F$6:F$1005,$DS718,1))</f>
        <v/>
      </c>
      <c r="DZ718" s="136" t="str">
        <f>IF($DT718="Passive","",INDEX(Expenses!G$6:G$1005,$DS718,1))</f>
        <v/>
      </c>
      <c r="EA718" s="136" t="str">
        <f>IF($DT718="Passive","",INDEX(Expenses!H$6:H$1005,$DS718,1))</f>
        <v/>
      </c>
      <c r="EB718" s="136" t="str">
        <f>IF($DT718="Passive","",INDEX(Expenses!I$6:I$1005,$DS718,1))</f>
        <v/>
      </c>
      <c r="EC718" s="136" t="str">
        <f>IF($DT718="Passive","",INDEX(Expenses!J$6:J$1005,$DS718,1))</f>
        <v/>
      </c>
      <c r="ED718" s="136" t="str">
        <f>IF($DT718="Passive","",INDEX(Expenses!K$6:K$1005,$DS718,1))</f>
        <v/>
      </c>
      <c r="EE718" s="136" t="str">
        <f>IF($DT718="Passive","",INDEX(Expenses!L$6:L$1005,$DS718,1))</f>
        <v/>
      </c>
      <c r="EF718" s="136" t="str">
        <f>IF($DT718="Passive","",INDEX(Expenses!M$6:M$1005,$DS718,1))</f>
        <v/>
      </c>
      <c r="EG718" s="136" t="str">
        <f>IF($DT718="Passive","",INDEX(Expenses!N$6:N$1005,$DS718,1))</f>
        <v/>
      </c>
      <c r="EH718" s="136" t="str">
        <f>IF($DT718="Passive","",INDEX(Expenses!O$6:O$1005,$DS718,1))</f>
        <v/>
      </c>
      <c r="EI718" s="136" t="str">
        <f>IF($DT718="Passive","",INDEX(Expenses!P$6:P$1005,$DS718,1))</f>
        <v/>
      </c>
    </row>
    <row r="719" spans="123:139" x14ac:dyDescent="0.25">
      <c r="DS719" s="40">
        <v>714</v>
      </c>
      <c r="DT719" s="130" t="str">
        <f>IF(OR(INDEX(Expenses!$B$6:$B$1005,$DS719,1)=0,INDEX(Expenses!$C$6:$C$1005,$DS719,1)=0,INDEX(Expenses!$D$6:$D$1005,$DS719,1)=0),"Passive","Active")</f>
        <v>Passive</v>
      </c>
      <c r="DU719" s="130" t="str">
        <f>IF($DT719="Passive","",INDEX(Expenses!$B$6:$B$1005,Calc!$DS719,1))</f>
        <v/>
      </c>
      <c r="DV719" s="130" t="str">
        <f>IF($DT719="Passive","",INDEX(Expenses!$C$6:$C$1005,Calc!$DS719,1))</f>
        <v/>
      </c>
      <c r="DW719" s="130" t="str">
        <f>IF($DT719="Passive","",INDEX(Expenses!$D$6:$D$1005,Calc!$DS719,1))</f>
        <v/>
      </c>
      <c r="DX719" s="136" t="str">
        <f>IF($DT719="Passive","",INDEX(Expenses!E$6:E$1005,$DS719,1))</f>
        <v/>
      </c>
      <c r="DY719" s="136" t="str">
        <f>IF($DT719="Passive","",INDEX(Expenses!F$6:F$1005,$DS719,1))</f>
        <v/>
      </c>
      <c r="DZ719" s="136" t="str">
        <f>IF($DT719="Passive","",INDEX(Expenses!G$6:G$1005,$DS719,1))</f>
        <v/>
      </c>
      <c r="EA719" s="136" t="str">
        <f>IF($DT719="Passive","",INDEX(Expenses!H$6:H$1005,$DS719,1))</f>
        <v/>
      </c>
      <c r="EB719" s="136" t="str">
        <f>IF($DT719="Passive","",INDEX(Expenses!I$6:I$1005,$DS719,1))</f>
        <v/>
      </c>
      <c r="EC719" s="136" t="str">
        <f>IF($DT719="Passive","",INDEX(Expenses!J$6:J$1005,$DS719,1))</f>
        <v/>
      </c>
      <c r="ED719" s="136" t="str">
        <f>IF($DT719="Passive","",INDEX(Expenses!K$6:K$1005,$DS719,1))</f>
        <v/>
      </c>
      <c r="EE719" s="136" t="str">
        <f>IF($DT719="Passive","",INDEX(Expenses!L$6:L$1005,$DS719,1))</f>
        <v/>
      </c>
      <c r="EF719" s="136" t="str">
        <f>IF($DT719="Passive","",INDEX(Expenses!M$6:M$1005,$DS719,1))</f>
        <v/>
      </c>
      <c r="EG719" s="136" t="str">
        <f>IF($DT719="Passive","",INDEX(Expenses!N$6:N$1005,$DS719,1))</f>
        <v/>
      </c>
      <c r="EH719" s="136" t="str">
        <f>IF($DT719="Passive","",INDEX(Expenses!O$6:O$1005,$DS719,1))</f>
        <v/>
      </c>
      <c r="EI719" s="136" t="str">
        <f>IF($DT719="Passive","",INDEX(Expenses!P$6:P$1005,$DS719,1))</f>
        <v/>
      </c>
    </row>
    <row r="720" spans="123:139" x14ac:dyDescent="0.25">
      <c r="DS720" s="40">
        <v>715</v>
      </c>
      <c r="DT720" s="130" t="str">
        <f>IF(OR(INDEX(Expenses!$B$6:$B$1005,$DS720,1)=0,INDEX(Expenses!$C$6:$C$1005,$DS720,1)=0,INDEX(Expenses!$D$6:$D$1005,$DS720,1)=0),"Passive","Active")</f>
        <v>Passive</v>
      </c>
      <c r="DU720" s="130" t="str">
        <f>IF($DT720="Passive","",INDEX(Expenses!$B$6:$B$1005,Calc!$DS720,1))</f>
        <v/>
      </c>
      <c r="DV720" s="130" t="str">
        <f>IF($DT720="Passive","",INDEX(Expenses!$C$6:$C$1005,Calc!$DS720,1))</f>
        <v/>
      </c>
      <c r="DW720" s="130" t="str">
        <f>IF($DT720="Passive","",INDEX(Expenses!$D$6:$D$1005,Calc!$DS720,1))</f>
        <v/>
      </c>
      <c r="DX720" s="136" t="str">
        <f>IF($DT720="Passive","",INDEX(Expenses!E$6:E$1005,$DS720,1))</f>
        <v/>
      </c>
      <c r="DY720" s="136" t="str">
        <f>IF($DT720="Passive","",INDEX(Expenses!F$6:F$1005,$DS720,1))</f>
        <v/>
      </c>
      <c r="DZ720" s="136" t="str">
        <f>IF($DT720="Passive","",INDEX(Expenses!G$6:G$1005,$DS720,1))</f>
        <v/>
      </c>
      <c r="EA720" s="136" t="str">
        <f>IF($DT720="Passive","",INDEX(Expenses!H$6:H$1005,$DS720,1))</f>
        <v/>
      </c>
      <c r="EB720" s="136" t="str">
        <f>IF($DT720="Passive","",INDEX(Expenses!I$6:I$1005,$DS720,1))</f>
        <v/>
      </c>
      <c r="EC720" s="136" t="str">
        <f>IF($DT720="Passive","",INDEX(Expenses!J$6:J$1005,$DS720,1))</f>
        <v/>
      </c>
      <c r="ED720" s="136" t="str">
        <f>IF($DT720="Passive","",INDEX(Expenses!K$6:K$1005,$DS720,1))</f>
        <v/>
      </c>
      <c r="EE720" s="136" t="str">
        <f>IF($DT720="Passive","",INDEX(Expenses!L$6:L$1005,$DS720,1))</f>
        <v/>
      </c>
      <c r="EF720" s="136" t="str">
        <f>IF($DT720="Passive","",INDEX(Expenses!M$6:M$1005,$DS720,1))</f>
        <v/>
      </c>
      <c r="EG720" s="136" t="str">
        <f>IF($DT720="Passive","",INDEX(Expenses!N$6:N$1005,$DS720,1))</f>
        <v/>
      </c>
      <c r="EH720" s="136" t="str">
        <f>IF($DT720="Passive","",INDEX(Expenses!O$6:O$1005,$DS720,1))</f>
        <v/>
      </c>
      <c r="EI720" s="136" t="str">
        <f>IF($DT720="Passive","",INDEX(Expenses!P$6:P$1005,$DS720,1))</f>
        <v/>
      </c>
    </row>
    <row r="721" spans="123:139" x14ac:dyDescent="0.25">
      <c r="DS721" s="40">
        <v>716</v>
      </c>
      <c r="DT721" s="130" t="str">
        <f>IF(OR(INDEX(Expenses!$B$6:$B$1005,$DS721,1)=0,INDEX(Expenses!$C$6:$C$1005,$DS721,1)=0,INDEX(Expenses!$D$6:$D$1005,$DS721,1)=0),"Passive","Active")</f>
        <v>Passive</v>
      </c>
      <c r="DU721" s="130" t="str">
        <f>IF($DT721="Passive","",INDEX(Expenses!$B$6:$B$1005,Calc!$DS721,1))</f>
        <v/>
      </c>
      <c r="DV721" s="130" t="str">
        <f>IF($DT721="Passive","",INDEX(Expenses!$C$6:$C$1005,Calc!$DS721,1))</f>
        <v/>
      </c>
      <c r="DW721" s="130" t="str">
        <f>IF($DT721="Passive","",INDEX(Expenses!$D$6:$D$1005,Calc!$DS721,1))</f>
        <v/>
      </c>
      <c r="DX721" s="136" t="str">
        <f>IF($DT721="Passive","",INDEX(Expenses!E$6:E$1005,$DS721,1))</f>
        <v/>
      </c>
      <c r="DY721" s="136" t="str">
        <f>IF($DT721="Passive","",INDEX(Expenses!F$6:F$1005,$DS721,1))</f>
        <v/>
      </c>
      <c r="DZ721" s="136" t="str">
        <f>IF($DT721="Passive","",INDEX(Expenses!G$6:G$1005,$DS721,1))</f>
        <v/>
      </c>
      <c r="EA721" s="136" t="str">
        <f>IF($DT721="Passive","",INDEX(Expenses!H$6:H$1005,$DS721,1))</f>
        <v/>
      </c>
      <c r="EB721" s="136" t="str">
        <f>IF($DT721="Passive","",INDEX(Expenses!I$6:I$1005,$DS721,1))</f>
        <v/>
      </c>
      <c r="EC721" s="136" t="str">
        <f>IF($DT721="Passive","",INDEX(Expenses!J$6:J$1005,$DS721,1))</f>
        <v/>
      </c>
      <c r="ED721" s="136" t="str">
        <f>IF($DT721="Passive","",INDEX(Expenses!K$6:K$1005,$DS721,1))</f>
        <v/>
      </c>
      <c r="EE721" s="136" t="str">
        <f>IF($DT721="Passive","",INDEX(Expenses!L$6:L$1005,$DS721,1))</f>
        <v/>
      </c>
      <c r="EF721" s="136" t="str">
        <f>IF($DT721="Passive","",INDEX(Expenses!M$6:M$1005,$DS721,1))</f>
        <v/>
      </c>
      <c r="EG721" s="136" t="str">
        <f>IF($DT721="Passive","",INDEX(Expenses!N$6:N$1005,$DS721,1))</f>
        <v/>
      </c>
      <c r="EH721" s="136" t="str">
        <f>IF($DT721="Passive","",INDEX(Expenses!O$6:O$1005,$DS721,1))</f>
        <v/>
      </c>
      <c r="EI721" s="136" t="str">
        <f>IF($DT721="Passive","",INDEX(Expenses!P$6:P$1005,$DS721,1))</f>
        <v/>
      </c>
    </row>
    <row r="722" spans="123:139" x14ac:dyDescent="0.25">
      <c r="DS722" s="40">
        <v>717</v>
      </c>
      <c r="DT722" s="130" t="str">
        <f>IF(OR(INDEX(Expenses!$B$6:$B$1005,$DS722,1)=0,INDEX(Expenses!$C$6:$C$1005,$DS722,1)=0,INDEX(Expenses!$D$6:$D$1005,$DS722,1)=0),"Passive","Active")</f>
        <v>Passive</v>
      </c>
      <c r="DU722" s="130" t="str">
        <f>IF($DT722="Passive","",INDEX(Expenses!$B$6:$B$1005,Calc!$DS722,1))</f>
        <v/>
      </c>
      <c r="DV722" s="130" t="str">
        <f>IF($DT722="Passive","",INDEX(Expenses!$C$6:$C$1005,Calc!$DS722,1))</f>
        <v/>
      </c>
      <c r="DW722" s="130" t="str">
        <f>IF($DT722="Passive","",INDEX(Expenses!$D$6:$D$1005,Calc!$DS722,1))</f>
        <v/>
      </c>
      <c r="DX722" s="136" t="str">
        <f>IF($DT722="Passive","",INDEX(Expenses!E$6:E$1005,$DS722,1))</f>
        <v/>
      </c>
      <c r="DY722" s="136" t="str">
        <f>IF($DT722="Passive","",INDEX(Expenses!F$6:F$1005,$DS722,1))</f>
        <v/>
      </c>
      <c r="DZ722" s="136" t="str">
        <f>IF($DT722="Passive","",INDEX(Expenses!G$6:G$1005,$DS722,1))</f>
        <v/>
      </c>
      <c r="EA722" s="136" t="str">
        <f>IF($DT722="Passive","",INDEX(Expenses!H$6:H$1005,$DS722,1))</f>
        <v/>
      </c>
      <c r="EB722" s="136" t="str">
        <f>IF($DT722="Passive","",INDEX(Expenses!I$6:I$1005,$DS722,1))</f>
        <v/>
      </c>
      <c r="EC722" s="136" t="str">
        <f>IF($DT722="Passive","",INDEX(Expenses!J$6:J$1005,$DS722,1))</f>
        <v/>
      </c>
      <c r="ED722" s="136" t="str">
        <f>IF($DT722="Passive","",INDEX(Expenses!K$6:K$1005,$DS722,1))</f>
        <v/>
      </c>
      <c r="EE722" s="136" t="str">
        <f>IF($DT722="Passive","",INDEX(Expenses!L$6:L$1005,$DS722,1))</f>
        <v/>
      </c>
      <c r="EF722" s="136" t="str">
        <f>IF($DT722="Passive","",INDEX(Expenses!M$6:M$1005,$DS722,1))</f>
        <v/>
      </c>
      <c r="EG722" s="136" t="str">
        <f>IF($DT722="Passive","",INDEX(Expenses!N$6:N$1005,$DS722,1))</f>
        <v/>
      </c>
      <c r="EH722" s="136" t="str">
        <f>IF($DT722="Passive","",INDEX(Expenses!O$6:O$1005,$DS722,1))</f>
        <v/>
      </c>
      <c r="EI722" s="136" t="str">
        <f>IF($DT722="Passive","",INDEX(Expenses!P$6:P$1005,$DS722,1))</f>
        <v/>
      </c>
    </row>
    <row r="723" spans="123:139" x14ac:dyDescent="0.25">
      <c r="DS723" s="40">
        <v>718</v>
      </c>
      <c r="DT723" s="130" t="str">
        <f>IF(OR(INDEX(Expenses!$B$6:$B$1005,$DS723,1)=0,INDEX(Expenses!$C$6:$C$1005,$DS723,1)=0,INDEX(Expenses!$D$6:$D$1005,$DS723,1)=0),"Passive","Active")</f>
        <v>Passive</v>
      </c>
      <c r="DU723" s="130" t="str">
        <f>IF($DT723="Passive","",INDEX(Expenses!$B$6:$B$1005,Calc!$DS723,1))</f>
        <v/>
      </c>
      <c r="DV723" s="130" t="str">
        <f>IF($DT723="Passive","",INDEX(Expenses!$C$6:$C$1005,Calc!$DS723,1))</f>
        <v/>
      </c>
      <c r="DW723" s="130" t="str">
        <f>IF($DT723="Passive","",INDEX(Expenses!$D$6:$D$1005,Calc!$DS723,1))</f>
        <v/>
      </c>
      <c r="DX723" s="136" t="str">
        <f>IF($DT723="Passive","",INDEX(Expenses!E$6:E$1005,$DS723,1))</f>
        <v/>
      </c>
      <c r="DY723" s="136" t="str">
        <f>IF($DT723="Passive","",INDEX(Expenses!F$6:F$1005,$DS723,1))</f>
        <v/>
      </c>
      <c r="DZ723" s="136" t="str">
        <f>IF($DT723="Passive","",INDEX(Expenses!G$6:G$1005,$DS723,1))</f>
        <v/>
      </c>
      <c r="EA723" s="136" t="str">
        <f>IF($DT723="Passive","",INDEX(Expenses!H$6:H$1005,$DS723,1))</f>
        <v/>
      </c>
      <c r="EB723" s="136" t="str">
        <f>IF($DT723="Passive","",INDEX(Expenses!I$6:I$1005,$DS723,1))</f>
        <v/>
      </c>
      <c r="EC723" s="136" t="str">
        <f>IF($DT723="Passive","",INDEX(Expenses!J$6:J$1005,$DS723,1))</f>
        <v/>
      </c>
      <c r="ED723" s="136" t="str">
        <f>IF($DT723="Passive","",INDEX(Expenses!K$6:K$1005,$DS723,1))</f>
        <v/>
      </c>
      <c r="EE723" s="136" t="str">
        <f>IF($DT723="Passive","",INDEX(Expenses!L$6:L$1005,$DS723,1))</f>
        <v/>
      </c>
      <c r="EF723" s="136" t="str">
        <f>IF($DT723="Passive","",INDEX(Expenses!M$6:M$1005,$DS723,1))</f>
        <v/>
      </c>
      <c r="EG723" s="136" t="str">
        <f>IF($DT723="Passive","",INDEX(Expenses!N$6:N$1005,$DS723,1))</f>
        <v/>
      </c>
      <c r="EH723" s="136" t="str">
        <f>IF($DT723="Passive","",INDEX(Expenses!O$6:O$1005,$DS723,1))</f>
        <v/>
      </c>
      <c r="EI723" s="136" t="str">
        <f>IF($DT723="Passive","",INDEX(Expenses!P$6:P$1005,$DS723,1))</f>
        <v/>
      </c>
    </row>
    <row r="724" spans="123:139" x14ac:dyDescent="0.25">
      <c r="DS724" s="40">
        <v>719</v>
      </c>
      <c r="DT724" s="130" t="str">
        <f>IF(OR(INDEX(Expenses!$B$6:$B$1005,$DS724,1)=0,INDEX(Expenses!$C$6:$C$1005,$DS724,1)=0,INDEX(Expenses!$D$6:$D$1005,$DS724,1)=0),"Passive","Active")</f>
        <v>Passive</v>
      </c>
      <c r="DU724" s="130" t="str">
        <f>IF($DT724="Passive","",INDEX(Expenses!$B$6:$B$1005,Calc!$DS724,1))</f>
        <v/>
      </c>
      <c r="DV724" s="130" t="str">
        <f>IF($DT724="Passive","",INDEX(Expenses!$C$6:$C$1005,Calc!$DS724,1))</f>
        <v/>
      </c>
      <c r="DW724" s="130" t="str">
        <f>IF($DT724="Passive","",INDEX(Expenses!$D$6:$D$1005,Calc!$DS724,1))</f>
        <v/>
      </c>
      <c r="DX724" s="136" t="str">
        <f>IF($DT724="Passive","",INDEX(Expenses!E$6:E$1005,$DS724,1))</f>
        <v/>
      </c>
      <c r="DY724" s="136" t="str">
        <f>IF($DT724="Passive","",INDEX(Expenses!F$6:F$1005,$DS724,1))</f>
        <v/>
      </c>
      <c r="DZ724" s="136" t="str">
        <f>IF($DT724="Passive","",INDEX(Expenses!G$6:G$1005,$DS724,1))</f>
        <v/>
      </c>
      <c r="EA724" s="136" t="str">
        <f>IF($DT724="Passive","",INDEX(Expenses!H$6:H$1005,$DS724,1))</f>
        <v/>
      </c>
      <c r="EB724" s="136" t="str">
        <f>IF($DT724="Passive","",INDEX(Expenses!I$6:I$1005,$DS724,1))</f>
        <v/>
      </c>
      <c r="EC724" s="136" t="str">
        <f>IF($DT724="Passive","",INDEX(Expenses!J$6:J$1005,$DS724,1))</f>
        <v/>
      </c>
      <c r="ED724" s="136" t="str">
        <f>IF($DT724="Passive","",INDEX(Expenses!K$6:K$1005,$DS724,1))</f>
        <v/>
      </c>
      <c r="EE724" s="136" t="str">
        <f>IF($DT724="Passive","",INDEX(Expenses!L$6:L$1005,$DS724,1))</f>
        <v/>
      </c>
      <c r="EF724" s="136" t="str">
        <f>IF($DT724="Passive","",INDEX(Expenses!M$6:M$1005,$DS724,1))</f>
        <v/>
      </c>
      <c r="EG724" s="136" t="str">
        <f>IF($DT724="Passive","",INDEX(Expenses!N$6:N$1005,$DS724,1))</f>
        <v/>
      </c>
      <c r="EH724" s="136" t="str">
        <f>IF($DT724="Passive","",INDEX(Expenses!O$6:O$1005,$DS724,1))</f>
        <v/>
      </c>
      <c r="EI724" s="136" t="str">
        <f>IF($DT724="Passive","",INDEX(Expenses!P$6:P$1005,$DS724,1))</f>
        <v/>
      </c>
    </row>
    <row r="725" spans="123:139" x14ac:dyDescent="0.25">
      <c r="DS725" s="40">
        <v>720</v>
      </c>
      <c r="DT725" s="130" t="str">
        <f>IF(OR(INDEX(Expenses!$B$6:$B$1005,$DS725,1)=0,INDEX(Expenses!$C$6:$C$1005,$DS725,1)=0,INDEX(Expenses!$D$6:$D$1005,$DS725,1)=0),"Passive","Active")</f>
        <v>Passive</v>
      </c>
      <c r="DU725" s="130" t="str">
        <f>IF($DT725="Passive","",INDEX(Expenses!$B$6:$B$1005,Calc!$DS725,1))</f>
        <v/>
      </c>
      <c r="DV725" s="130" t="str">
        <f>IF($DT725="Passive","",INDEX(Expenses!$C$6:$C$1005,Calc!$DS725,1))</f>
        <v/>
      </c>
      <c r="DW725" s="130" t="str">
        <f>IF($DT725="Passive","",INDEX(Expenses!$D$6:$D$1005,Calc!$DS725,1))</f>
        <v/>
      </c>
      <c r="DX725" s="136" t="str">
        <f>IF($DT725="Passive","",INDEX(Expenses!E$6:E$1005,$DS725,1))</f>
        <v/>
      </c>
      <c r="DY725" s="136" t="str">
        <f>IF($DT725="Passive","",INDEX(Expenses!F$6:F$1005,$DS725,1))</f>
        <v/>
      </c>
      <c r="DZ725" s="136" t="str">
        <f>IF($DT725="Passive","",INDEX(Expenses!G$6:G$1005,$DS725,1))</f>
        <v/>
      </c>
      <c r="EA725" s="136" t="str">
        <f>IF($DT725="Passive","",INDEX(Expenses!H$6:H$1005,$DS725,1))</f>
        <v/>
      </c>
      <c r="EB725" s="136" t="str">
        <f>IF($DT725="Passive","",INDEX(Expenses!I$6:I$1005,$DS725,1))</f>
        <v/>
      </c>
      <c r="EC725" s="136" t="str">
        <f>IF($DT725="Passive","",INDEX(Expenses!J$6:J$1005,$DS725,1))</f>
        <v/>
      </c>
      <c r="ED725" s="136" t="str">
        <f>IF($DT725="Passive","",INDEX(Expenses!K$6:K$1005,$DS725,1))</f>
        <v/>
      </c>
      <c r="EE725" s="136" t="str">
        <f>IF($DT725="Passive","",INDEX(Expenses!L$6:L$1005,$DS725,1))</f>
        <v/>
      </c>
      <c r="EF725" s="136" t="str">
        <f>IF($DT725="Passive","",INDEX(Expenses!M$6:M$1005,$DS725,1))</f>
        <v/>
      </c>
      <c r="EG725" s="136" t="str">
        <f>IF($DT725="Passive","",INDEX(Expenses!N$6:N$1005,$DS725,1))</f>
        <v/>
      </c>
      <c r="EH725" s="136" t="str">
        <f>IF($DT725="Passive","",INDEX(Expenses!O$6:O$1005,$DS725,1))</f>
        <v/>
      </c>
      <c r="EI725" s="136" t="str">
        <f>IF($DT725="Passive","",INDEX(Expenses!P$6:P$1005,$DS725,1))</f>
        <v/>
      </c>
    </row>
    <row r="726" spans="123:139" x14ac:dyDescent="0.25">
      <c r="DS726" s="40">
        <v>721</v>
      </c>
      <c r="DT726" s="130" t="str">
        <f>IF(OR(INDEX(Expenses!$B$6:$B$1005,$DS726,1)=0,INDEX(Expenses!$C$6:$C$1005,$DS726,1)=0,INDEX(Expenses!$D$6:$D$1005,$DS726,1)=0),"Passive","Active")</f>
        <v>Passive</v>
      </c>
      <c r="DU726" s="130" t="str">
        <f>IF($DT726="Passive","",INDEX(Expenses!$B$6:$B$1005,Calc!$DS726,1))</f>
        <v/>
      </c>
      <c r="DV726" s="130" t="str">
        <f>IF($DT726="Passive","",INDEX(Expenses!$C$6:$C$1005,Calc!$DS726,1))</f>
        <v/>
      </c>
      <c r="DW726" s="130" t="str">
        <f>IF($DT726="Passive","",INDEX(Expenses!$D$6:$D$1005,Calc!$DS726,1))</f>
        <v/>
      </c>
      <c r="DX726" s="136" t="str">
        <f>IF($DT726="Passive","",INDEX(Expenses!E$6:E$1005,$DS726,1))</f>
        <v/>
      </c>
      <c r="DY726" s="136" t="str">
        <f>IF($DT726="Passive","",INDEX(Expenses!F$6:F$1005,$DS726,1))</f>
        <v/>
      </c>
      <c r="DZ726" s="136" t="str">
        <f>IF($DT726="Passive","",INDEX(Expenses!G$6:G$1005,$DS726,1))</f>
        <v/>
      </c>
      <c r="EA726" s="136" t="str">
        <f>IF($DT726="Passive","",INDEX(Expenses!H$6:H$1005,$DS726,1))</f>
        <v/>
      </c>
      <c r="EB726" s="136" t="str">
        <f>IF($DT726="Passive","",INDEX(Expenses!I$6:I$1005,$DS726,1))</f>
        <v/>
      </c>
      <c r="EC726" s="136" t="str">
        <f>IF($DT726="Passive","",INDEX(Expenses!J$6:J$1005,$DS726,1))</f>
        <v/>
      </c>
      <c r="ED726" s="136" t="str">
        <f>IF($DT726="Passive","",INDEX(Expenses!K$6:K$1005,$DS726,1))</f>
        <v/>
      </c>
      <c r="EE726" s="136" t="str">
        <f>IF($DT726="Passive","",INDEX(Expenses!L$6:L$1005,$DS726,1))</f>
        <v/>
      </c>
      <c r="EF726" s="136" t="str">
        <f>IF($DT726="Passive","",INDEX(Expenses!M$6:M$1005,$DS726,1))</f>
        <v/>
      </c>
      <c r="EG726" s="136" t="str">
        <f>IF($DT726="Passive","",INDEX(Expenses!N$6:N$1005,$DS726,1))</f>
        <v/>
      </c>
      <c r="EH726" s="136" t="str">
        <f>IF($DT726="Passive","",INDEX(Expenses!O$6:O$1005,$DS726,1))</f>
        <v/>
      </c>
      <c r="EI726" s="136" t="str">
        <f>IF($DT726="Passive","",INDEX(Expenses!P$6:P$1005,$DS726,1))</f>
        <v/>
      </c>
    </row>
    <row r="727" spans="123:139" x14ac:dyDescent="0.25">
      <c r="DS727" s="40">
        <v>722</v>
      </c>
      <c r="DT727" s="130" t="str">
        <f>IF(OR(INDEX(Expenses!$B$6:$B$1005,$DS727,1)=0,INDEX(Expenses!$C$6:$C$1005,$DS727,1)=0,INDEX(Expenses!$D$6:$D$1005,$DS727,1)=0),"Passive","Active")</f>
        <v>Passive</v>
      </c>
      <c r="DU727" s="130" t="str">
        <f>IF($DT727="Passive","",INDEX(Expenses!$B$6:$B$1005,Calc!$DS727,1))</f>
        <v/>
      </c>
      <c r="DV727" s="130" t="str">
        <f>IF($DT727="Passive","",INDEX(Expenses!$C$6:$C$1005,Calc!$DS727,1))</f>
        <v/>
      </c>
      <c r="DW727" s="130" t="str">
        <f>IF($DT727="Passive","",INDEX(Expenses!$D$6:$D$1005,Calc!$DS727,1))</f>
        <v/>
      </c>
      <c r="DX727" s="136" t="str">
        <f>IF($DT727="Passive","",INDEX(Expenses!E$6:E$1005,$DS727,1))</f>
        <v/>
      </c>
      <c r="DY727" s="136" t="str">
        <f>IF($DT727="Passive","",INDEX(Expenses!F$6:F$1005,$DS727,1))</f>
        <v/>
      </c>
      <c r="DZ727" s="136" t="str">
        <f>IF($DT727="Passive","",INDEX(Expenses!G$6:G$1005,$DS727,1))</f>
        <v/>
      </c>
      <c r="EA727" s="136" t="str">
        <f>IF($DT727="Passive","",INDEX(Expenses!H$6:H$1005,$DS727,1))</f>
        <v/>
      </c>
      <c r="EB727" s="136" t="str">
        <f>IF($DT727="Passive","",INDEX(Expenses!I$6:I$1005,$DS727,1))</f>
        <v/>
      </c>
      <c r="EC727" s="136" t="str">
        <f>IF($DT727="Passive","",INDEX(Expenses!J$6:J$1005,$DS727,1))</f>
        <v/>
      </c>
      <c r="ED727" s="136" t="str">
        <f>IF($DT727="Passive","",INDEX(Expenses!K$6:K$1005,$DS727,1))</f>
        <v/>
      </c>
      <c r="EE727" s="136" t="str">
        <f>IF($DT727="Passive","",INDEX(Expenses!L$6:L$1005,$DS727,1))</f>
        <v/>
      </c>
      <c r="EF727" s="136" t="str">
        <f>IF($DT727="Passive","",INDEX(Expenses!M$6:M$1005,$DS727,1))</f>
        <v/>
      </c>
      <c r="EG727" s="136" t="str">
        <f>IF($DT727="Passive","",INDEX(Expenses!N$6:N$1005,$DS727,1))</f>
        <v/>
      </c>
      <c r="EH727" s="136" t="str">
        <f>IF($DT727="Passive","",INDEX(Expenses!O$6:O$1005,$DS727,1))</f>
        <v/>
      </c>
      <c r="EI727" s="136" t="str">
        <f>IF($DT727="Passive","",INDEX(Expenses!P$6:P$1005,$DS727,1))</f>
        <v/>
      </c>
    </row>
    <row r="728" spans="123:139" x14ac:dyDescent="0.25">
      <c r="DS728" s="40">
        <v>723</v>
      </c>
      <c r="DT728" s="130" t="str">
        <f>IF(OR(INDEX(Expenses!$B$6:$B$1005,$DS728,1)=0,INDEX(Expenses!$C$6:$C$1005,$DS728,1)=0,INDEX(Expenses!$D$6:$D$1005,$DS728,1)=0),"Passive","Active")</f>
        <v>Passive</v>
      </c>
      <c r="DU728" s="130" t="str">
        <f>IF($DT728="Passive","",INDEX(Expenses!$B$6:$B$1005,Calc!$DS728,1))</f>
        <v/>
      </c>
      <c r="DV728" s="130" t="str">
        <f>IF($DT728="Passive","",INDEX(Expenses!$C$6:$C$1005,Calc!$DS728,1))</f>
        <v/>
      </c>
      <c r="DW728" s="130" t="str">
        <f>IF($DT728="Passive","",INDEX(Expenses!$D$6:$D$1005,Calc!$DS728,1))</f>
        <v/>
      </c>
      <c r="DX728" s="136" t="str">
        <f>IF($DT728="Passive","",INDEX(Expenses!E$6:E$1005,$DS728,1))</f>
        <v/>
      </c>
      <c r="DY728" s="136" t="str">
        <f>IF($DT728="Passive","",INDEX(Expenses!F$6:F$1005,$DS728,1))</f>
        <v/>
      </c>
      <c r="DZ728" s="136" t="str">
        <f>IF($DT728="Passive","",INDEX(Expenses!G$6:G$1005,$DS728,1))</f>
        <v/>
      </c>
      <c r="EA728" s="136" t="str">
        <f>IF($DT728="Passive","",INDEX(Expenses!H$6:H$1005,$DS728,1))</f>
        <v/>
      </c>
      <c r="EB728" s="136" t="str">
        <f>IF($DT728="Passive","",INDEX(Expenses!I$6:I$1005,$DS728,1))</f>
        <v/>
      </c>
      <c r="EC728" s="136" t="str">
        <f>IF($DT728="Passive","",INDEX(Expenses!J$6:J$1005,$DS728,1))</f>
        <v/>
      </c>
      <c r="ED728" s="136" t="str">
        <f>IF($DT728="Passive","",INDEX(Expenses!K$6:K$1005,$DS728,1))</f>
        <v/>
      </c>
      <c r="EE728" s="136" t="str">
        <f>IF($DT728="Passive","",INDEX(Expenses!L$6:L$1005,$DS728,1))</f>
        <v/>
      </c>
      <c r="EF728" s="136" t="str">
        <f>IF($DT728="Passive","",INDEX(Expenses!M$6:M$1005,$DS728,1))</f>
        <v/>
      </c>
      <c r="EG728" s="136" t="str">
        <f>IF($DT728="Passive","",INDEX(Expenses!N$6:N$1005,$DS728,1))</f>
        <v/>
      </c>
      <c r="EH728" s="136" t="str">
        <f>IF($DT728="Passive","",INDEX(Expenses!O$6:O$1005,$DS728,1))</f>
        <v/>
      </c>
      <c r="EI728" s="136" t="str">
        <f>IF($DT728="Passive","",INDEX(Expenses!P$6:P$1005,$DS728,1))</f>
        <v/>
      </c>
    </row>
    <row r="729" spans="123:139" x14ac:dyDescent="0.25">
      <c r="DS729" s="40">
        <v>724</v>
      </c>
      <c r="DT729" s="130" t="str">
        <f>IF(OR(INDEX(Expenses!$B$6:$B$1005,$DS729,1)=0,INDEX(Expenses!$C$6:$C$1005,$DS729,1)=0,INDEX(Expenses!$D$6:$D$1005,$DS729,1)=0),"Passive","Active")</f>
        <v>Passive</v>
      </c>
      <c r="DU729" s="130" t="str">
        <f>IF($DT729="Passive","",INDEX(Expenses!$B$6:$B$1005,Calc!$DS729,1))</f>
        <v/>
      </c>
      <c r="DV729" s="130" t="str">
        <f>IF($DT729="Passive","",INDEX(Expenses!$C$6:$C$1005,Calc!$DS729,1))</f>
        <v/>
      </c>
      <c r="DW729" s="130" t="str">
        <f>IF($DT729="Passive","",INDEX(Expenses!$D$6:$D$1005,Calc!$DS729,1))</f>
        <v/>
      </c>
      <c r="DX729" s="136" t="str">
        <f>IF($DT729="Passive","",INDEX(Expenses!E$6:E$1005,$DS729,1))</f>
        <v/>
      </c>
      <c r="DY729" s="136" t="str">
        <f>IF($DT729="Passive","",INDEX(Expenses!F$6:F$1005,$DS729,1))</f>
        <v/>
      </c>
      <c r="DZ729" s="136" t="str">
        <f>IF($DT729="Passive","",INDEX(Expenses!G$6:G$1005,$DS729,1))</f>
        <v/>
      </c>
      <c r="EA729" s="136" t="str">
        <f>IF($DT729="Passive","",INDEX(Expenses!H$6:H$1005,$DS729,1))</f>
        <v/>
      </c>
      <c r="EB729" s="136" t="str">
        <f>IF($DT729="Passive","",INDEX(Expenses!I$6:I$1005,$DS729,1))</f>
        <v/>
      </c>
      <c r="EC729" s="136" t="str">
        <f>IF($DT729="Passive","",INDEX(Expenses!J$6:J$1005,$DS729,1))</f>
        <v/>
      </c>
      <c r="ED729" s="136" t="str">
        <f>IF($DT729="Passive","",INDEX(Expenses!K$6:K$1005,$DS729,1))</f>
        <v/>
      </c>
      <c r="EE729" s="136" t="str">
        <f>IF($DT729="Passive","",INDEX(Expenses!L$6:L$1005,$DS729,1))</f>
        <v/>
      </c>
      <c r="EF729" s="136" t="str">
        <f>IF($DT729="Passive","",INDEX(Expenses!M$6:M$1005,$DS729,1))</f>
        <v/>
      </c>
      <c r="EG729" s="136" t="str">
        <f>IF($DT729="Passive","",INDEX(Expenses!N$6:N$1005,$DS729,1))</f>
        <v/>
      </c>
      <c r="EH729" s="136" t="str">
        <f>IF($DT729="Passive","",INDEX(Expenses!O$6:O$1005,$DS729,1))</f>
        <v/>
      </c>
      <c r="EI729" s="136" t="str">
        <f>IF($DT729="Passive","",INDEX(Expenses!P$6:P$1005,$DS729,1))</f>
        <v/>
      </c>
    </row>
    <row r="730" spans="123:139" x14ac:dyDescent="0.25">
      <c r="DS730" s="40">
        <v>725</v>
      </c>
      <c r="DT730" s="130" t="str">
        <f>IF(OR(INDEX(Expenses!$B$6:$B$1005,$DS730,1)=0,INDEX(Expenses!$C$6:$C$1005,$DS730,1)=0,INDEX(Expenses!$D$6:$D$1005,$DS730,1)=0),"Passive","Active")</f>
        <v>Passive</v>
      </c>
      <c r="DU730" s="130" t="str">
        <f>IF($DT730="Passive","",INDEX(Expenses!$B$6:$B$1005,Calc!$DS730,1))</f>
        <v/>
      </c>
      <c r="DV730" s="130" t="str">
        <f>IF($DT730="Passive","",INDEX(Expenses!$C$6:$C$1005,Calc!$DS730,1))</f>
        <v/>
      </c>
      <c r="DW730" s="130" t="str">
        <f>IF($DT730="Passive","",INDEX(Expenses!$D$6:$D$1005,Calc!$DS730,1))</f>
        <v/>
      </c>
      <c r="DX730" s="136" t="str">
        <f>IF($DT730="Passive","",INDEX(Expenses!E$6:E$1005,$DS730,1))</f>
        <v/>
      </c>
      <c r="DY730" s="136" t="str">
        <f>IF($DT730="Passive","",INDEX(Expenses!F$6:F$1005,$DS730,1))</f>
        <v/>
      </c>
      <c r="DZ730" s="136" t="str">
        <f>IF($DT730="Passive","",INDEX(Expenses!G$6:G$1005,$DS730,1))</f>
        <v/>
      </c>
      <c r="EA730" s="136" t="str">
        <f>IF($DT730="Passive","",INDEX(Expenses!H$6:H$1005,$DS730,1))</f>
        <v/>
      </c>
      <c r="EB730" s="136" t="str">
        <f>IF($DT730="Passive","",INDEX(Expenses!I$6:I$1005,$DS730,1))</f>
        <v/>
      </c>
      <c r="EC730" s="136" t="str">
        <f>IF($DT730="Passive","",INDEX(Expenses!J$6:J$1005,$DS730,1))</f>
        <v/>
      </c>
      <c r="ED730" s="136" t="str">
        <f>IF($DT730="Passive","",INDEX(Expenses!K$6:K$1005,$DS730,1))</f>
        <v/>
      </c>
      <c r="EE730" s="136" t="str">
        <f>IF($DT730="Passive","",INDEX(Expenses!L$6:L$1005,$DS730,1))</f>
        <v/>
      </c>
      <c r="EF730" s="136" t="str">
        <f>IF($DT730="Passive","",INDEX(Expenses!M$6:M$1005,$DS730,1))</f>
        <v/>
      </c>
      <c r="EG730" s="136" t="str">
        <f>IF($DT730="Passive","",INDEX(Expenses!N$6:N$1005,$DS730,1))</f>
        <v/>
      </c>
      <c r="EH730" s="136" t="str">
        <f>IF($DT730="Passive","",INDEX(Expenses!O$6:O$1005,$DS730,1))</f>
        <v/>
      </c>
      <c r="EI730" s="136" t="str">
        <f>IF($DT730="Passive","",INDEX(Expenses!P$6:P$1005,$DS730,1))</f>
        <v/>
      </c>
    </row>
    <row r="731" spans="123:139" x14ac:dyDescent="0.25">
      <c r="DS731" s="40">
        <v>726</v>
      </c>
      <c r="DT731" s="130" t="str">
        <f>IF(OR(INDEX(Expenses!$B$6:$B$1005,$DS731,1)=0,INDEX(Expenses!$C$6:$C$1005,$DS731,1)=0,INDEX(Expenses!$D$6:$D$1005,$DS731,1)=0),"Passive","Active")</f>
        <v>Passive</v>
      </c>
      <c r="DU731" s="130" t="str">
        <f>IF($DT731="Passive","",INDEX(Expenses!$B$6:$B$1005,Calc!$DS731,1))</f>
        <v/>
      </c>
      <c r="DV731" s="130" t="str">
        <f>IF($DT731="Passive","",INDEX(Expenses!$C$6:$C$1005,Calc!$DS731,1))</f>
        <v/>
      </c>
      <c r="DW731" s="130" t="str">
        <f>IF($DT731="Passive","",INDEX(Expenses!$D$6:$D$1005,Calc!$DS731,1))</f>
        <v/>
      </c>
      <c r="DX731" s="136" t="str">
        <f>IF($DT731="Passive","",INDEX(Expenses!E$6:E$1005,$DS731,1))</f>
        <v/>
      </c>
      <c r="DY731" s="136" t="str">
        <f>IF($DT731="Passive","",INDEX(Expenses!F$6:F$1005,$DS731,1))</f>
        <v/>
      </c>
      <c r="DZ731" s="136" t="str">
        <f>IF($DT731="Passive","",INDEX(Expenses!G$6:G$1005,$DS731,1))</f>
        <v/>
      </c>
      <c r="EA731" s="136" t="str">
        <f>IF($DT731="Passive","",INDEX(Expenses!H$6:H$1005,$DS731,1))</f>
        <v/>
      </c>
      <c r="EB731" s="136" t="str">
        <f>IF($DT731="Passive","",INDEX(Expenses!I$6:I$1005,$DS731,1))</f>
        <v/>
      </c>
      <c r="EC731" s="136" t="str">
        <f>IF($DT731="Passive","",INDEX(Expenses!J$6:J$1005,$DS731,1))</f>
        <v/>
      </c>
      <c r="ED731" s="136" t="str">
        <f>IF($DT731="Passive","",INDEX(Expenses!K$6:K$1005,$DS731,1))</f>
        <v/>
      </c>
      <c r="EE731" s="136" t="str">
        <f>IF($DT731="Passive","",INDEX(Expenses!L$6:L$1005,$DS731,1))</f>
        <v/>
      </c>
      <c r="EF731" s="136" t="str">
        <f>IF($DT731="Passive","",INDEX(Expenses!M$6:M$1005,$DS731,1))</f>
        <v/>
      </c>
      <c r="EG731" s="136" t="str">
        <f>IF($DT731="Passive","",INDEX(Expenses!N$6:N$1005,$DS731,1))</f>
        <v/>
      </c>
      <c r="EH731" s="136" t="str">
        <f>IF($DT731="Passive","",INDEX(Expenses!O$6:O$1005,$DS731,1))</f>
        <v/>
      </c>
      <c r="EI731" s="136" t="str">
        <f>IF($DT731="Passive","",INDEX(Expenses!P$6:P$1005,$DS731,1))</f>
        <v/>
      </c>
    </row>
    <row r="732" spans="123:139" x14ac:dyDescent="0.25">
      <c r="DS732" s="40">
        <v>727</v>
      </c>
      <c r="DT732" s="130" t="str">
        <f>IF(OR(INDEX(Expenses!$B$6:$B$1005,$DS732,1)=0,INDEX(Expenses!$C$6:$C$1005,$DS732,1)=0,INDEX(Expenses!$D$6:$D$1005,$DS732,1)=0),"Passive","Active")</f>
        <v>Passive</v>
      </c>
      <c r="DU732" s="130" t="str">
        <f>IF($DT732="Passive","",INDEX(Expenses!$B$6:$B$1005,Calc!$DS732,1))</f>
        <v/>
      </c>
      <c r="DV732" s="130" t="str">
        <f>IF($DT732="Passive","",INDEX(Expenses!$C$6:$C$1005,Calc!$DS732,1))</f>
        <v/>
      </c>
      <c r="DW732" s="130" t="str">
        <f>IF($DT732="Passive","",INDEX(Expenses!$D$6:$D$1005,Calc!$DS732,1))</f>
        <v/>
      </c>
      <c r="DX732" s="136" t="str">
        <f>IF($DT732="Passive","",INDEX(Expenses!E$6:E$1005,$DS732,1))</f>
        <v/>
      </c>
      <c r="DY732" s="136" t="str">
        <f>IF($DT732="Passive","",INDEX(Expenses!F$6:F$1005,$DS732,1))</f>
        <v/>
      </c>
      <c r="DZ732" s="136" t="str">
        <f>IF($DT732="Passive","",INDEX(Expenses!G$6:G$1005,$DS732,1))</f>
        <v/>
      </c>
      <c r="EA732" s="136" t="str">
        <f>IF($DT732="Passive","",INDEX(Expenses!H$6:H$1005,$DS732,1))</f>
        <v/>
      </c>
      <c r="EB732" s="136" t="str">
        <f>IF($DT732="Passive","",INDEX(Expenses!I$6:I$1005,$DS732,1))</f>
        <v/>
      </c>
      <c r="EC732" s="136" t="str">
        <f>IF($DT732="Passive","",INDEX(Expenses!J$6:J$1005,$DS732,1))</f>
        <v/>
      </c>
      <c r="ED732" s="136" t="str">
        <f>IF($DT732="Passive","",INDEX(Expenses!K$6:K$1005,$DS732,1))</f>
        <v/>
      </c>
      <c r="EE732" s="136" t="str">
        <f>IF($DT732="Passive","",INDEX(Expenses!L$6:L$1005,$DS732,1))</f>
        <v/>
      </c>
      <c r="EF732" s="136" t="str">
        <f>IF($DT732="Passive","",INDEX(Expenses!M$6:M$1005,$DS732,1))</f>
        <v/>
      </c>
      <c r="EG732" s="136" t="str">
        <f>IF($DT732="Passive","",INDEX(Expenses!N$6:N$1005,$DS732,1))</f>
        <v/>
      </c>
      <c r="EH732" s="136" t="str">
        <f>IF($DT732="Passive","",INDEX(Expenses!O$6:O$1005,$DS732,1))</f>
        <v/>
      </c>
      <c r="EI732" s="136" t="str">
        <f>IF($DT732="Passive","",INDEX(Expenses!P$6:P$1005,$DS732,1))</f>
        <v/>
      </c>
    </row>
    <row r="733" spans="123:139" x14ac:dyDescent="0.25">
      <c r="DS733" s="40">
        <v>728</v>
      </c>
      <c r="DT733" s="130" t="str">
        <f>IF(OR(INDEX(Expenses!$B$6:$B$1005,$DS733,1)=0,INDEX(Expenses!$C$6:$C$1005,$DS733,1)=0,INDEX(Expenses!$D$6:$D$1005,$DS733,1)=0),"Passive","Active")</f>
        <v>Passive</v>
      </c>
      <c r="DU733" s="130" t="str">
        <f>IF($DT733="Passive","",INDEX(Expenses!$B$6:$B$1005,Calc!$DS733,1))</f>
        <v/>
      </c>
      <c r="DV733" s="130" t="str">
        <f>IF($DT733="Passive","",INDEX(Expenses!$C$6:$C$1005,Calc!$DS733,1))</f>
        <v/>
      </c>
      <c r="DW733" s="130" t="str">
        <f>IF($DT733="Passive","",INDEX(Expenses!$D$6:$D$1005,Calc!$DS733,1))</f>
        <v/>
      </c>
      <c r="DX733" s="136" t="str">
        <f>IF($DT733="Passive","",INDEX(Expenses!E$6:E$1005,$DS733,1))</f>
        <v/>
      </c>
      <c r="DY733" s="136" t="str">
        <f>IF($DT733="Passive","",INDEX(Expenses!F$6:F$1005,$DS733,1))</f>
        <v/>
      </c>
      <c r="DZ733" s="136" t="str">
        <f>IF($DT733="Passive","",INDEX(Expenses!G$6:G$1005,$DS733,1))</f>
        <v/>
      </c>
      <c r="EA733" s="136" t="str">
        <f>IF($DT733="Passive","",INDEX(Expenses!H$6:H$1005,$DS733,1))</f>
        <v/>
      </c>
      <c r="EB733" s="136" t="str">
        <f>IF($DT733="Passive","",INDEX(Expenses!I$6:I$1005,$DS733,1))</f>
        <v/>
      </c>
      <c r="EC733" s="136" t="str">
        <f>IF($DT733="Passive","",INDEX(Expenses!J$6:J$1005,$DS733,1))</f>
        <v/>
      </c>
      <c r="ED733" s="136" t="str">
        <f>IF($DT733="Passive","",INDEX(Expenses!K$6:K$1005,$DS733,1))</f>
        <v/>
      </c>
      <c r="EE733" s="136" t="str">
        <f>IF($DT733="Passive","",INDEX(Expenses!L$6:L$1005,$DS733,1))</f>
        <v/>
      </c>
      <c r="EF733" s="136" t="str">
        <f>IF($DT733="Passive","",INDEX(Expenses!M$6:M$1005,$DS733,1))</f>
        <v/>
      </c>
      <c r="EG733" s="136" t="str">
        <f>IF($DT733="Passive","",INDEX(Expenses!N$6:N$1005,$DS733,1))</f>
        <v/>
      </c>
      <c r="EH733" s="136" t="str">
        <f>IF($DT733="Passive","",INDEX(Expenses!O$6:O$1005,$DS733,1))</f>
        <v/>
      </c>
      <c r="EI733" s="136" t="str">
        <f>IF($DT733="Passive","",INDEX(Expenses!P$6:P$1005,$DS733,1))</f>
        <v/>
      </c>
    </row>
    <row r="734" spans="123:139" x14ac:dyDescent="0.25">
      <c r="DS734" s="40">
        <v>729</v>
      </c>
      <c r="DT734" s="130" t="str">
        <f>IF(OR(INDEX(Expenses!$B$6:$B$1005,$DS734,1)=0,INDEX(Expenses!$C$6:$C$1005,$DS734,1)=0,INDEX(Expenses!$D$6:$D$1005,$DS734,1)=0),"Passive","Active")</f>
        <v>Passive</v>
      </c>
      <c r="DU734" s="130" t="str">
        <f>IF($DT734="Passive","",INDEX(Expenses!$B$6:$B$1005,Calc!$DS734,1))</f>
        <v/>
      </c>
      <c r="DV734" s="130" t="str">
        <f>IF($DT734="Passive","",INDEX(Expenses!$C$6:$C$1005,Calc!$DS734,1))</f>
        <v/>
      </c>
      <c r="DW734" s="130" t="str">
        <f>IF($DT734="Passive","",INDEX(Expenses!$D$6:$D$1005,Calc!$DS734,1))</f>
        <v/>
      </c>
      <c r="DX734" s="136" t="str">
        <f>IF($DT734="Passive","",INDEX(Expenses!E$6:E$1005,$DS734,1))</f>
        <v/>
      </c>
      <c r="DY734" s="136" t="str">
        <f>IF($DT734="Passive","",INDEX(Expenses!F$6:F$1005,$DS734,1))</f>
        <v/>
      </c>
      <c r="DZ734" s="136" t="str">
        <f>IF($DT734="Passive","",INDEX(Expenses!G$6:G$1005,$DS734,1))</f>
        <v/>
      </c>
      <c r="EA734" s="136" t="str">
        <f>IF($DT734="Passive","",INDEX(Expenses!H$6:H$1005,$DS734,1))</f>
        <v/>
      </c>
      <c r="EB734" s="136" t="str">
        <f>IF($DT734="Passive","",INDEX(Expenses!I$6:I$1005,$DS734,1))</f>
        <v/>
      </c>
      <c r="EC734" s="136" t="str">
        <f>IF($DT734="Passive","",INDEX(Expenses!J$6:J$1005,$DS734,1))</f>
        <v/>
      </c>
      <c r="ED734" s="136" t="str">
        <f>IF($DT734="Passive","",INDEX(Expenses!K$6:K$1005,$DS734,1))</f>
        <v/>
      </c>
      <c r="EE734" s="136" t="str">
        <f>IF($DT734="Passive","",INDEX(Expenses!L$6:L$1005,$DS734,1))</f>
        <v/>
      </c>
      <c r="EF734" s="136" t="str">
        <f>IF($DT734="Passive","",INDEX(Expenses!M$6:M$1005,$DS734,1))</f>
        <v/>
      </c>
      <c r="EG734" s="136" t="str">
        <f>IF($DT734="Passive","",INDEX(Expenses!N$6:N$1005,$DS734,1))</f>
        <v/>
      </c>
      <c r="EH734" s="136" t="str">
        <f>IF($DT734="Passive","",INDEX(Expenses!O$6:O$1005,$DS734,1))</f>
        <v/>
      </c>
      <c r="EI734" s="136" t="str">
        <f>IF($DT734="Passive","",INDEX(Expenses!P$6:P$1005,$DS734,1))</f>
        <v/>
      </c>
    </row>
    <row r="735" spans="123:139" x14ac:dyDescent="0.25">
      <c r="DS735" s="40">
        <v>730</v>
      </c>
      <c r="DT735" s="130" t="str">
        <f>IF(OR(INDEX(Expenses!$B$6:$B$1005,$DS735,1)=0,INDEX(Expenses!$C$6:$C$1005,$DS735,1)=0,INDEX(Expenses!$D$6:$D$1005,$DS735,1)=0),"Passive","Active")</f>
        <v>Passive</v>
      </c>
      <c r="DU735" s="130" t="str">
        <f>IF($DT735="Passive","",INDEX(Expenses!$B$6:$B$1005,Calc!$DS735,1))</f>
        <v/>
      </c>
      <c r="DV735" s="130" t="str">
        <f>IF($DT735="Passive","",INDEX(Expenses!$C$6:$C$1005,Calc!$DS735,1))</f>
        <v/>
      </c>
      <c r="DW735" s="130" t="str">
        <f>IF($DT735="Passive","",INDEX(Expenses!$D$6:$D$1005,Calc!$DS735,1))</f>
        <v/>
      </c>
      <c r="DX735" s="136" t="str">
        <f>IF($DT735="Passive","",INDEX(Expenses!E$6:E$1005,$DS735,1))</f>
        <v/>
      </c>
      <c r="DY735" s="136" t="str">
        <f>IF($DT735="Passive","",INDEX(Expenses!F$6:F$1005,$DS735,1))</f>
        <v/>
      </c>
      <c r="DZ735" s="136" t="str">
        <f>IF($DT735="Passive","",INDEX(Expenses!G$6:G$1005,$DS735,1))</f>
        <v/>
      </c>
      <c r="EA735" s="136" t="str">
        <f>IF($DT735="Passive","",INDEX(Expenses!H$6:H$1005,$DS735,1))</f>
        <v/>
      </c>
      <c r="EB735" s="136" t="str">
        <f>IF($DT735="Passive","",INDEX(Expenses!I$6:I$1005,$DS735,1))</f>
        <v/>
      </c>
      <c r="EC735" s="136" t="str">
        <f>IF($DT735="Passive","",INDEX(Expenses!J$6:J$1005,$DS735,1))</f>
        <v/>
      </c>
      <c r="ED735" s="136" t="str">
        <f>IF($DT735="Passive","",INDEX(Expenses!K$6:K$1005,$DS735,1))</f>
        <v/>
      </c>
      <c r="EE735" s="136" t="str">
        <f>IF($DT735="Passive","",INDEX(Expenses!L$6:L$1005,$DS735,1))</f>
        <v/>
      </c>
      <c r="EF735" s="136" t="str">
        <f>IF($DT735="Passive","",INDEX(Expenses!M$6:M$1005,$DS735,1))</f>
        <v/>
      </c>
      <c r="EG735" s="136" t="str">
        <f>IF($DT735="Passive","",INDEX(Expenses!N$6:N$1005,$DS735,1))</f>
        <v/>
      </c>
      <c r="EH735" s="136" t="str">
        <f>IF($DT735="Passive","",INDEX(Expenses!O$6:O$1005,$DS735,1))</f>
        <v/>
      </c>
      <c r="EI735" s="136" t="str">
        <f>IF($DT735="Passive","",INDEX(Expenses!P$6:P$1005,$DS735,1))</f>
        <v/>
      </c>
    </row>
    <row r="736" spans="123:139" x14ac:dyDescent="0.25">
      <c r="DS736" s="40">
        <v>731</v>
      </c>
      <c r="DT736" s="130" t="str">
        <f>IF(OR(INDEX(Expenses!$B$6:$B$1005,$DS736,1)=0,INDEX(Expenses!$C$6:$C$1005,$DS736,1)=0,INDEX(Expenses!$D$6:$D$1005,$DS736,1)=0),"Passive","Active")</f>
        <v>Passive</v>
      </c>
      <c r="DU736" s="130" t="str">
        <f>IF($DT736="Passive","",INDEX(Expenses!$B$6:$B$1005,Calc!$DS736,1))</f>
        <v/>
      </c>
      <c r="DV736" s="130" t="str">
        <f>IF($DT736="Passive","",INDEX(Expenses!$C$6:$C$1005,Calc!$DS736,1))</f>
        <v/>
      </c>
      <c r="DW736" s="130" t="str">
        <f>IF($DT736="Passive","",INDEX(Expenses!$D$6:$D$1005,Calc!$DS736,1))</f>
        <v/>
      </c>
      <c r="DX736" s="136" t="str">
        <f>IF($DT736="Passive","",INDEX(Expenses!E$6:E$1005,$DS736,1))</f>
        <v/>
      </c>
      <c r="DY736" s="136" t="str">
        <f>IF($DT736="Passive","",INDEX(Expenses!F$6:F$1005,$DS736,1))</f>
        <v/>
      </c>
      <c r="DZ736" s="136" t="str">
        <f>IF($DT736="Passive","",INDEX(Expenses!G$6:G$1005,$DS736,1))</f>
        <v/>
      </c>
      <c r="EA736" s="136" t="str">
        <f>IF($DT736="Passive","",INDEX(Expenses!H$6:H$1005,$DS736,1))</f>
        <v/>
      </c>
      <c r="EB736" s="136" t="str">
        <f>IF($DT736="Passive","",INDEX(Expenses!I$6:I$1005,$DS736,1))</f>
        <v/>
      </c>
      <c r="EC736" s="136" t="str">
        <f>IF($DT736="Passive","",INDEX(Expenses!J$6:J$1005,$DS736,1))</f>
        <v/>
      </c>
      <c r="ED736" s="136" t="str">
        <f>IF($DT736="Passive","",INDEX(Expenses!K$6:K$1005,$DS736,1))</f>
        <v/>
      </c>
      <c r="EE736" s="136" t="str">
        <f>IF($DT736="Passive","",INDEX(Expenses!L$6:L$1005,$DS736,1))</f>
        <v/>
      </c>
      <c r="EF736" s="136" t="str">
        <f>IF($DT736="Passive","",INDEX(Expenses!M$6:M$1005,$DS736,1))</f>
        <v/>
      </c>
      <c r="EG736" s="136" t="str">
        <f>IF($DT736="Passive","",INDEX(Expenses!N$6:N$1005,$DS736,1))</f>
        <v/>
      </c>
      <c r="EH736" s="136" t="str">
        <f>IF($DT736="Passive","",INDEX(Expenses!O$6:O$1005,$DS736,1))</f>
        <v/>
      </c>
      <c r="EI736" s="136" t="str">
        <f>IF($DT736="Passive","",INDEX(Expenses!P$6:P$1005,$DS736,1))</f>
        <v/>
      </c>
    </row>
    <row r="737" spans="123:139" x14ac:dyDescent="0.25">
      <c r="DS737" s="40">
        <v>732</v>
      </c>
      <c r="DT737" s="130" t="str">
        <f>IF(OR(INDEX(Expenses!$B$6:$B$1005,$DS737,1)=0,INDEX(Expenses!$C$6:$C$1005,$DS737,1)=0,INDEX(Expenses!$D$6:$D$1005,$DS737,1)=0),"Passive","Active")</f>
        <v>Passive</v>
      </c>
      <c r="DU737" s="130" t="str">
        <f>IF($DT737="Passive","",INDEX(Expenses!$B$6:$B$1005,Calc!$DS737,1))</f>
        <v/>
      </c>
      <c r="DV737" s="130" t="str">
        <f>IF($DT737="Passive","",INDEX(Expenses!$C$6:$C$1005,Calc!$DS737,1))</f>
        <v/>
      </c>
      <c r="DW737" s="130" t="str">
        <f>IF($DT737="Passive","",INDEX(Expenses!$D$6:$D$1005,Calc!$DS737,1))</f>
        <v/>
      </c>
      <c r="DX737" s="136" t="str">
        <f>IF($DT737="Passive","",INDEX(Expenses!E$6:E$1005,$DS737,1))</f>
        <v/>
      </c>
      <c r="DY737" s="136" t="str">
        <f>IF($DT737="Passive","",INDEX(Expenses!F$6:F$1005,$DS737,1))</f>
        <v/>
      </c>
      <c r="DZ737" s="136" t="str">
        <f>IF($DT737="Passive","",INDEX(Expenses!G$6:G$1005,$DS737,1))</f>
        <v/>
      </c>
      <c r="EA737" s="136" t="str">
        <f>IF($DT737="Passive","",INDEX(Expenses!H$6:H$1005,$DS737,1))</f>
        <v/>
      </c>
      <c r="EB737" s="136" t="str">
        <f>IF($DT737="Passive","",INDEX(Expenses!I$6:I$1005,$DS737,1))</f>
        <v/>
      </c>
      <c r="EC737" s="136" t="str">
        <f>IF($DT737="Passive","",INDEX(Expenses!J$6:J$1005,$DS737,1))</f>
        <v/>
      </c>
      <c r="ED737" s="136" t="str">
        <f>IF($DT737="Passive","",INDEX(Expenses!K$6:K$1005,$DS737,1))</f>
        <v/>
      </c>
      <c r="EE737" s="136" t="str">
        <f>IF($DT737="Passive","",INDEX(Expenses!L$6:L$1005,$DS737,1))</f>
        <v/>
      </c>
      <c r="EF737" s="136" t="str">
        <f>IF($DT737="Passive","",INDEX(Expenses!M$6:M$1005,$DS737,1))</f>
        <v/>
      </c>
      <c r="EG737" s="136" t="str">
        <f>IF($DT737="Passive","",INDEX(Expenses!N$6:N$1005,$DS737,1))</f>
        <v/>
      </c>
      <c r="EH737" s="136" t="str">
        <f>IF($DT737="Passive","",INDEX(Expenses!O$6:O$1005,$DS737,1))</f>
        <v/>
      </c>
      <c r="EI737" s="136" t="str">
        <f>IF($DT737="Passive","",INDEX(Expenses!P$6:P$1005,$DS737,1))</f>
        <v/>
      </c>
    </row>
    <row r="738" spans="123:139" x14ac:dyDescent="0.25">
      <c r="DS738" s="40">
        <v>733</v>
      </c>
      <c r="DT738" s="130" t="str">
        <f>IF(OR(INDEX(Expenses!$B$6:$B$1005,$DS738,1)=0,INDEX(Expenses!$C$6:$C$1005,$DS738,1)=0,INDEX(Expenses!$D$6:$D$1005,$DS738,1)=0),"Passive","Active")</f>
        <v>Passive</v>
      </c>
      <c r="DU738" s="130" t="str">
        <f>IF($DT738="Passive","",INDEX(Expenses!$B$6:$B$1005,Calc!$DS738,1))</f>
        <v/>
      </c>
      <c r="DV738" s="130" t="str">
        <f>IF($DT738="Passive","",INDEX(Expenses!$C$6:$C$1005,Calc!$DS738,1))</f>
        <v/>
      </c>
      <c r="DW738" s="130" t="str">
        <f>IF($DT738="Passive","",INDEX(Expenses!$D$6:$D$1005,Calc!$DS738,1))</f>
        <v/>
      </c>
      <c r="DX738" s="136" t="str">
        <f>IF($DT738="Passive","",INDEX(Expenses!E$6:E$1005,$DS738,1))</f>
        <v/>
      </c>
      <c r="DY738" s="136" t="str">
        <f>IF($DT738="Passive","",INDEX(Expenses!F$6:F$1005,$DS738,1))</f>
        <v/>
      </c>
      <c r="DZ738" s="136" t="str">
        <f>IF($DT738="Passive","",INDEX(Expenses!G$6:G$1005,$DS738,1))</f>
        <v/>
      </c>
      <c r="EA738" s="136" t="str">
        <f>IF($DT738="Passive","",INDEX(Expenses!H$6:H$1005,$DS738,1))</f>
        <v/>
      </c>
      <c r="EB738" s="136" t="str">
        <f>IF($DT738="Passive","",INDEX(Expenses!I$6:I$1005,$DS738,1))</f>
        <v/>
      </c>
      <c r="EC738" s="136" t="str">
        <f>IF($DT738="Passive","",INDEX(Expenses!J$6:J$1005,$DS738,1))</f>
        <v/>
      </c>
      <c r="ED738" s="136" t="str">
        <f>IF($DT738="Passive","",INDEX(Expenses!K$6:K$1005,$DS738,1))</f>
        <v/>
      </c>
      <c r="EE738" s="136" t="str">
        <f>IF($DT738="Passive","",INDEX(Expenses!L$6:L$1005,$DS738,1))</f>
        <v/>
      </c>
      <c r="EF738" s="136" t="str">
        <f>IF($DT738="Passive","",INDEX(Expenses!M$6:M$1005,$DS738,1))</f>
        <v/>
      </c>
      <c r="EG738" s="136" t="str">
        <f>IF($DT738="Passive","",INDEX(Expenses!N$6:N$1005,$DS738,1))</f>
        <v/>
      </c>
      <c r="EH738" s="136" t="str">
        <f>IF($DT738="Passive","",INDEX(Expenses!O$6:O$1005,$DS738,1))</f>
        <v/>
      </c>
      <c r="EI738" s="136" t="str">
        <f>IF($DT738="Passive","",INDEX(Expenses!P$6:P$1005,$DS738,1))</f>
        <v/>
      </c>
    </row>
    <row r="739" spans="123:139" x14ac:dyDescent="0.25">
      <c r="DS739" s="40">
        <v>734</v>
      </c>
      <c r="DT739" s="130" t="str">
        <f>IF(OR(INDEX(Expenses!$B$6:$B$1005,$DS739,1)=0,INDEX(Expenses!$C$6:$C$1005,$DS739,1)=0,INDEX(Expenses!$D$6:$D$1005,$DS739,1)=0),"Passive","Active")</f>
        <v>Passive</v>
      </c>
      <c r="DU739" s="130" t="str">
        <f>IF($DT739="Passive","",INDEX(Expenses!$B$6:$B$1005,Calc!$DS739,1))</f>
        <v/>
      </c>
      <c r="DV739" s="130" t="str">
        <f>IF($DT739="Passive","",INDEX(Expenses!$C$6:$C$1005,Calc!$DS739,1))</f>
        <v/>
      </c>
      <c r="DW739" s="130" t="str">
        <f>IF($DT739="Passive","",INDEX(Expenses!$D$6:$D$1005,Calc!$DS739,1))</f>
        <v/>
      </c>
      <c r="DX739" s="136" t="str">
        <f>IF($DT739="Passive","",INDEX(Expenses!E$6:E$1005,$DS739,1))</f>
        <v/>
      </c>
      <c r="DY739" s="136" t="str">
        <f>IF($DT739="Passive","",INDEX(Expenses!F$6:F$1005,$DS739,1))</f>
        <v/>
      </c>
      <c r="DZ739" s="136" t="str">
        <f>IF($DT739="Passive","",INDEX(Expenses!G$6:G$1005,$DS739,1))</f>
        <v/>
      </c>
      <c r="EA739" s="136" t="str">
        <f>IF($DT739="Passive","",INDEX(Expenses!H$6:H$1005,$DS739,1))</f>
        <v/>
      </c>
      <c r="EB739" s="136" t="str">
        <f>IF($DT739="Passive","",INDEX(Expenses!I$6:I$1005,$DS739,1))</f>
        <v/>
      </c>
      <c r="EC739" s="136" t="str">
        <f>IF($DT739="Passive","",INDEX(Expenses!J$6:J$1005,$DS739,1))</f>
        <v/>
      </c>
      <c r="ED739" s="136" t="str">
        <f>IF($DT739="Passive","",INDEX(Expenses!K$6:K$1005,$DS739,1))</f>
        <v/>
      </c>
      <c r="EE739" s="136" t="str">
        <f>IF($DT739="Passive","",INDEX(Expenses!L$6:L$1005,$DS739,1))</f>
        <v/>
      </c>
      <c r="EF739" s="136" t="str">
        <f>IF($DT739="Passive","",INDEX(Expenses!M$6:M$1005,$DS739,1))</f>
        <v/>
      </c>
      <c r="EG739" s="136" t="str">
        <f>IF($DT739="Passive","",INDEX(Expenses!N$6:N$1005,$DS739,1))</f>
        <v/>
      </c>
      <c r="EH739" s="136" t="str">
        <f>IF($DT739="Passive","",INDEX(Expenses!O$6:O$1005,$DS739,1))</f>
        <v/>
      </c>
      <c r="EI739" s="136" t="str">
        <f>IF($DT739="Passive","",INDEX(Expenses!P$6:P$1005,$DS739,1))</f>
        <v/>
      </c>
    </row>
    <row r="740" spans="123:139" x14ac:dyDescent="0.25">
      <c r="DS740" s="40">
        <v>735</v>
      </c>
      <c r="DT740" s="130" t="str">
        <f>IF(OR(INDEX(Expenses!$B$6:$B$1005,$DS740,1)=0,INDEX(Expenses!$C$6:$C$1005,$DS740,1)=0,INDEX(Expenses!$D$6:$D$1005,$DS740,1)=0),"Passive","Active")</f>
        <v>Passive</v>
      </c>
      <c r="DU740" s="130" t="str">
        <f>IF($DT740="Passive","",INDEX(Expenses!$B$6:$B$1005,Calc!$DS740,1))</f>
        <v/>
      </c>
      <c r="DV740" s="130" t="str">
        <f>IF($DT740="Passive","",INDEX(Expenses!$C$6:$C$1005,Calc!$DS740,1))</f>
        <v/>
      </c>
      <c r="DW740" s="130" t="str">
        <f>IF($DT740="Passive","",INDEX(Expenses!$D$6:$D$1005,Calc!$DS740,1))</f>
        <v/>
      </c>
      <c r="DX740" s="136" t="str">
        <f>IF($DT740="Passive","",INDEX(Expenses!E$6:E$1005,$DS740,1))</f>
        <v/>
      </c>
      <c r="DY740" s="136" t="str">
        <f>IF($DT740="Passive","",INDEX(Expenses!F$6:F$1005,$DS740,1))</f>
        <v/>
      </c>
      <c r="DZ740" s="136" t="str">
        <f>IF($DT740="Passive","",INDEX(Expenses!G$6:G$1005,$DS740,1))</f>
        <v/>
      </c>
      <c r="EA740" s="136" t="str">
        <f>IF($DT740="Passive","",INDEX(Expenses!H$6:H$1005,$DS740,1))</f>
        <v/>
      </c>
      <c r="EB740" s="136" t="str">
        <f>IF($DT740="Passive","",INDEX(Expenses!I$6:I$1005,$DS740,1))</f>
        <v/>
      </c>
      <c r="EC740" s="136" t="str">
        <f>IF($DT740="Passive","",INDEX(Expenses!J$6:J$1005,$DS740,1))</f>
        <v/>
      </c>
      <c r="ED740" s="136" t="str">
        <f>IF($DT740="Passive","",INDEX(Expenses!K$6:K$1005,$DS740,1))</f>
        <v/>
      </c>
      <c r="EE740" s="136" t="str">
        <f>IF($DT740="Passive","",INDEX(Expenses!L$6:L$1005,$DS740,1))</f>
        <v/>
      </c>
      <c r="EF740" s="136" t="str">
        <f>IF($DT740="Passive","",INDEX(Expenses!M$6:M$1005,$DS740,1))</f>
        <v/>
      </c>
      <c r="EG740" s="136" t="str">
        <f>IF($DT740="Passive","",INDEX(Expenses!N$6:N$1005,$DS740,1))</f>
        <v/>
      </c>
      <c r="EH740" s="136" t="str">
        <f>IF($DT740="Passive","",INDEX(Expenses!O$6:O$1005,$DS740,1))</f>
        <v/>
      </c>
      <c r="EI740" s="136" t="str">
        <f>IF($DT740="Passive","",INDEX(Expenses!P$6:P$1005,$DS740,1))</f>
        <v/>
      </c>
    </row>
    <row r="741" spans="123:139" x14ac:dyDescent="0.25">
      <c r="DS741" s="40">
        <v>736</v>
      </c>
      <c r="DT741" s="130" t="str">
        <f>IF(OR(INDEX(Expenses!$B$6:$B$1005,$DS741,1)=0,INDEX(Expenses!$C$6:$C$1005,$DS741,1)=0,INDEX(Expenses!$D$6:$D$1005,$DS741,1)=0),"Passive","Active")</f>
        <v>Passive</v>
      </c>
      <c r="DU741" s="130" t="str">
        <f>IF($DT741="Passive","",INDEX(Expenses!$B$6:$B$1005,Calc!$DS741,1))</f>
        <v/>
      </c>
      <c r="DV741" s="130" t="str">
        <f>IF($DT741="Passive","",INDEX(Expenses!$C$6:$C$1005,Calc!$DS741,1))</f>
        <v/>
      </c>
      <c r="DW741" s="130" t="str">
        <f>IF($DT741="Passive","",INDEX(Expenses!$D$6:$D$1005,Calc!$DS741,1))</f>
        <v/>
      </c>
      <c r="DX741" s="136" t="str">
        <f>IF($DT741="Passive","",INDEX(Expenses!E$6:E$1005,$DS741,1))</f>
        <v/>
      </c>
      <c r="DY741" s="136" t="str">
        <f>IF($DT741="Passive","",INDEX(Expenses!F$6:F$1005,$DS741,1))</f>
        <v/>
      </c>
      <c r="DZ741" s="136" t="str">
        <f>IF($DT741="Passive","",INDEX(Expenses!G$6:G$1005,$DS741,1))</f>
        <v/>
      </c>
      <c r="EA741" s="136" t="str">
        <f>IF($DT741="Passive","",INDEX(Expenses!H$6:H$1005,$DS741,1))</f>
        <v/>
      </c>
      <c r="EB741" s="136" t="str">
        <f>IF($DT741="Passive","",INDEX(Expenses!I$6:I$1005,$DS741,1))</f>
        <v/>
      </c>
      <c r="EC741" s="136" t="str">
        <f>IF($DT741="Passive","",INDEX(Expenses!J$6:J$1005,$DS741,1))</f>
        <v/>
      </c>
      <c r="ED741" s="136" t="str">
        <f>IF($DT741="Passive","",INDEX(Expenses!K$6:K$1005,$DS741,1))</f>
        <v/>
      </c>
      <c r="EE741" s="136" t="str">
        <f>IF($DT741="Passive","",INDEX(Expenses!L$6:L$1005,$DS741,1))</f>
        <v/>
      </c>
      <c r="EF741" s="136" t="str">
        <f>IF($DT741="Passive","",INDEX(Expenses!M$6:M$1005,$DS741,1))</f>
        <v/>
      </c>
      <c r="EG741" s="136" t="str">
        <f>IF($DT741="Passive","",INDEX(Expenses!N$6:N$1005,$DS741,1))</f>
        <v/>
      </c>
      <c r="EH741" s="136" t="str">
        <f>IF($DT741="Passive","",INDEX(Expenses!O$6:O$1005,$DS741,1))</f>
        <v/>
      </c>
      <c r="EI741" s="136" t="str">
        <f>IF($DT741="Passive","",INDEX(Expenses!P$6:P$1005,$DS741,1))</f>
        <v/>
      </c>
    </row>
    <row r="742" spans="123:139" x14ac:dyDescent="0.25">
      <c r="DS742" s="40">
        <v>737</v>
      </c>
      <c r="DT742" s="130" t="str">
        <f>IF(OR(INDEX(Expenses!$B$6:$B$1005,$DS742,1)=0,INDEX(Expenses!$C$6:$C$1005,$DS742,1)=0,INDEX(Expenses!$D$6:$D$1005,$DS742,1)=0),"Passive","Active")</f>
        <v>Passive</v>
      </c>
      <c r="DU742" s="130" t="str">
        <f>IF($DT742="Passive","",INDEX(Expenses!$B$6:$B$1005,Calc!$DS742,1))</f>
        <v/>
      </c>
      <c r="DV742" s="130" t="str">
        <f>IF($DT742="Passive","",INDEX(Expenses!$C$6:$C$1005,Calc!$DS742,1))</f>
        <v/>
      </c>
      <c r="DW742" s="130" t="str">
        <f>IF($DT742="Passive","",INDEX(Expenses!$D$6:$D$1005,Calc!$DS742,1))</f>
        <v/>
      </c>
      <c r="DX742" s="136" t="str">
        <f>IF($DT742="Passive","",INDEX(Expenses!E$6:E$1005,$DS742,1))</f>
        <v/>
      </c>
      <c r="DY742" s="136" t="str">
        <f>IF($DT742="Passive","",INDEX(Expenses!F$6:F$1005,$DS742,1))</f>
        <v/>
      </c>
      <c r="DZ742" s="136" t="str">
        <f>IF($DT742="Passive","",INDEX(Expenses!G$6:G$1005,$DS742,1))</f>
        <v/>
      </c>
      <c r="EA742" s="136" t="str">
        <f>IF($DT742="Passive","",INDEX(Expenses!H$6:H$1005,$DS742,1))</f>
        <v/>
      </c>
      <c r="EB742" s="136" t="str">
        <f>IF($DT742="Passive","",INDEX(Expenses!I$6:I$1005,$DS742,1))</f>
        <v/>
      </c>
      <c r="EC742" s="136" t="str">
        <f>IF($DT742="Passive","",INDEX(Expenses!J$6:J$1005,$DS742,1))</f>
        <v/>
      </c>
      <c r="ED742" s="136" t="str">
        <f>IF($DT742="Passive","",INDEX(Expenses!K$6:K$1005,$DS742,1))</f>
        <v/>
      </c>
      <c r="EE742" s="136" t="str">
        <f>IF($DT742="Passive","",INDEX(Expenses!L$6:L$1005,$DS742,1))</f>
        <v/>
      </c>
      <c r="EF742" s="136" t="str">
        <f>IF($DT742="Passive","",INDEX(Expenses!M$6:M$1005,$DS742,1))</f>
        <v/>
      </c>
      <c r="EG742" s="136" t="str">
        <f>IF($DT742="Passive","",INDEX(Expenses!N$6:N$1005,$DS742,1))</f>
        <v/>
      </c>
      <c r="EH742" s="136" t="str">
        <f>IF($DT742="Passive","",INDEX(Expenses!O$6:O$1005,$DS742,1))</f>
        <v/>
      </c>
      <c r="EI742" s="136" t="str">
        <f>IF($DT742="Passive","",INDEX(Expenses!P$6:P$1005,$DS742,1))</f>
        <v/>
      </c>
    </row>
    <row r="743" spans="123:139" x14ac:dyDescent="0.25">
      <c r="DS743" s="40">
        <v>738</v>
      </c>
      <c r="DT743" s="130" t="str">
        <f>IF(OR(INDEX(Expenses!$B$6:$B$1005,$DS743,1)=0,INDEX(Expenses!$C$6:$C$1005,$DS743,1)=0,INDEX(Expenses!$D$6:$D$1005,$DS743,1)=0),"Passive","Active")</f>
        <v>Passive</v>
      </c>
      <c r="DU743" s="130" t="str">
        <f>IF($DT743="Passive","",INDEX(Expenses!$B$6:$B$1005,Calc!$DS743,1))</f>
        <v/>
      </c>
      <c r="DV743" s="130" t="str">
        <f>IF($DT743="Passive","",INDEX(Expenses!$C$6:$C$1005,Calc!$DS743,1))</f>
        <v/>
      </c>
      <c r="DW743" s="130" t="str">
        <f>IF($DT743="Passive","",INDEX(Expenses!$D$6:$D$1005,Calc!$DS743,1))</f>
        <v/>
      </c>
      <c r="DX743" s="136" t="str">
        <f>IF($DT743="Passive","",INDEX(Expenses!E$6:E$1005,$DS743,1))</f>
        <v/>
      </c>
      <c r="DY743" s="136" t="str">
        <f>IF($DT743="Passive","",INDEX(Expenses!F$6:F$1005,$DS743,1))</f>
        <v/>
      </c>
      <c r="DZ743" s="136" t="str">
        <f>IF($DT743="Passive","",INDEX(Expenses!G$6:G$1005,$DS743,1))</f>
        <v/>
      </c>
      <c r="EA743" s="136" t="str">
        <f>IF($DT743="Passive","",INDEX(Expenses!H$6:H$1005,$DS743,1))</f>
        <v/>
      </c>
      <c r="EB743" s="136" t="str">
        <f>IF($DT743="Passive","",INDEX(Expenses!I$6:I$1005,$DS743,1))</f>
        <v/>
      </c>
      <c r="EC743" s="136" t="str">
        <f>IF($DT743="Passive","",INDEX(Expenses!J$6:J$1005,$DS743,1))</f>
        <v/>
      </c>
      <c r="ED743" s="136" t="str">
        <f>IF($DT743="Passive","",INDEX(Expenses!K$6:K$1005,$DS743,1))</f>
        <v/>
      </c>
      <c r="EE743" s="136" t="str">
        <f>IF($DT743="Passive","",INDEX(Expenses!L$6:L$1005,$DS743,1))</f>
        <v/>
      </c>
      <c r="EF743" s="136" t="str">
        <f>IF($DT743="Passive","",INDEX(Expenses!M$6:M$1005,$DS743,1))</f>
        <v/>
      </c>
      <c r="EG743" s="136" t="str">
        <f>IF($DT743="Passive","",INDEX(Expenses!N$6:N$1005,$DS743,1))</f>
        <v/>
      </c>
      <c r="EH743" s="136" t="str">
        <f>IF($DT743="Passive","",INDEX(Expenses!O$6:O$1005,$DS743,1))</f>
        <v/>
      </c>
      <c r="EI743" s="136" t="str">
        <f>IF($DT743="Passive","",INDEX(Expenses!P$6:P$1005,$DS743,1))</f>
        <v/>
      </c>
    </row>
    <row r="744" spans="123:139" x14ac:dyDescent="0.25">
      <c r="DS744" s="40">
        <v>739</v>
      </c>
      <c r="DT744" s="130" t="str">
        <f>IF(OR(INDEX(Expenses!$B$6:$B$1005,$DS744,1)=0,INDEX(Expenses!$C$6:$C$1005,$DS744,1)=0,INDEX(Expenses!$D$6:$D$1005,$DS744,1)=0),"Passive","Active")</f>
        <v>Passive</v>
      </c>
      <c r="DU744" s="130" t="str">
        <f>IF($DT744="Passive","",INDEX(Expenses!$B$6:$B$1005,Calc!$DS744,1))</f>
        <v/>
      </c>
      <c r="DV744" s="130" t="str">
        <f>IF($DT744="Passive","",INDEX(Expenses!$C$6:$C$1005,Calc!$DS744,1))</f>
        <v/>
      </c>
      <c r="DW744" s="130" t="str">
        <f>IF($DT744="Passive","",INDEX(Expenses!$D$6:$D$1005,Calc!$DS744,1))</f>
        <v/>
      </c>
      <c r="DX744" s="136" t="str">
        <f>IF($DT744="Passive","",INDEX(Expenses!E$6:E$1005,$DS744,1))</f>
        <v/>
      </c>
      <c r="DY744" s="136" t="str">
        <f>IF($DT744="Passive","",INDEX(Expenses!F$6:F$1005,$DS744,1))</f>
        <v/>
      </c>
      <c r="DZ744" s="136" t="str">
        <f>IF($DT744="Passive","",INDEX(Expenses!G$6:G$1005,$DS744,1))</f>
        <v/>
      </c>
      <c r="EA744" s="136" t="str">
        <f>IF($DT744="Passive","",INDEX(Expenses!H$6:H$1005,$DS744,1))</f>
        <v/>
      </c>
      <c r="EB744" s="136" t="str">
        <f>IF($DT744="Passive","",INDEX(Expenses!I$6:I$1005,$DS744,1))</f>
        <v/>
      </c>
      <c r="EC744" s="136" t="str">
        <f>IF($DT744="Passive","",INDEX(Expenses!J$6:J$1005,$DS744,1))</f>
        <v/>
      </c>
      <c r="ED744" s="136" t="str">
        <f>IF($DT744="Passive","",INDEX(Expenses!K$6:K$1005,$DS744,1))</f>
        <v/>
      </c>
      <c r="EE744" s="136" t="str">
        <f>IF($DT744="Passive","",INDEX(Expenses!L$6:L$1005,$DS744,1))</f>
        <v/>
      </c>
      <c r="EF744" s="136" t="str">
        <f>IF($DT744="Passive","",INDEX(Expenses!M$6:M$1005,$DS744,1))</f>
        <v/>
      </c>
      <c r="EG744" s="136" t="str">
        <f>IF($DT744="Passive","",INDEX(Expenses!N$6:N$1005,$DS744,1))</f>
        <v/>
      </c>
      <c r="EH744" s="136" t="str">
        <f>IF($DT744="Passive","",INDEX(Expenses!O$6:O$1005,$DS744,1))</f>
        <v/>
      </c>
      <c r="EI744" s="136" t="str">
        <f>IF($DT744="Passive","",INDEX(Expenses!P$6:P$1005,$DS744,1))</f>
        <v/>
      </c>
    </row>
    <row r="745" spans="123:139" x14ac:dyDescent="0.25">
      <c r="DS745" s="40">
        <v>740</v>
      </c>
      <c r="DT745" s="130" t="str">
        <f>IF(OR(INDEX(Expenses!$B$6:$B$1005,$DS745,1)=0,INDEX(Expenses!$C$6:$C$1005,$DS745,1)=0,INDEX(Expenses!$D$6:$D$1005,$DS745,1)=0),"Passive","Active")</f>
        <v>Passive</v>
      </c>
      <c r="DU745" s="130" t="str">
        <f>IF($DT745="Passive","",INDEX(Expenses!$B$6:$B$1005,Calc!$DS745,1))</f>
        <v/>
      </c>
      <c r="DV745" s="130" t="str">
        <f>IF($DT745="Passive","",INDEX(Expenses!$C$6:$C$1005,Calc!$DS745,1))</f>
        <v/>
      </c>
      <c r="DW745" s="130" t="str">
        <f>IF($DT745="Passive","",INDEX(Expenses!$D$6:$D$1005,Calc!$DS745,1))</f>
        <v/>
      </c>
      <c r="DX745" s="136" t="str">
        <f>IF($DT745="Passive","",INDEX(Expenses!E$6:E$1005,$DS745,1))</f>
        <v/>
      </c>
      <c r="DY745" s="136" t="str">
        <f>IF($DT745="Passive","",INDEX(Expenses!F$6:F$1005,$DS745,1))</f>
        <v/>
      </c>
      <c r="DZ745" s="136" t="str">
        <f>IF($DT745="Passive","",INDEX(Expenses!G$6:G$1005,$DS745,1))</f>
        <v/>
      </c>
      <c r="EA745" s="136" t="str">
        <f>IF($DT745="Passive","",INDEX(Expenses!H$6:H$1005,$DS745,1))</f>
        <v/>
      </c>
      <c r="EB745" s="136" t="str">
        <f>IF($DT745="Passive","",INDEX(Expenses!I$6:I$1005,$DS745,1))</f>
        <v/>
      </c>
      <c r="EC745" s="136" t="str">
        <f>IF($DT745="Passive","",INDEX(Expenses!J$6:J$1005,$DS745,1))</f>
        <v/>
      </c>
      <c r="ED745" s="136" t="str">
        <f>IF($DT745="Passive","",INDEX(Expenses!K$6:K$1005,$DS745,1))</f>
        <v/>
      </c>
      <c r="EE745" s="136" t="str">
        <f>IF($DT745="Passive","",INDEX(Expenses!L$6:L$1005,$DS745,1))</f>
        <v/>
      </c>
      <c r="EF745" s="136" t="str">
        <f>IF($DT745="Passive","",INDEX(Expenses!M$6:M$1005,$DS745,1))</f>
        <v/>
      </c>
      <c r="EG745" s="136" t="str">
        <f>IF($DT745="Passive","",INDEX(Expenses!N$6:N$1005,$DS745,1))</f>
        <v/>
      </c>
      <c r="EH745" s="136" t="str">
        <f>IF($DT745="Passive","",INDEX(Expenses!O$6:O$1005,$DS745,1))</f>
        <v/>
      </c>
      <c r="EI745" s="136" t="str">
        <f>IF($DT745="Passive","",INDEX(Expenses!P$6:P$1005,$DS745,1))</f>
        <v/>
      </c>
    </row>
    <row r="746" spans="123:139" x14ac:dyDescent="0.25">
      <c r="DS746" s="40">
        <v>741</v>
      </c>
      <c r="DT746" s="130" t="str">
        <f>IF(OR(INDEX(Expenses!$B$6:$B$1005,$DS746,1)=0,INDEX(Expenses!$C$6:$C$1005,$DS746,1)=0,INDEX(Expenses!$D$6:$D$1005,$DS746,1)=0),"Passive","Active")</f>
        <v>Passive</v>
      </c>
      <c r="DU746" s="130" t="str">
        <f>IF($DT746="Passive","",INDEX(Expenses!$B$6:$B$1005,Calc!$DS746,1))</f>
        <v/>
      </c>
      <c r="DV746" s="130" t="str">
        <f>IF($DT746="Passive","",INDEX(Expenses!$C$6:$C$1005,Calc!$DS746,1))</f>
        <v/>
      </c>
      <c r="DW746" s="130" t="str">
        <f>IF($DT746="Passive","",INDEX(Expenses!$D$6:$D$1005,Calc!$DS746,1))</f>
        <v/>
      </c>
      <c r="DX746" s="136" t="str">
        <f>IF($DT746="Passive","",INDEX(Expenses!E$6:E$1005,$DS746,1))</f>
        <v/>
      </c>
      <c r="DY746" s="136" t="str">
        <f>IF($DT746="Passive","",INDEX(Expenses!F$6:F$1005,$DS746,1))</f>
        <v/>
      </c>
      <c r="DZ746" s="136" t="str">
        <f>IF($DT746="Passive","",INDEX(Expenses!G$6:G$1005,$DS746,1))</f>
        <v/>
      </c>
      <c r="EA746" s="136" t="str">
        <f>IF($DT746="Passive","",INDEX(Expenses!H$6:H$1005,$DS746,1))</f>
        <v/>
      </c>
      <c r="EB746" s="136" t="str">
        <f>IF($DT746="Passive","",INDEX(Expenses!I$6:I$1005,$DS746,1))</f>
        <v/>
      </c>
      <c r="EC746" s="136" t="str">
        <f>IF($DT746="Passive","",INDEX(Expenses!J$6:J$1005,$DS746,1))</f>
        <v/>
      </c>
      <c r="ED746" s="136" t="str">
        <f>IF($DT746="Passive","",INDEX(Expenses!K$6:K$1005,$DS746,1))</f>
        <v/>
      </c>
      <c r="EE746" s="136" t="str">
        <f>IF($DT746="Passive","",INDEX(Expenses!L$6:L$1005,$DS746,1))</f>
        <v/>
      </c>
      <c r="EF746" s="136" t="str">
        <f>IF($DT746="Passive","",INDEX(Expenses!M$6:M$1005,$DS746,1))</f>
        <v/>
      </c>
      <c r="EG746" s="136" t="str">
        <f>IF($DT746="Passive","",INDEX(Expenses!N$6:N$1005,$DS746,1))</f>
        <v/>
      </c>
      <c r="EH746" s="136" t="str">
        <f>IF($DT746="Passive","",INDEX(Expenses!O$6:O$1005,$DS746,1))</f>
        <v/>
      </c>
      <c r="EI746" s="136" t="str">
        <f>IF($DT746="Passive","",INDEX(Expenses!P$6:P$1005,$DS746,1))</f>
        <v/>
      </c>
    </row>
    <row r="747" spans="123:139" x14ac:dyDescent="0.25">
      <c r="DS747" s="40">
        <v>742</v>
      </c>
      <c r="DT747" s="130" t="str">
        <f>IF(OR(INDEX(Expenses!$B$6:$B$1005,$DS747,1)=0,INDEX(Expenses!$C$6:$C$1005,$DS747,1)=0,INDEX(Expenses!$D$6:$D$1005,$DS747,1)=0),"Passive","Active")</f>
        <v>Passive</v>
      </c>
      <c r="DU747" s="130" t="str">
        <f>IF($DT747="Passive","",INDEX(Expenses!$B$6:$B$1005,Calc!$DS747,1))</f>
        <v/>
      </c>
      <c r="DV747" s="130" t="str">
        <f>IF($DT747="Passive","",INDEX(Expenses!$C$6:$C$1005,Calc!$DS747,1))</f>
        <v/>
      </c>
      <c r="DW747" s="130" t="str">
        <f>IF($DT747="Passive","",INDEX(Expenses!$D$6:$D$1005,Calc!$DS747,1))</f>
        <v/>
      </c>
      <c r="DX747" s="136" t="str">
        <f>IF($DT747="Passive","",INDEX(Expenses!E$6:E$1005,$DS747,1))</f>
        <v/>
      </c>
      <c r="DY747" s="136" t="str">
        <f>IF($DT747="Passive","",INDEX(Expenses!F$6:F$1005,$DS747,1))</f>
        <v/>
      </c>
      <c r="DZ747" s="136" t="str">
        <f>IF($DT747="Passive","",INDEX(Expenses!G$6:G$1005,$DS747,1))</f>
        <v/>
      </c>
      <c r="EA747" s="136" t="str">
        <f>IF($DT747="Passive","",INDEX(Expenses!H$6:H$1005,$DS747,1))</f>
        <v/>
      </c>
      <c r="EB747" s="136" t="str">
        <f>IF($DT747="Passive","",INDEX(Expenses!I$6:I$1005,$DS747,1))</f>
        <v/>
      </c>
      <c r="EC747" s="136" t="str">
        <f>IF($DT747="Passive","",INDEX(Expenses!J$6:J$1005,$DS747,1))</f>
        <v/>
      </c>
      <c r="ED747" s="136" t="str">
        <f>IF($DT747="Passive","",INDEX(Expenses!K$6:K$1005,$DS747,1))</f>
        <v/>
      </c>
      <c r="EE747" s="136" t="str">
        <f>IF($DT747="Passive","",INDEX(Expenses!L$6:L$1005,$DS747,1))</f>
        <v/>
      </c>
      <c r="EF747" s="136" t="str">
        <f>IF($DT747="Passive","",INDEX(Expenses!M$6:M$1005,$DS747,1))</f>
        <v/>
      </c>
      <c r="EG747" s="136" t="str">
        <f>IF($DT747="Passive","",INDEX(Expenses!N$6:N$1005,$DS747,1))</f>
        <v/>
      </c>
      <c r="EH747" s="136" t="str">
        <f>IF($DT747="Passive","",INDEX(Expenses!O$6:O$1005,$DS747,1))</f>
        <v/>
      </c>
      <c r="EI747" s="136" t="str">
        <f>IF($DT747="Passive","",INDEX(Expenses!P$6:P$1005,$DS747,1))</f>
        <v/>
      </c>
    </row>
    <row r="748" spans="123:139" x14ac:dyDescent="0.25">
      <c r="DS748" s="40">
        <v>743</v>
      </c>
      <c r="DT748" s="130" t="str">
        <f>IF(OR(INDEX(Expenses!$B$6:$B$1005,$DS748,1)=0,INDEX(Expenses!$C$6:$C$1005,$DS748,1)=0,INDEX(Expenses!$D$6:$D$1005,$DS748,1)=0),"Passive","Active")</f>
        <v>Passive</v>
      </c>
      <c r="DU748" s="130" t="str">
        <f>IF($DT748="Passive","",INDEX(Expenses!$B$6:$B$1005,Calc!$DS748,1))</f>
        <v/>
      </c>
      <c r="DV748" s="130" t="str">
        <f>IF($DT748="Passive","",INDEX(Expenses!$C$6:$C$1005,Calc!$DS748,1))</f>
        <v/>
      </c>
      <c r="DW748" s="130" t="str">
        <f>IF($DT748="Passive","",INDEX(Expenses!$D$6:$D$1005,Calc!$DS748,1))</f>
        <v/>
      </c>
      <c r="DX748" s="136" t="str">
        <f>IF($DT748="Passive","",INDEX(Expenses!E$6:E$1005,$DS748,1))</f>
        <v/>
      </c>
      <c r="DY748" s="136" t="str">
        <f>IF($DT748="Passive","",INDEX(Expenses!F$6:F$1005,$DS748,1))</f>
        <v/>
      </c>
      <c r="DZ748" s="136" t="str">
        <f>IF($DT748="Passive","",INDEX(Expenses!G$6:G$1005,$DS748,1))</f>
        <v/>
      </c>
      <c r="EA748" s="136" t="str">
        <f>IF($DT748="Passive","",INDEX(Expenses!H$6:H$1005,$DS748,1))</f>
        <v/>
      </c>
      <c r="EB748" s="136" t="str">
        <f>IF($DT748="Passive","",INDEX(Expenses!I$6:I$1005,$DS748,1))</f>
        <v/>
      </c>
      <c r="EC748" s="136" t="str">
        <f>IF($DT748="Passive","",INDEX(Expenses!J$6:J$1005,$DS748,1))</f>
        <v/>
      </c>
      <c r="ED748" s="136" t="str">
        <f>IF($DT748="Passive","",INDEX(Expenses!K$6:K$1005,$DS748,1))</f>
        <v/>
      </c>
      <c r="EE748" s="136" t="str">
        <f>IF($DT748="Passive","",INDEX(Expenses!L$6:L$1005,$DS748,1))</f>
        <v/>
      </c>
      <c r="EF748" s="136" t="str">
        <f>IF($DT748="Passive","",INDEX(Expenses!M$6:M$1005,$DS748,1))</f>
        <v/>
      </c>
      <c r="EG748" s="136" t="str">
        <f>IF($DT748="Passive","",INDEX(Expenses!N$6:N$1005,$DS748,1))</f>
        <v/>
      </c>
      <c r="EH748" s="136" t="str">
        <f>IF($DT748="Passive","",INDEX(Expenses!O$6:O$1005,$DS748,1))</f>
        <v/>
      </c>
      <c r="EI748" s="136" t="str">
        <f>IF($DT748="Passive","",INDEX(Expenses!P$6:P$1005,$DS748,1))</f>
        <v/>
      </c>
    </row>
    <row r="749" spans="123:139" x14ac:dyDescent="0.25">
      <c r="DS749" s="40">
        <v>744</v>
      </c>
      <c r="DT749" s="130" t="str">
        <f>IF(OR(INDEX(Expenses!$B$6:$B$1005,$DS749,1)=0,INDEX(Expenses!$C$6:$C$1005,$DS749,1)=0,INDEX(Expenses!$D$6:$D$1005,$DS749,1)=0),"Passive","Active")</f>
        <v>Passive</v>
      </c>
      <c r="DU749" s="130" t="str">
        <f>IF($DT749="Passive","",INDEX(Expenses!$B$6:$B$1005,Calc!$DS749,1))</f>
        <v/>
      </c>
      <c r="DV749" s="130" t="str">
        <f>IF($DT749="Passive","",INDEX(Expenses!$C$6:$C$1005,Calc!$DS749,1))</f>
        <v/>
      </c>
      <c r="DW749" s="130" t="str">
        <f>IF($DT749="Passive","",INDEX(Expenses!$D$6:$D$1005,Calc!$DS749,1))</f>
        <v/>
      </c>
      <c r="DX749" s="136" t="str">
        <f>IF($DT749="Passive","",INDEX(Expenses!E$6:E$1005,$DS749,1))</f>
        <v/>
      </c>
      <c r="DY749" s="136" t="str">
        <f>IF($DT749="Passive","",INDEX(Expenses!F$6:F$1005,$DS749,1))</f>
        <v/>
      </c>
      <c r="DZ749" s="136" t="str">
        <f>IF($DT749="Passive","",INDEX(Expenses!G$6:G$1005,$DS749,1))</f>
        <v/>
      </c>
      <c r="EA749" s="136" t="str">
        <f>IF($DT749="Passive","",INDEX(Expenses!H$6:H$1005,$DS749,1))</f>
        <v/>
      </c>
      <c r="EB749" s="136" t="str">
        <f>IF($DT749="Passive","",INDEX(Expenses!I$6:I$1005,$DS749,1))</f>
        <v/>
      </c>
      <c r="EC749" s="136" t="str">
        <f>IF($DT749="Passive","",INDEX(Expenses!J$6:J$1005,$DS749,1))</f>
        <v/>
      </c>
      <c r="ED749" s="136" t="str">
        <f>IF($DT749="Passive","",INDEX(Expenses!K$6:K$1005,$DS749,1))</f>
        <v/>
      </c>
      <c r="EE749" s="136" t="str">
        <f>IF($DT749="Passive","",INDEX(Expenses!L$6:L$1005,$DS749,1))</f>
        <v/>
      </c>
      <c r="EF749" s="136" t="str">
        <f>IF($DT749="Passive","",INDEX(Expenses!M$6:M$1005,$DS749,1))</f>
        <v/>
      </c>
      <c r="EG749" s="136" t="str">
        <f>IF($DT749="Passive","",INDEX(Expenses!N$6:N$1005,$DS749,1))</f>
        <v/>
      </c>
      <c r="EH749" s="136" t="str">
        <f>IF($DT749="Passive","",INDEX(Expenses!O$6:O$1005,$DS749,1))</f>
        <v/>
      </c>
      <c r="EI749" s="136" t="str">
        <f>IF($DT749="Passive","",INDEX(Expenses!P$6:P$1005,$DS749,1))</f>
        <v/>
      </c>
    </row>
    <row r="750" spans="123:139" x14ac:dyDescent="0.25">
      <c r="DS750" s="40">
        <v>745</v>
      </c>
      <c r="DT750" s="130" t="str">
        <f>IF(OR(INDEX(Expenses!$B$6:$B$1005,$DS750,1)=0,INDEX(Expenses!$C$6:$C$1005,$DS750,1)=0,INDEX(Expenses!$D$6:$D$1005,$DS750,1)=0),"Passive","Active")</f>
        <v>Passive</v>
      </c>
      <c r="DU750" s="130" t="str">
        <f>IF($DT750="Passive","",INDEX(Expenses!$B$6:$B$1005,Calc!$DS750,1))</f>
        <v/>
      </c>
      <c r="DV750" s="130" t="str">
        <f>IF($DT750="Passive","",INDEX(Expenses!$C$6:$C$1005,Calc!$DS750,1))</f>
        <v/>
      </c>
      <c r="DW750" s="130" t="str">
        <f>IF($DT750="Passive","",INDEX(Expenses!$D$6:$D$1005,Calc!$DS750,1))</f>
        <v/>
      </c>
      <c r="DX750" s="136" t="str">
        <f>IF($DT750="Passive","",INDEX(Expenses!E$6:E$1005,$DS750,1))</f>
        <v/>
      </c>
      <c r="DY750" s="136" t="str">
        <f>IF($DT750="Passive","",INDEX(Expenses!F$6:F$1005,$DS750,1))</f>
        <v/>
      </c>
      <c r="DZ750" s="136" t="str">
        <f>IF($DT750="Passive","",INDEX(Expenses!G$6:G$1005,$DS750,1))</f>
        <v/>
      </c>
      <c r="EA750" s="136" t="str">
        <f>IF($DT750="Passive","",INDEX(Expenses!H$6:H$1005,$DS750,1))</f>
        <v/>
      </c>
      <c r="EB750" s="136" t="str">
        <f>IF($DT750="Passive","",INDEX(Expenses!I$6:I$1005,$DS750,1))</f>
        <v/>
      </c>
      <c r="EC750" s="136" t="str">
        <f>IF($DT750="Passive","",INDEX(Expenses!J$6:J$1005,$DS750,1))</f>
        <v/>
      </c>
      <c r="ED750" s="136" t="str">
        <f>IF($DT750="Passive","",INDEX(Expenses!K$6:K$1005,$DS750,1))</f>
        <v/>
      </c>
      <c r="EE750" s="136" t="str">
        <f>IF($DT750="Passive","",INDEX(Expenses!L$6:L$1005,$DS750,1))</f>
        <v/>
      </c>
      <c r="EF750" s="136" t="str">
        <f>IF($DT750="Passive","",INDEX(Expenses!M$6:M$1005,$DS750,1))</f>
        <v/>
      </c>
      <c r="EG750" s="136" t="str">
        <f>IF($DT750="Passive","",INDEX(Expenses!N$6:N$1005,$DS750,1))</f>
        <v/>
      </c>
      <c r="EH750" s="136" t="str">
        <f>IF($DT750="Passive","",INDEX(Expenses!O$6:O$1005,$DS750,1))</f>
        <v/>
      </c>
      <c r="EI750" s="136" t="str">
        <f>IF($DT750="Passive","",INDEX(Expenses!P$6:P$1005,$DS750,1))</f>
        <v/>
      </c>
    </row>
    <row r="751" spans="123:139" x14ac:dyDescent="0.25">
      <c r="DS751" s="40">
        <v>746</v>
      </c>
      <c r="DT751" s="130" t="str">
        <f>IF(OR(INDEX(Expenses!$B$6:$B$1005,$DS751,1)=0,INDEX(Expenses!$C$6:$C$1005,$DS751,1)=0,INDEX(Expenses!$D$6:$D$1005,$DS751,1)=0),"Passive","Active")</f>
        <v>Passive</v>
      </c>
      <c r="DU751" s="130" t="str">
        <f>IF($DT751="Passive","",INDEX(Expenses!$B$6:$B$1005,Calc!$DS751,1))</f>
        <v/>
      </c>
      <c r="DV751" s="130" t="str">
        <f>IF($DT751="Passive","",INDEX(Expenses!$C$6:$C$1005,Calc!$DS751,1))</f>
        <v/>
      </c>
      <c r="DW751" s="130" t="str">
        <f>IF($DT751="Passive","",INDEX(Expenses!$D$6:$D$1005,Calc!$DS751,1))</f>
        <v/>
      </c>
      <c r="DX751" s="136" t="str">
        <f>IF($DT751="Passive","",INDEX(Expenses!E$6:E$1005,$DS751,1))</f>
        <v/>
      </c>
      <c r="DY751" s="136" t="str">
        <f>IF($DT751="Passive","",INDEX(Expenses!F$6:F$1005,$DS751,1))</f>
        <v/>
      </c>
      <c r="DZ751" s="136" t="str">
        <f>IF($DT751="Passive","",INDEX(Expenses!G$6:G$1005,$DS751,1))</f>
        <v/>
      </c>
      <c r="EA751" s="136" t="str">
        <f>IF($DT751="Passive","",INDEX(Expenses!H$6:H$1005,$DS751,1))</f>
        <v/>
      </c>
      <c r="EB751" s="136" t="str">
        <f>IF($DT751="Passive","",INDEX(Expenses!I$6:I$1005,$DS751,1))</f>
        <v/>
      </c>
      <c r="EC751" s="136" t="str">
        <f>IF($DT751="Passive","",INDEX(Expenses!J$6:J$1005,$DS751,1))</f>
        <v/>
      </c>
      <c r="ED751" s="136" t="str">
        <f>IF($DT751="Passive","",INDEX(Expenses!K$6:K$1005,$DS751,1))</f>
        <v/>
      </c>
      <c r="EE751" s="136" t="str">
        <f>IF($DT751="Passive","",INDEX(Expenses!L$6:L$1005,$DS751,1))</f>
        <v/>
      </c>
      <c r="EF751" s="136" t="str">
        <f>IF($DT751="Passive","",INDEX(Expenses!M$6:M$1005,$DS751,1))</f>
        <v/>
      </c>
      <c r="EG751" s="136" t="str">
        <f>IF($DT751="Passive","",INDEX(Expenses!N$6:N$1005,$DS751,1))</f>
        <v/>
      </c>
      <c r="EH751" s="136" t="str">
        <f>IF($DT751="Passive","",INDEX(Expenses!O$6:O$1005,$DS751,1))</f>
        <v/>
      </c>
      <c r="EI751" s="136" t="str">
        <f>IF($DT751="Passive","",INDEX(Expenses!P$6:P$1005,$DS751,1))</f>
        <v/>
      </c>
    </row>
    <row r="752" spans="123:139" x14ac:dyDescent="0.25">
      <c r="DS752" s="40">
        <v>747</v>
      </c>
      <c r="DT752" s="130" t="str">
        <f>IF(OR(INDEX(Expenses!$B$6:$B$1005,$DS752,1)=0,INDEX(Expenses!$C$6:$C$1005,$DS752,1)=0,INDEX(Expenses!$D$6:$D$1005,$DS752,1)=0),"Passive","Active")</f>
        <v>Passive</v>
      </c>
      <c r="DU752" s="130" t="str">
        <f>IF($DT752="Passive","",INDEX(Expenses!$B$6:$B$1005,Calc!$DS752,1))</f>
        <v/>
      </c>
      <c r="DV752" s="130" t="str">
        <f>IF($DT752="Passive","",INDEX(Expenses!$C$6:$C$1005,Calc!$DS752,1))</f>
        <v/>
      </c>
      <c r="DW752" s="130" t="str">
        <f>IF($DT752="Passive","",INDEX(Expenses!$D$6:$D$1005,Calc!$DS752,1))</f>
        <v/>
      </c>
      <c r="DX752" s="136" t="str">
        <f>IF($DT752="Passive","",INDEX(Expenses!E$6:E$1005,$DS752,1))</f>
        <v/>
      </c>
      <c r="DY752" s="136" t="str">
        <f>IF($DT752="Passive","",INDEX(Expenses!F$6:F$1005,$DS752,1))</f>
        <v/>
      </c>
      <c r="DZ752" s="136" t="str">
        <f>IF($DT752="Passive","",INDEX(Expenses!G$6:G$1005,$DS752,1))</f>
        <v/>
      </c>
      <c r="EA752" s="136" t="str">
        <f>IF($DT752="Passive","",INDEX(Expenses!H$6:H$1005,$DS752,1))</f>
        <v/>
      </c>
      <c r="EB752" s="136" t="str">
        <f>IF($DT752="Passive","",INDEX(Expenses!I$6:I$1005,$DS752,1))</f>
        <v/>
      </c>
      <c r="EC752" s="136" t="str">
        <f>IF($DT752="Passive","",INDEX(Expenses!J$6:J$1005,$DS752,1))</f>
        <v/>
      </c>
      <c r="ED752" s="136" t="str">
        <f>IF($DT752="Passive","",INDEX(Expenses!K$6:K$1005,$DS752,1))</f>
        <v/>
      </c>
      <c r="EE752" s="136" t="str">
        <f>IF($DT752="Passive","",INDEX(Expenses!L$6:L$1005,$DS752,1))</f>
        <v/>
      </c>
      <c r="EF752" s="136" t="str">
        <f>IF($DT752="Passive","",INDEX(Expenses!M$6:M$1005,$DS752,1))</f>
        <v/>
      </c>
      <c r="EG752" s="136" t="str">
        <f>IF($DT752="Passive","",INDEX(Expenses!N$6:N$1005,$DS752,1))</f>
        <v/>
      </c>
      <c r="EH752" s="136" t="str">
        <f>IF($DT752="Passive","",INDEX(Expenses!O$6:O$1005,$DS752,1))</f>
        <v/>
      </c>
      <c r="EI752" s="136" t="str">
        <f>IF($DT752="Passive","",INDEX(Expenses!P$6:P$1005,$DS752,1))</f>
        <v/>
      </c>
    </row>
    <row r="753" spans="123:139" x14ac:dyDescent="0.25">
      <c r="DS753" s="40">
        <v>748</v>
      </c>
      <c r="DT753" s="130" t="str">
        <f>IF(OR(INDEX(Expenses!$B$6:$B$1005,$DS753,1)=0,INDEX(Expenses!$C$6:$C$1005,$DS753,1)=0,INDEX(Expenses!$D$6:$D$1005,$DS753,1)=0),"Passive","Active")</f>
        <v>Passive</v>
      </c>
      <c r="DU753" s="130" t="str">
        <f>IF($DT753="Passive","",INDEX(Expenses!$B$6:$B$1005,Calc!$DS753,1))</f>
        <v/>
      </c>
      <c r="DV753" s="130" t="str">
        <f>IF($DT753="Passive","",INDEX(Expenses!$C$6:$C$1005,Calc!$DS753,1))</f>
        <v/>
      </c>
      <c r="DW753" s="130" t="str">
        <f>IF($DT753="Passive","",INDEX(Expenses!$D$6:$D$1005,Calc!$DS753,1))</f>
        <v/>
      </c>
      <c r="DX753" s="136" t="str">
        <f>IF($DT753="Passive","",INDEX(Expenses!E$6:E$1005,$DS753,1))</f>
        <v/>
      </c>
      <c r="DY753" s="136" t="str">
        <f>IF($DT753="Passive","",INDEX(Expenses!F$6:F$1005,$DS753,1))</f>
        <v/>
      </c>
      <c r="DZ753" s="136" t="str">
        <f>IF($DT753="Passive","",INDEX(Expenses!G$6:G$1005,$DS753,1))</f>
        <v/>
      </c>
      <c r="EA753" s="136" t="str">
        <f>IF($DT753="Passive","",INDEX(Expenses!H$6:H$1005,$DS753,1))</f>
        <v/>
      </c>
      <c r="EB753" s="136" t="str">
        <f>IF($DT753="Passive","",INDEX(Expenses!I$6:I$1005,$DS753,1))</f>
        <v/>
      </c>
      <c r="EC753" s="136" t="str">
        <f>IF($DT753="Passive","",INDEX(Expenses!J$6:J$1005,$DS753,1))</f>
        <v/>
      </c>
      <c r="ED753" s="136" t="str">
        <f>IF($DT753="Passive","",INDEX(Expenses!K$6:K$1005,$DS753,1))</f>
        <v/>
      </c>
      <c r="EE753" s="136" t="str">
        <f>IF($DT753="Passive","",INDEX(Expenses!L$6:L$1005,$DS753,1))</f>
        <v/>
      </c>
      <c r="EF753" s="136" t="str">
        <f>IF($DT753="Passive","",INDEX(Expenses!M$6:M$1005,$DS753,1))</f>
        <v/>
      </c>
      <c r="EG753" s="136" t="str">
        <f>IF($DT753="Passive","",INDEX(Expenses!N$6:N$1005,$DS753,1))</f>
        <v/>
      </c>
      <c r="EH753" s="136" t="str">
        <f>IF($DT753="Passive","",INDEX(Expenses!O$6:O$1005,$DS753,1))</f>
        <v/>
      </c>
      <c r="EI753" s="136" t="str">
        <f>IF($DT753="Passive","",INDEX(Expenses!P$6:P$1005,$DS753,1))</f>
        <v/>
      </c>
    </row>
    <row r="754" spans="123:139" x14ac:dyDescent="0.25">
      <c r="DS754" s="40">
        <v>749</v>
      </c>
      <c r="DT754" s="130" t="str">
        <f>IF(OR(INDEX(Expenses!$B$6:$B$1005,$DS754,1)=0,INDEX(Expenses!$C$6:$C$1005,$DS754,1)=0,INDEX(Expenses!$D$6:$D$1005,$DS754,1)=0),"Passive","Active")</f>
        <v>Passive</v>
      </c>
      <c r="DU754" s="130" t="str">
        <f>IF($DT754="Passive","",INDEX(Expenses!$B$6:$B$1005,Calc!$DS754,1))</f>
        <v/>
      </c>
      <c r="DV754" s="130" t="str">
        <f>IF($DT754="Passive","",INDEX(Expenses!$C$6:$C$1005,Calc!$DS754,1))</f>
        <v/>
      </c>
      <c r="DW754" s="130" t="str">
        <f>IF($DT754="Passive","",INDEX(Expenses!$D$6:$D$1005,Calc!$DS754,1))</f>
        <v/>
      </c>
      <c r="DX754" s="136" t="str">
        <f>IF($DT754="Passive","",INDEX(Expenses!E$6:E$1005,$DS754,1))</f>
        <v/>
      </c>
      <c r="DY754" s="136" t="str">
        <f>IF($DT754="Passive","",INDEX(Expenses!F$6:F$1005,$DS754,1))</f>
        <v/>
      </c>
      <c r="DZ754" s="136" t="str">
        <f>IF($DT754="Passive","",INDEX(Expenses!G$6:G$1005,$DS754,1))</f>
        <v/>
      </c>
      <c r="EA754" s="136" t="str">
        <f>IF($DT754="Passive","",INDEX(Expenses!H$6:H$1005,$DS754,1))</f>
        <v/>
      </c>
      <c r="EB754" s="136" t="str">
        <f>IF($DT754="Passive","",INDEX(Expenses!I$6:I$1005,$DS754,1))</f>
        <v/>
      </c>
      <c r="EC754" s="136" t="str">
        <f>IF($DT754="Passive","",INDEX(Expenses!J$6:J$1005,$DS754,1))</f>
        <v/>
      </c>
      <c r="ED754" s="136" t="str">
        <f>IF($DT754="Passive","",INDEX(Expenses!K$6:K$1005,$DS754,1))</f>
        <v/>
      </c>
      <c r="EE754" s="136" t="str">
        <f>IF($DT754="Passive","",INDEX(Expenses!L$6:L$1005,$DS754,1))</f>
        <v/>
      </c>
      <c r="EF754" s="136" t="str">
        <f>IF($DT754="Passive","",INDEX(Expenses!M$6:M$1005,$DS754,1))</f>
        <v/>
      </c>
      <c r="EG754" s="136" t="str">
        <f>IF($DT754="Passive","",INDEX(Expenses!N$6:N$1005,$DS754,1))</f>
        <v/>
      </c>
      <c r="EH754" s="136" t="str">
        <f>IF($DT754="Passive","",INDEX(Expenses!O$6:O$1005,$DS754,1))</f>
        <v/>
      </c>
      <c r="EI754" s="136" t="str">
        <f>IF($DT754="Passive","",INDEX(Expenses!P$6:P$1005,$DS754,1))</f>
        <v/>
      </c>
    </row>
    <row r="755" spans="123:139" x14ac:dyDescent="0.25">
      <c r="DS755" s="40">
        <v>750</v>
      </c>
      <c r="DT755" s="130" t="str">
        <f>IF(OR(INDEX(Expenses!$B$6:$B$1005,$DS755,1)=0,INDEX(Expenses!$C$6:$C$1005,$DS755,1)=0,INDEX(Expenses!$D$6:$D$1005,$DS755,1)=0),"Passive","Active")</f>
        <v>Passive</v>
      </c>
      <c r="DU755" s="130" t="str">
        <f>IF($DT755="Passive","",INDEX(Expenses!$B$6:$B$1005,Calc!$DS755,1))</f>
        <v/>
      </c>
      <c r="DV755" s="130" t="str">
        <f>IF($DT755="Passive","",INDEX(Expenses!$C$6:$C$1005,Calc!$DS755,1))</f>
        <v/>
      </c>
      <c r="DW755" s="130" t="str">
        <f>IF($DT755="Passive","",INDEX(Expenses!$D$6:$D$1005,Calc!$DS755,1))</f>
        <v/>
      </c>
      <c r="DX755" s="136" t="str">
        <f>IF($DT755="Passive","",INDEX(Expenses!E$6:E$1005,$DS755,1))</f>
        <v/>
      </c>
      <c r="DY755" s="136" t="str">
        <f>IF($DT755="Passive","",INDEX(Expenses!F$6:F$1005,$DS755,1))</f>
        <v/>
      </c>
      <c r="DZ755" s="136" t="str">
        <f>IF($DT755="Passive","",INDEX(Expenses!G$6:G$1005,$DS755,1))</f>
        <v/>
      </c>
      <c r="EA755" s="136" t="str">
        <f>IF($DT755="Passive","",INDEX(Expenses!H$6:H$1005,$DS755,1))</f>
        <v/>
      </c>
      <c r="EB755" s="136" t="str">
        <f>IF($DT755="Passive","",INDEX(Expenses!I$6:I$1005,$DS755,1))</f>
        <v/>
      </c>
      <c r="EC755" s="136" t="str">
        <f>IF($DT755="Passive","",INDEX(Expenses!J$6:J$1005,$DS755,1))</f>
        <v/>
      </c>
      <c r="ED755" s="136" t="str">
        <f>IF($DT755="Passive","",INDEX(Expenses!K$6:K$1005,$DS755,1))</f>
        <v/>
      </c>
      <c r="EE755" s="136" t="str">
        <f>IF($DT755="Passive","",INDEX(Expenses!L$6:L$1005,$DS755,1))</f>
        <v/>
      </c>
      <c r="EF755" s="136" t="str">
        <f>IF($DT755="Passive","",INDEX(Expenses!M$6:M$1005,$DS755,1))</f>
        <v/>
      </c>
      <c r="EG755" s="136" t="str">
        <f>IF($DT755="Passive","",INDEX(Expenses!N$6:N$1005,$DS755,1))</f>
        <v/>
      </c>
      <c r="EH755" s="136" t="str">
        <f>IF($DT755="Passive","",INDEX(Expenses!O$6:O$1005,$DS755,1))</f>
        <v/>
      </c>
      <c r="EI755" s="136" t="str">
        <f>IF($DT755="Passive","",INDEX(Expenses!P$6:P$1005,$DS755,1))</f>
        <v/>
      </c>
    </row>
    <row r="756" spans="123:139" x14ac:dyDescent="0.25">
      <c r="DS756" s="40">
        <v>751</v>
      </c>
      <c r="DT756" s="130" t="str">
        <f>IF(OR(INDEX(Expenses!$B$6:$B$1005,$DS756,1)=0,INDEX(Expenses!$C$6:$C$1005,$DS756,1)=0,INDEX(Expenses!$D$6:$D$1005,$DS756,1)=0),"Passive","Active")</f>
        <v>Passive</v>
      </c>
      <c r="DU756" s="130" t="str">
        <f>IF($DT756="Passive","",INDEX(Expenses!$B$6:$B$1005,Calc!$DS756,1))</f>
        <v/>
      </c>
      <c r="DV756" s="130" t="str">
        <f>IF($DT756="Passive","",INDEX(Expenses!$C$6:$C$1005,Calc!$DS756,1))</f>
        <v/>
      </c>
      <c r="DW756" s="130" t="str">
        <f>IF($DT756="Passive","",INDEX(Expenses!$D$6:$D$1005,Calc!$DS756,1))</f>
        <v/>
      </c>
      <c r="DX756" s="136" t="str">
        <f>IF($DT756="Passive","",INDEX(Expenses!E$6:E$1005,$DS756,1))</f>
        <v/>
      </c>
      <c r="DY756" s="136" t="str">
        <f>IF($DT756="Passive","",INDEX(Expenses!F$6:F$1005,$DS756,1))</f>
        <v/>
      </c>
      <c r="DZ756" s="136" t="str">
        <f>IF($DT756="Passive","",INDEX(Expenses!G$6:G$1005,$DS756,1))</f>
        <v/>
      </c>
      <c r="EA756" s="136" t="str">
        <f>IF($DT756="Passive","",INDEX(Expenses!H$6:H$1005,$DS756,1))</f>
        <v/>
      </c>
      <c r="EB756" s="136" t="str">
        <f>IF($DT756="Passive","",INDEX(Expenses!I$6:I$1005,$DS756,1))</f>
        <v/>
      </c>
      <c r="EC756" s="136" t="str">
        <f>IF($DT756="Passive","",INDEX(Expenses!J$6:J$1005,$DS756,1))</f>
        <v/>
      </c>
      <c r="ED756" s="136" t="str">
        <f>IF($DT756="Passive","",INDEX(Expenses!K$6:K$1005,$DS756,1))</f>
        <v/>
      </c>
      <c r="EE756" s="136" t="str">
        <f>IF($DT756="Passive","",INDEX(Expenses!L$6:L$1005,$DS756,1))</f>
        <v/>
      </c>
      <c r="EF756" s="136" t="str">
        <f>IF($DT756="Passive","",INDEX(Expenses!M$6:M$1005,$DS756,1))</f>
        <v/>
      </c>
      <c r="EG756" s="136" t="str">
        <f>IF($DT756="Passive","",INDEX(Expenses!N$6:N$1005,$DS756,1))</f>
        <v/>
      </c>
      <c r="EH756" s="136" t="str">
        <f>IF($DT756="Passive","",INDEX(Expenses!O$6:O$1005,$DS756,1))</f>
        <v/>
      </c>
      <c r="EI756" s="136" t="str">
        <f>IF($DT756="Passive","",INDEX(Expenses!P$6:P$1005,$DS756,1))</f>
        <v/>
      </c>
    </row>
    <row r="757" spans="123:139" x14ac:dyDescent="0.25">
      <c r="DS757" s="40">
        <v>752</v>
      </c>
      <c r="DT757" s="130" t="str">
        <f>IF(OR(INDEX(Expenses!$B$6:$B$1005,$DS757,1)=0,INDEX(Expenses!$C$6:$C$1005,$DS757,1)=0,INDEX(Expenses!$D$6:$D$1005,$DS757,1)=0),"Passive","Active")</f>
        <v>Passive</v>
      </c>
      <c r="DU757" s="130" t="str">
        <f>IF($DT757="Passive","",INDEX(Expenses!$B$6:$B$1005,Calc!$DS757,1))</f>
        <v/>
      </c>
      <c r="DV757" s="130" t="str">
        <f>IF($DT757="Passive","",INDEX(Expenses!$C$6:$C$1005,Calc!$DS757,1))</f>
        <v/>
      </c>
      <c r="DW757" s="130" t="str">
        <f>IF($DT757="Passive","",INDEX(Expenses!$D$6:$D$1005,Calc!$DS757,1))</f>
        <v/>
      </c>
      <c r="DX757" s="136" t="str">
        <f>IF($DT757="Passive","",INDEX(Expenses!E$6:E$1005,$DS757,1))</f>
        <v/>
      </c>
      <c r="DY757" s="136" t="str">
        <f>IF($DT757="Passive","",INDEX(Expenses!F$6:F$1005,$DS757,1))</f>
        <v/>
      </c>
      <c r="DZ757" s="136" t="str">
        <f>IF($DT757="Passive","",INDEX(Expenses!G$6:G$1005,$DS757,1))</f>
        <v/>
      </c>
      <c r="EA757" s="136" t="str">
        <f>IF($DT757="Passive","",INDEX(Expenses!H$6:H$1005,$DS757,1))</f>
        <v/>
      </c>
      <c r="EB757" s="136" t="str">
        <f>IF($DT757="Passive","",INDEX(Expenses!I$6:I$1005,$DS757,1))</f>
        <v/>
      </c>
      <c r="EC757" s="136" t="str">
        <f>IF($DT757="Passive","",INDEX(Expenses!J$6:J$1005,$DS757,1))</f>
        <v/>
      </c>
      <c r="ED757" s="136" t="str">
        <f>IF($DT757="Passive","",INDEX(Expenses!K$6:K$1005,$DS757,1))</f>
        <v/>
      </c>
      <c r="EE757" s="136" t="str">
        <f>IF($DT757="Passive","",INDEX(Expenses!L$6:L$1005,$DS757,1))</f>
        <v/>
      </c>
      <c r="EF757" s="136" t="str">
        <f>IF($DT757="Passive","",INDEX(Expenses!M$6:M$1005,$DS757,1))</f>
        <v/>
      </c>
      <c r="EG757" s="136" t="str">
        <f>IF($DT757="Passive","",INDEX(Expenses!N$6:N$1005,$DS757,1))</f>
        <v/>
      </c>
      <c r="EH757" s="136" t="str">
        <f>IF($DT757="Passive","",INDEX(Expenses!O$6:O$1005,$DS757,1))</f>
        <v/>
      </c>
      <c r="EI757" s="136" t="str">
        <f>IF($DT757="Passive","",INDEX(Expenses!P$6:P$1005,$DS757,1))</f>
        <v/>
      </c>
    </row>
    <row r="758" spans="123:139" x14ac:dyDescent="0.25">
      <c r="DS758" s="40">
        <v>753</v>
      </c>
      <c r="DT758" s="130" t="str">
        <f>IF(OR(INDEX(Expenses!$B$6:$B$1005,$DS758,1)=0,INDEX(Expenses!$C$6:$C$1005,$DS758,1)=0,INDEX(Expenses!$D$6:$D$1005,$DS758,1)=0),"Passive","Active")</f>
        <v>Passive</v>
      </c>
      <c r="DU758" s="130" t="str">
        <f>IF($DT758="Passive","",INDEX(Expenses!$B$6:$B$1005,Calc!$DS758,1))</f>
        <v/>
      </c>
      <c r="DV758" s="130" t="str">
        <f>IF($DT758="Passive","",INDEX(Expenses!$C$6:$C$1005,Calc!$DS758,1))</f>
        <v/>
      </c>
      <c r="DW758" s="130" t="str">
        <f>IF($DT758="Passive","",INDEX(Expenses!$D$6:$D$1005,Calc!$DS758,1))</f>
        <v/>
      </c>
      <c r="DX758" s="136" t="str">
        <f>IF($DT758="Passive","",INDEX(Expenses!E$6:E$1005,$DS758,1))</f>
        <v/>
      </c>
      <c r="DY758" s="136" t="str">
        <f>IF($DT758="Passive","",INDEX(Expenses!F$6:F$1005,$DS758,1))</f>
        <v/>
      </c>
      <c r="DZ758" s="136" t="str">
        <f>IF($DT758="Passive","",INDEX(Expenses!G$6:G$1005,$DS758,1))</f>
        <v/>
      </c>
      <c r="EA758" s="136" t="str">
        <f>IF($DT758="Passive","",INDEX(Expenses!H$6:H$1005,$DS758,1))</f>
        <v/>
      </c>
      <c r="EB758" s="136" t="str">
        <f>IF($DT758="Passive","",INDEX(Expenses!I$6:I$1005,$DS758,1))</f>
        <v/>
      </c>
      <c r="EC758" s="136" t="str">
        <f>IF($DT758="Passive","",INDEX(Expenses!J$6:J$1005,$DS758,1))</f>
        <v/>
      </c>
      <c r="ED758" s="136" t="str">
        <f>IF($DT758="Passive","",INDEX(Expenses!K$6:K$1005,$DS758,1))</f>
        <v/>
      </c>
      <c r="EE758" s="136" t="str">
        <f>IF($DT758="Passive","",INDEX(Expenses!L$6:L$1005,$DS758,1))</f>
        <v/>
      </c>
      <c r="EF758" s="136" t="str">
        <f>IF($DT758="Passive","",INDEX(Expenses!M$6:M$1005,$DS758,1))</f>
        <v/>
      </c>
      <c r="EG758" s="136" t="str">
        <f>IF($DT758="Passive","",INDEX(Expenses!N$6:N$1005,$DS758,1))</f>
        <v/>
      </c>
      <c r="EH758" s="136" t="str">
        <f>IF($DT758="Passive","",INDEX(Expenses!O$6:O$1005,$DS758,1))</f>
        <v/>
      </c>
      <c r="EI758" s="136" t="str">
        <f>IF($DT758="Passive","",INDEX(Expenses!P$6:P$1005,$DS758,1))</f>
        <v/>
      </c>
    </row>
    <row r="759" spans="123:139" x14ac:dyDescent="0.25">
      <c r="DS759" s="40">
        <v>754</v>
      </c>
      <c r="DT759" s="130" t="str">
        <f>IF(OR(INDEX(Expenses!$B$6:$B$1005,$DS759,1)=0,INDEX(Expenses!$C$6:$C$1005,$DS759,1)=0,INDEX(Expenses!$D$6:$D$1005,$DS759,1)=0),"Passive","Active")</f>
        <v>Passive</v>
      </c>
      <c r="DU759" s="130" t="str">
        <f>IF($DT759="Passive","",INDEX(Expenses!$B$6:$B$1005,Calc!$DS759,1))</f>
        <v/>
      </c>
      <c r="DV759" s="130" t="str">
        <f>IF($DT759="Passive","",INDEX(Expenses!$C$6:$C$1005,Calc!$DS759,1))</f>
        <v/>
      </c>
      <c r="DW759" s="130" t="str">
        <f>IF($DT759="Passive","",INDEX(Expenses!$D$6:$D$1005,Calc!$DS759,1))</f>
        <v/>
      </c>
      <c r="DX759" s="136" t="str">
        <f>IF($DT759="Passive","",INDEX(Expenses!E$6:E$1005,$DS759,1))</f>
        <v/>
      </c>
      <c r="DY759" s="136" t="str">
        <f>IF($DT759="Passive","",INDEX(Expenses!F$6:F$1005,$DS759,1))</f>
        <v/>
      </c>
      <c r="DZ759" s="136" t="str">
        <f>IF($DT759="Passive","",INDEX(Expenses!G$6:G$1005,$DS759,1))</f>
        <v/>
      </c>
      <c r="EA759" s="136" t="str">
        <f>IF($DT759="Passive","",INDEX(Expenses!H$6:H$1005,$DS759,1))</f>
        <v/>
      </c>
      <c r="EB759" s="136" t="str">
        <f>IF($DT759="Passive","",INDEX(Expenses!I$6:I$1005,$DS759,1))</f>
        <v/>
      </c>
      <c r="EC759" s="136" t="str">
        <f>IF($DT759="Passive","",INDEX(Expenses!J$6:J$1005,$DS759,1))</f>
        <v/>
      </c>
      <c r="ED759" s="136" t="str">
        <f>IF($DT759="Passive","",INDEX(Expenses!K$6:K$1005,$DS759,1))</f>
        <v/>
      </c>
      <c r="EE759" s="136" t="str">
        <f>IF($DT759="Passive","",INDEX(Expenses!L$6:L$1005,$DS759,1))</f>
        <v/>
      </c>
      <c r="EF759" s="136" t="str">
        <f>IF($DT759="Passive","",INDEX(Expenses!M$6:M$1005,$DS759,1))</f>
        <v/>
      </c>
      <c r="EG759" s="136" t="str">
        <f>IF($DT759="Passive","",INDEX(Expenses!N$6:N$1005,$DS759,1))</f>
        <v/>
      </c>
      <c r="EH759" s="136" t="str">
        <f>IF($DT759="Passive","",INDEX(Expenses!O$6:O$1005,$DS759,1))</f>
        <v/>
      </c>
      <c r="EI759" s="136" t="str">
        <f>IF($DT759="Passive","",INDEX(Expenses!P$6:P$1005,$DS759,1))</f>
        <v/>
      </c>
    </row>
    <row r="760" spans="123:139" x14ac:dyDescent="0.25">
      <c r="DS760" s="40">
        <v>755</v>
      </c>
      <c r="DT760" s="130" t="str">
        <f>IF(OR(INDEX(Expenses!$B$6:$B$1005,$DS760,1)=0,INDEX(Expenses!$C$6:$C$1005,$DS760,1)=0,INDEX(Expenses!$D$6:$D$1005,$DS760,1)=0),"Passive","Active")</f>
        <v>Passive</v>
      </c>
      <c r="DU760" s="130" t="str">
        <f>IF($DT760="Passive","",INDEX(Expenses!$B$6:$B$1005,Calc!$DS760,1))</f>
        <v/>
      </c>
      <c r="DV760" s="130" t="str">
        <f>IF($DT760="Passive","",INDEX(Expenses!$C$6:$C$1005,Calc!$DS760,1))</f>
        <v/>
      </c>
      <c r="DW760" s="130" t="str">
        <f>IF($DT760="Passive","",INDEX(Expenses!$D$6:$D$1005,Calc!$DS760,1))</f>
        <v/>
      </c>
      <c r="DX760" s="136" t="str">
        <f>IF($DT760="Passive","",INDEX(Expenses!E$6:E$1005,$DS760,1))</f>
        <v/>
      </c>
      <c r="DY760" s="136" t="str">
        <f>IF($DT760="Passive","",INDEX(Expenses!F$6:F$1005,$DS760,1))</f>
        <v/>
      </c>
      <c r="DZ760" s="136" t="str">
        <f>IF($DT760="Passive","",INDEX(Expenses!G$6:G$1005,$DS760,1))</f>
        <v/>
      </c>
      <c r="EA760" s="136" t="str">
        <f>IF($DT760="Passive","",INDEX(Expenses!H$6:H$1005,$DS760,1))</f>
        <v/>
      </c>
      <c r="EB760" s="136" t="str">
        <f>IF($DT760="Passive","",INDEX(Expenses!I$6:I$1005,$DS760,1))</f>
        <v/>
      </c>
      <c r="EC760" s="136" t="str">
        <f>IF($DT760="Passive","",INDEX(Expenses!J$6:J$1005,$DS760,1))</f>
        <v/>
      </c>
      <c r="ED760" s="136" t="str">
        <f>IF($DT760="Passive","",INDEX(Expenses!K$6:K$1005,$DS760,1))</f>
        <v/>
      </c>
      <c r="EE760" s="136" t="str">
        <f>IF($DT760="Passive","",INDEX(Expenses!L$6:L$1005,$DS760,1))</f>
        <v/>
      </c>
      <c r="EF760" s="136" t="str">
        <f>IF($DT760="Passive","",INDEX(Expenses!M$6:M$1005,$DS760,1))</f>
        <v/>
      </c>
      <c r="EG760" s="136" t="str">
        <f>IF($DT760="Passive","",INDEX(Expenses!N$6:N$1005,$DS760,1))</f>
        <v/>
      </c>
      <c r="EH760" s="136" t="str">
        <f>IF($DT760="Passive","",INDEX(Expenses!O$6:O$1005,$DS760,1))</f>
        <v/>
      </c>
      <c r="EI760" s="136" t="str">
        <f>IF($DT760="Passive","",INDEX(Expenses!P$6:P$1005,$DS760,1))</f>
        <v/>
      </c>
    </row>
    <row r="761" spans="123:139" x14ac:dyDescent="0.25">
      <c r="DS761" s="40">
        <v>756</v>
      </c>
      <c r="DT761" s="130" t="str">
        <f>IF(OR(INDEX(Expenses!$B$6:$B$1005,$DS761,1)=0,INDEX(Expenses!$C$6:$C$1005,$DS761,1)=0,INDEX(Expenses!$D$6:$D$1005,$DS761,1)=0),"Passive","Active")</f>
        <v>Passive</v>
      </c>
      <c r="DU761" s="130" t="str">
        <f>IF($DT761="Passive","",INDEX(Expenses!$B$6:$B$1005,Calc!$DS761,1))</f>
        <v/>
      </c>
      <c r="DV761" s="130" t="str">
        <f>IF($DT761="Passive","",INDEX(Expenses!$C$6:$C$1005,Calc!$DS761,1))</f>
        <v/>
      </c>
      <c r="DW761" s="130" t="str">
        <f>IF($DT761="Passive","",INDEX(Expenses!$D$6:$D$1005,Calc!$DS761,1))</f>
        <v/>
      </c>
      <c r="DX761" s="136" t="str">
        <f>IF($DT761="Passive","",INDEX(Expenses!E$6:E$1005,$DS761,1))</f>
        <v/>
      </c>
      <c r="DY761" s="136" t="str">
        <f>IF($DT761="Passive","",INDEX(Expenses!F$6:F$1005,$DS761,1))</f>
        <v/>
      </c>
      <c r="DZ761" s="136" t="str">
        <f>IF($DT761="Passive","",INDEX(Expenses!G$6:G$1005,$DS761,1))</f>
        <v/>
      </c>
      <c r="EA761" s="136" t="str">
        <f>IF($DT761="Passive","",INDEX(Expenses!H$6:H$1005,$DS761,1))</f>
        <v/>
      </c>
      <c r="EB761" s="136" t="str">
        <f>IF($DT761="Passive","",INDEX(Expenses!I$6:I$1005,$DS761,1))</f>
        <v/>
      </c>
      <c r="EC761" s="136" t="str">
        <f>IF($DT761="Passive","",INDEX(Expenses!J$6:J$1005,$DS761,1))</f>
        <v/>
      </c>
      <c r="ED761" s="136" t="str">
        <f>IF($DT761="Passive","",INDEX(Expenses!K$6:K$1005,$DS761,1))</f>
        <v/>
      </c>
      <c r="EE761" s="136" t="str">
        <f>IF($DT761="Passive","",INDEX(Expenses!L$6:L$1005,$DS761,1))</f>
        <v/>
      </c>
      <c r="EF761" s="136" t="str">
        <f>IF($DT761="Passive","",INDEX(Expenses!M$6:M$1005,$DS761,1))</f>
        <v/>
      </c>
      <c r="EG761" s="136" t="str">
        <f>IF($DT761="Passive","",INDEX(Expenses!N$6:N$1005,$DS761,1))</f>
        <v/>
      </c>
      <c r="EH761" s="136" t="str">
        <f>IF($DT761="Passive","",INDEX(Expenses!O$6:O$1005,$DS761,1))</f>
        <v/>
      </c>
      <c r="EI761" s="136" t="str">
        <f>IF($DT761="Passive","",INDEX(Expenses!P$6:P$1005,$DS761,1))</f>
        <v/>
      </c>
    </row>
    <row r="762" spans="123:139" x14ac:dyDescent="0.25">
      <c r="DS762" s="40">
        <v>757</v>
      </c>
      <c r="DT762" s="130" t="str">
        <f>IF(OR(INDEX(Expenses!$B$6:$B$1005,$DS762,1)=0,INDEX(Expenses!$C$6:$C$1005,$DS762,1)=0,INDEX(Expenses!$D$6:$D$1005,$DS762,1)=0),"Passive","Active")</f>
        <v>Passive</v>
      </c>
      <c r="DU762" s="130" t="str">
        <f>IF($DT762="Passive","",INDEX(Expenses!$B$6:$B$1005,Calc!$DS762,1))</f>
        <v/>
      </c>
      <c r="DV762" s="130" t="str">
        <f>IF($DT762="Passive","",INDEX(Expenses!$C$6:$C$1005,Calc!$DS762,1))</f>
        <v/>
      </c>
      <c r="DW762" s="130" t="str">
        <f>IF($DT762="Passive","",INDEX(Expenses!$D$6:$D$1005,Calc!$DS762,1))</f>
        <v/>
      </c>
      <c r="DX762" s="136" t="str">
        <f>IF($DT762="Passive","",INDEX(Expenses!E$6:E$1005,$DS762,1))</f>
        <v/>
      </c>
      <c r="DY762" s="136" t="str">
        <f>IF($DT762="Passive","",INDEX(Expenses!F$6:F$1005,$DS762,1))</f>
        <v/>
      </c>
      <c r="DZ762" s="136" t="str">
        <f>IF($DT762="Passive","",INDEX(Expenses!G$6:G$1005,$DS762,1))</f>
        <v/>
      </c>
      <c r="EA762" s="136" t="str">
        <f>IF($DT762="Passive","",INDEX(Expenses!H$6:H$1005,$DS762,1))</f>
        <v/>
      </c>
      <c r="EB762" s="136" t="str">
        <f>IF($DT762="Passive","",INDEX(Expenses!I$6:I$1005,$DS762,1))</f>
        <v/>
      </c>
      <c r="EC762" s="136" t="str">
        <f>IF($DT762="Passive","",INDEX(Expenses!J$6:J$1005,$DS762,1))</f>
        <v/>
      </c>
      <c r="ED762" s="136" t="str">
        <f>IF($DT762="Passive","",INDEX(Expenses!K$6:K$1005,$DS762,1))</f>
        <v/>
      </c>
      <c r="EE762" s="136" t="str">
        <f>IF($DT762="Passive","",INDEX(Expenses!L$6:L$1005,$DS762,1))</f>
        <v/>
      </c>
      <c r="EF762" s="136" t="str">
        <f>IF($DT762="Passive","",INDEX(Expenses!M$6:M$1005,$DS762,1))</f>
        <v/>
      </c>
      <c r="EG762" s="136" t="str">
        <f>IF($DT762="Passive","",INDEX(Expenses!N$6:N$1005,$DS762,1))</f>
        <v/>
      </c>
      <c r="EH762" s="136" t="str">
        <f>IF($DT762="Passive","",INDEX(Expenses!O$6:O$1005,$DS762,1))</f>
        <v/>
      </c>
      <c r="EI762" s="136" t="str">
        <f>IF($DT762="Passive","",INDEX(Expenses!P$6:P$1005,$DS762,1))</f>
        <v/>
      </c>
    </row>
    <row r="763" spans="123:139" x14ac:dyDescent="0.25">
      <c r="DS763" s="40">
        <v>758</v>
      </c>
      <c r="DT763" s="130" t="str">
        <f>IF(OR(INDEX(Expenses!$B$6:$B$1005,$DS763,1)=0,INDEX(Expenses!$C$6:$C$1005,$DS763,1)=0,INDEX(Expenses!$D$6:$D$1005,$DS763,1)=0),"Passive","Active")</f>
        <v>Passive</v>
      </c>
      <c r="DU763" s="130" t="str">
        <f>IF($DT763="Passive","",INDEX(Expenses!$B$6:$B$1005,Calc!$DS763,1))</f>
        <v/>
      </c>
      <c r="DV763" s="130" t="str">
        <f>IF($DT763="Passive","",INDEX(Expenses!$C$6:$C$1005,Calc!$DS763,1))</f>
        <v/>
      </c>
      <c r="DW763" s="130" t="str">
        <f>IF($DT763="Passive","",INDEX(Expenses!$D$6:$D$1005,Calc!$DS763,1))</f>
        <v/>
      </c>
      <c r="DX763" s="136" t="str">
        <f>IF($DT763="Passive","",INDEX(Expenses!E$6:E$1005,$DS763,1))</f>
        <v/>
      </c>
      <c r="DY763" s="136" t="str">
        <f>IF($DT763="Passive","",INDEX(Expenses!F$6:F$1005,$DS763,1))</f>
        <v/>
      </c>
      <c r="DZ763" s="136" t="str">
        <f>IF($DT763="Passive","",INDEX(Expenses!G$6:G$1005,$DS763,1))</f>
        <v/>
      </c>
      <c r="EA763" s="136" t="str">
        <f>IF($DT763="Passive","",INDEX(Expenses!H$6:H$1005,$DS763,1))</f>
        <v/>
      </c>
      <c r="EB763" s="136" t="str">
        <f>IF($DT763="Passive","",INDEX(Expenses!I$6:I$1005,$DS763,1))</f>
        <v/>
      </c>
      <c r="EC763" s="136" t="str">
        <f>IF($DT763="Passive","",INDEX(Expenses!J$6:J$1005,$DS763,1))</f>
        <v/>
      </c>
      <c r="ED763" s="136" t="str">
        <f>IF($DT763="Passive","",INDEX(Expenses!K$6:K$1005,$DS763,1))</f>
        <v/>
      </c>
      <c r="EE763" s="136" t="str">
        <f>IF($DT763="Passive","",INDEX(Expenses!L$6:L$1005,$DS763,1))</f>
        <v/>
      </c>
      <c r="EF763" s="136" t="str">
        <f>IF($DT763="Passive","",INDEX(Expenses!M$6:M$1005,$DS763,1))</f>
        <v/>
      </c>
      <c r="EG763" s="136" t="str">
        <f>IF($DT763="Passive","",INDEX(Expenses!N$6:N$1005,$DS763,1))</f>
        <v/>
      </c>
      <c r="EH763" s="136" t="str">
        <f>IF($DT763="Passive","",INDEX(Expenses!O$6:O$1005,$DS763,1))</f>
        <v/>
      </c>
      <c r="EI763" s="136" t="str">
        <f>IF($DT763="Passive","",INDEX(Expenses!P$6:P$1005,$DS763,1))</f>
        <v/>
      </c>
    </row>
    <row r="764" spans="123:139" x14ac:dyDescent="0.25">
      <c r="DS764" s="40">
        <v>759</v>
      </c>
      <c r="DT764" s="130" t="str">
        <f>IF(OR(INDEX(Expenses!$B$6:$B$1005,$DS764,1)=0,INDEX(Expenses!$C$6:$C$1005,$DS764,1)=0,INDEX(Expenses!$D$6:$D$1005,$DS764,1)=0),"Passive","Active")</f>
        <v>Passive</v>
      </c>
      <c r="DU764" s="130" t="str">
        <f>IF($DT764="Passive","",INDEX(Expenses!$B$6:$B$1005,Calc!$DS764,1))</f>
        <v/>
      </c>
      <c r="DV764" s="130" t="str">
        <f>IF($DT764="Passive","",INDEX(Expenses!$C$6:$C$1005,Calc!$DS764,1))</f>
        <v/>
      </c>
      <c r="DW764" s="130" t="str">
        <f>IF($DT764="Passive","",INDEX(Expenses!$D$6:$D$1005,Calc!$DS764,1))</f>
        <v/>
      </c>
      <c r="DX764" s="136" t="str">
        <f>IF($DT764="Passive","",INDEX(Expenses!E$6:E$1005,$DS764,1))</f>
        <v/>
      </c>
      <c r="DY764" s="136" t="str">
        <f>IF($DT764="Passive","",INDEX(Expenses!F$6:F$1005,$DS764,1))</f>
        <v/>
      </c>
      <c r="DZ764" s="136" t="str">
        <f>IF($DT764="Passive","",INDEX(Expenses!G$6:G$1005,$DS764,1))</f>
        <v/>
      </c>
      <c r="EA764" s="136" t="str">
        <f>IF($DT764="Passive","",INDEX(Expenses!H$6:H$1005,$DS764,1))</f>
        <v/>
      </c>
      <c r="EB764" s="136" t="str">
        <f>IF($DT764="Passive","",INDEX(Expenses!I$6:I$1005,$DS764,1))</f>
        <v/>
      </c>
      <c r="EC764" s="136" t="str">
        <f>IF($DT764="Passive","",INDEX(Expenses!J$6:J$1005,$DS764,1))</f>
        <v/>
      </c>
      <c r="ED764" s="136" t="str">
        <f>IF($DT764="Passive","",INDEX(Expenses!K$6:K$1005,$DS764,1))</f>
        <v/>
      </c>
      <c r="EE764" s="136" t="str">
        <f>IF($DT764="Passive","",INDEX(Expenses!L$6:L$1005,$DS764,1))</f>
        <v/>
      </c>
      <c r="EF764" s="136" t="str">
        <f>IF($DT764="Passive","",INDEX(Expenses!M$6:M$1005,$DS764,1))</f>
        <v/>
      </c>
      <c r="EG764" s="136" t="str">
        <f>IF($DT764="Passive","",INDEX(Expenses!N$6:N$1005,$DS764,1))</f>
        <v/>
      </c>
      <c r="EH764" s="136" t="str">
        <f>IF($DT764="Passive","",INDEX(Expenses!O$6:O$1005,$DS764,1))</f>
        <v/>
      </c>
      <c r="EI764" s="136" t="str">
        <f>IF($DT764="Passive","",INDEX(Expenses!P$6:P$1005,$DS764,1))</f>
        <v/>
      </c>
    </row>
    <row r="765" spans="123:139" x14ac:dyDescent="0.25">
      <c r="DS765" s="40">
        <v>760</v>
      </c>
      <c r="DT765" s="130" t="str">
        <f>IF(OR(INDEX(Expenses!$B$6:$B$1005,$DS765,1)=0,INDEX(Expenses!$C$6:$C$1005,$DS765,1)=0,INDEX(Expenses!$D$6:$D$1005,$DS765,1)=0),"Passive","Active")</f>
        <v>Passive</v>
      </c>
      <c r="DU765" s="130" t="str">
        <f>IF($DT765="Passive","",INDEX(Expenses!$B$6:$B$1005,Calc!$DS765,1))</f>
        <v/>
      </c>
      <c r="DV765" s="130" t="str">
        <f>IF($DT765="Passive","",INDEX(Expenses!$C$6:$C$1005,Calc!$DS765,1))</f>
        <v/>
      </c>
      <c r="DW765" s="130" t="str">
        <f>IF($DT765="Passive","",INDEX(Expenses!$D$6:$D$1005,Calc!$DS765,1))</f>
        <v/>
      </c>
      <c r="DX765" s="136" t="str">
        <f>IF($DT765="Passive","",INDEX(Expenses!E$6:E$1005,$DS765,1))</f>
        <v/>
      </c>
      <c r="DY765" s="136" t="str">
        <f>IF($DT765="Passive","",INDEX(Expenses!F$6:F$1005,$DS765,1))</f>
        <v/>
      </c>
      <c r="DZ765" s="136" t="str">
        <f>IF($DT765="Passive","",INDEX(Expenses!G$6:G$1005,$DS765,1))</f>
        <v/>
      </c>
      <c r="EA765" s="136" t="str">
        <f>IF($DT765="Passive","",INDEX(Expenses!H$6:H$1005,$DS765,1))</f>
        <v/>
      </c>
      <c r="EB765" s="136" t="str">
        <f>IF($DT765="Passive","",INDEX(Expenses!I$6:I$1005,$DS765,1))</f>
        <v/>
      </c>
      <c r="EC765" s="136" t="str">
        <f>IF($DT765="Passive","",INDEX(Expenses!J$6:J$1005,$DS765,1))</f>
        <v/>
      </c>
      <c r="ED765" s="136" t="str">
        <f>IF($DT765="Passive","",INDEX(Expenses!K$6:K$1005,$DS765,1))</f>
        <v/>
      </c>
      <c r="EE765" s="136" t="str">
        <f>IF($DT765="Passive","",INDEX(Expenses!L$6:L$1005,$DS765,1))</f>
        <v/>
      </c>
      <c r="EF765" s="136" t="str">
        <f>IF($DT765="Passive","",INDEX(Expenses!M$6:M$1005,$DS765,1))</f>
        <v/>
      </c>
      <c r="EG765" s="136" t="str">
        <f>IF($DT765="Passive","",INDEX(Expenses!N$6:N$1005,$DS765,1))</f>
        <v/>
      </c>
      <c r="EH765" s="136" t="str">
        <f>IF($DT765="Passive","",INDEX(Expenses!O$6:O$1005,$DS765,1))</f>
        <v/>
      </c>
      <c r="EI765" s="136" t="str">
        <f>IF($DT765="Passive","",INDEX(Expenses!P$6:P$1005,$DS765,1))</f>
        <v/>
      </c>
    </row>
    <row r="766" spans="123:139" x14ac:dyDescent="0.25">
      <c r="DS766" s="40">
        <v>761</v>
      </c>
      <c r="DT766" s="130" t="str">
        <f>IF(OR(INDEX(Expenses!$B$6:$B$1005,$DS766,1)=0,INDEX(Expenses!$C$6:$C$1005,$DS766,1)=0,INDEX(Expenses!$D$6:$D$1005,$DS766,1)=0),"Passive","Active")</f>
        <v>Passive</v>
      </c>
      <c r="DU766" s="130" t="str">
        <f>IF($DT766="Passive","",INDEX(Expenses!$B$6:$B$1005,Calc!$DS766,1))</f>
        <v/>
      </c>
      <c r="DV766" s="130" t="str">
        <f>IF($DT766="Passive","",INDEX(Expenses!$C$6:$C$1005,Calc!$DS766,1))</f>
        <v/>
      </c>
      <c r="DW766" s="130" t="str">
        <f>IF($DT766="Passive","",INDEX(Expenses!$D$6:$D$1005,Calc!$DS766,1))</f>
        <v/>
      </c>
      <c r="DX766" s="136" t="str">
        <f>IF($DT766="Passive","",INDEX(Expenses!E$6:E$1005,$DS766,1))</f>
        <v/>
      </c>
      <c r="DY766" s="136" t="str">
        <f>IF($DT766="Passive","",INDEX(Expenses!F$6:F$1005,$DS766,1))</f>
        <v/>
      </c>
      <c r="DZ766" s="136" t="str">
        <f>IF($DT766="Passive","",INDEX(Expenses!G$6:G$1005,$DS766,1))</f>
        <v/>
      </c>
      <c r="EA766" s="136" t="str">
        <f>IF($DT766="Passive","",INDEX(Expenses!H$6:H$1005,$DS766,1))</f>
        <v/>
      </c>
      <c r="EB766" s="136" t="str">
        <f>IF($DT766="Passive","",INDEX(Expenses!I$6:I$1005,$DS766,1))</f>
        <v/>
      </c>
      <c r="EC766" s="136" t="str">
        <f>IF($DT766="Passive","",INDEX(Expenses!J$6:J$1005,$DS766,1))</f>
        <v/>
      </c>
      <c r="ED766" s="136" t="str">
        <f>IF($DT766="Passive","",INDEX(Expenses!K$6:K$1005,$DS766,1))</f>
        <v/>
      </c>
      <c r="EE766" s="136" t="str">
        <f>IF($DT766="Passive","",INDEX(Expenses!L$6:L$1005,$DS766,1))</f>
        <v/>
      </c>
      <c r="EF766" s="136" t="str">
        <f>IF($DT766="Passive","",INDEX(Expenses!M$6:M$1005,$DS766,1))</f>
        <v/>
      </c>
      <c r="EG766" s="136" t="str">
        <f>IF($DT766="Passive","",INDEX(Expenses!N$6:N$1005,$DS766,1))</f>
        <v/>
      </c>
      <c r="EH766" s="136" t="str">
        <f>IF($DT766="Passive","",INDEX(Expenses!O$6:O$1005,$DS766,1))</f>
        <v/>
      </c>
      <c r="EI766" s="136" t="str">
        <f>IF($DT766="Passive","",INDEX(Expenses!P$6:P$1005,$DS766,1))</f>
        <v/>
      </c>
    </row>
    <row r="767" spans="123:139" x14ac:dyDescent="0.25">
      <c r="DS767" s="40">
        <v>762</v>
      </c>
      <c r="DT767" s="130" t="str">
        <f>IF(OR(INDEX(Expenses!$B$6:$B$1005,$DS767,1)=0,INDEX(Expenses!$C$6:$C$1005,$DS767,1)=0,INDEX(Expenses!$D$6:$D$1005,$DS767,1)=0),"Passive","Active")</f>
        <v>Passive</v>
      </c>
      <c r="DU767" s="130" t="str">
        <f>IF($DT767="Passive","",INDEX(Expenses!$B$6:$B$1005,Calc!$DS767,1))</f>
        <v/>
      </c>
      <c r="DV767" s="130" t="str">
        <f>IF($DT767="Passive","",INDEX(Expenses!$C$6:$C$1005,Calc!$DS767,1))</f>
        <v/>
      </c>
      <c r="DW767" s="130" t="str">
        <f>IF($DT767="Passive","",INDEX(Expenses!$D$6:$D$1005,Calc!$DS767,1))</f>
        <v/>
      </c>
      <c r="DX767" s="136" t="str">
        <f>IF($DT767="Passive","",INDEX(Expenses!E$6:E$1005,$DS767,1))</f>
        <v/>
      </c>
      <c r="DY767" s="136" t="str">
        <f>IF($DT767="Passive","",INDEX(Expenses!F$6:F$1005,$DS767,1))</f>
        <v/>
      </c>
      <c r="DZ767" s="136" t="str">
        <f>IF($DT767="Passive","",INDEX(Expenses!G$6:G$1005,$DS767,1))</f>
        <v/>
      </c>
      <c r="EA767" s="136" t="str">
        <f>IF($DT767="Passive","",INDEX(Expenses!H$6:H$1005,$DS767,1))</f>
        <v/>
      </c>
      <c r="EB767" s="136" t="str">
        <f>IF($DT767="Passive","",INDEX(Expenses!I$6:I$1005,$DS767,1))</f>
        <v/>
      </c>
      <c r="EC767" s="136" t="str">
        <f>IF($DT767="Passive","",INDEX(Expenses!J$6:J$1005,$DS767,1))</f>
        <v/>
      </c>
      <c r="ED767" s="136" t="str">
        <f>IF($DT767="Passive","",INDEX(Expenses!K$6:K$1005,$DS767,1))</f>
        <v/>
      </c>
      <c r="EE767" s="136" t="str">
        <f>IF($DT767="Passive","",INDEX(Expenses!L$6:L$1005,$DS767,1))</f>
        <v/>
      </c>
      <c r="EF767" s="136" t="str">
        <f>IF($DT767="Passive","",INDEX(Expenses!M$6:M$1005,$DS767,1))</f>
        <v/>
      </c>
      <c r="EG767" s="136" t="str">
        <f>IF($DT767="Passive","",INDEX(Expenses!N$6:N$1005,$DS767,1))</f>
        <v/>
      </c>
      <c r="EH767" s="136" t="str">
        <f>IF($DT767="Passive","",INDEX(Expenses!O$6:O$1005,$DS767,1))</f>
        <v/>
      </c>
      <c r="EI767" s="136" t="str">
        <f>IF($DT767="Passive","",INDEX(Expenses!P$6:P$1005,$DS767,1))</f>
        <v/>
      </c>
    </row>
    <row r="768" spans="123:139" x14ac:dyDescent="0.25">
      <c r="DS768" s="40">
        <v>763</v>
      </c>
      <c r="DT768" s="130" t="str">
        <f>IF(OR(INDEX(Expenses!$B$6:$B$1005,$DS768,1)=0,INDEX(Expenses!$C$6:$C$1005,$DS768,1)=0,INDEX(Expenses!$D$6:$D$1005,$DS768,1)=0),"Passive","Active")</f>
        <v>Passive</v>
      </c>
      <c r="DU768" s="130" t="str">
        <f>IF($DT768="Passive","",INDEX(Expenses!$B$6:$B$1005,Calc!$DS768,1))</f>
        <v/>
      </c>
      <c r="DV768" s="130" t="str">
        <f>IF($DT768="Passive","",INDEX(Expenses!$C$6:$C$1005,Calc!$DS768,1))</f>
        <v/>
      </c>
      <c r="DW768" s="130" t="str">
        <f>IF($DT768="Passive","",INDEX(Expenses!$D$6:$D$1005,Calc!$DS768,1))</f>
        <v/>
      </c>
      <c r="DX768" s="136" t="str">
        <f>IF($DT768="Passive","",INDEX(Expenses!E$6:E$1005,$DS768,1))</f>
        <v/>
      </c>
      <c r="DY768" s="136" t="str">
        <f>IF($DT768="Passive","",INDEX(Expenses!F$6:F$1005,$DS768,1))</f>
        <v/>
      </c>
      <c r="DZ768" s="136" t="str">
        <f>IF($DT768="Passive","",INDEX(Expenses!G$6:G$1005,$DS768,1))</f>
        <v/>
      </c>
      <c r="EA768" s="136" t="str">
        <f>IF($DT768="Passive","",INDEX(Expenses!H$6:H$1005,$DS768,1))</f>
        <v/>
      </c>
      <c r="EB768" s="136" t="str">
        <f>IF($DT768="Passive","",INDEX(Expenses!I$6:I$1005,$DS768,1))</f>
        <v/>
      </c>
      <c r="EC768" s="136" t="str">
        <f>IF($DT768="Passive","",INDEX(Expenses!J$6:J$1005,$DS768,1))</f>
        <v/>
      </c>
      <c r="ED768" s="136" t="str">
        <f>IF($DT768="Passive","",INDEX(Expenses!K$6:K$1005,$DS768,1))</f>
        <v/>
      </c>
      <c r="EE768" s="136" t="str">
        <f>IF($DT768="Passive","",INDEX(Expenses!L$6:L$1005,$DS768,1))</f>
        <v/>
      </c>
      <c r="EF768" s="136" t="str">
        <f>IF($DT768="Passive","",INDEX(Expenses!M$6:M$1005,$DS768,1))</f>
        <v/>
      </c>
      <c r="EG768" s="136" t="str">
        <f>IF($DT768="Passive","",INDEX(Expenses!N$6:N$1005,$DS768,1))</f>
        <v/>
      </c>
      <c r="EH768" s="136" t="str">
        <f>IF($DT768="Passive","",INDEX(Expenses!O$6:O$1005,$DS768,1))</f>
        <v/>
      </c>
      <c r="EI768" s="136" t="str">
        <f>IF($DT768="Passive","",INDEX(Expenses!P$6:P$1005,$DS768,1))</f>
        <v/>
      </c>
    </row>
    <row r="769" spans="123:139" x14ac:dyDescent="0.25">
      <c r="DS769" s="40">
        <v>764</v>
      </c>
      <c r="DT769" s="130" t="str">
        <f>IF(OR(INDEX(Expenses!$B$6:$B$1005,$DS769,1)=0,INDEX(Expenses!$C$6:$C$1005,$DS769,1)=0,INDEX(Expenses!$D$6:$D$1005,$DS769,1)=0),"Passive","Active")</f>
        <v>Passive</v>
      </c>
      <c r="DU769" s="130" t="str">
        <f>IF($DT769="Passive","",INDEX(Expenses!$B$6:$B$1005,Calc!$DS769,1))</f>
        <v/>
      </c>
      <c r="DV769" s="130" t="str">
        <f>IF($DT769="Passive","",INDEX(Expenses!$C$6:$C$1005,Calc!$DS769,1))</f>
        <v/>
      </c>
      <c r="DW769" s="130" t="str">
        <f>IF($DT769="Passive","",INDEX(Expenses!$D$6:$D$1005,Calc!$DS769,1))</f>
        <v/>
      </c>
      <c r="DX769" s="136" t="str">
        <f>IF($DT769="Passive","",INDEX(Expenses!E$6:E$1005,$DS769,1))</f>
        <v/>
      </c>
      <c r="DY769" s="136" t="str">
        <f>IF($DT769="Passive","",INDEX(Expenses!F$6:F$1005,$DS769,1))</f>
        <v/>
      </c>
      <c r="DZ769" s="136" t="str">
        <f>IF($DT769="Passive","",INDEX(Expenses!G$6:G$1005,$DS769,1))</f>
        <v/>
      </c>
      <c r="EA769" s="136" t="str">
        <f>IF($DT769="Passive","",INDEX(Expenses!H$6:H$1005,$DS769,1))</f>
        <v/>
      </c>
      <c r="EB769" s="136" t="str">
        <f>IF($DT769="Passive","",INDEX(Expenses!I$6:I$1005,$DS769,1))</f>
        <v/>
      </c>
      <c r="EC769" s="136" t="str">
        <f>IF($DT769="Passive","",INDEX(Expenses!J$6:J$1005,$DS769,1))</f>
        <v/>
      </c>
      <c r="ED769" s="136" t="str">
        <f>IF($DT769="Passive","",INDEX(Expenses!K$6:K$1005,$DS769,1))</f>
        <v/>
      </c>
      <c r="EE769" s="136" t="str">
        <f>IF($DT769="Passive","",INDEX(Expenses!L$6:L$1005,$DS769,1))</f>
        <v/>
      </c>
      <c r="EF769" s="136" t="str">
        <f>IF($DT769="Passive","",INDEX(Expenses!M$6:M$1005,$DS769,1))</f>
        <v/>
      </c>
      <c r="EG769" s="136" t="str">
        <f>IF($DT769="Passive","",INDEX(Expenses!N$6:N$1005,$DS769,1))</f>
        <v/>
      </c>
      <c r="EH769" s="136" t="str">
        <f>IF($DT769="Passive","",INDEX(Expenses!O$6:O$1005,$DS769,1))</f>
        <v/>
      </c>
      <c r="EI769" s="136" t="str">
        <f>IF($DT769="Passive","",INDEX(Expenses!P$6:P$1005,$DS769,1))</f>
        <v/>
      </c>
    </row>
    <row r="770" spans="123:139" x14ac:dyDescent="0.25">
      <c r="DS770" s="40">
        <v>765</v>
      </c>
      <c r="DT770" s="130" t="str">
        <f>IF(OR(INDEX(Expenses!$B$6:$B$1005,$DS770,1)=0,INDEX(Expenses!$C$6:$C$1005,$DS770,1)=0,INDEX(Expenses!$D$6:$D$1005,$DS770,1)=0),"Passive","Active")</f>
        <v>Passive</v>
      </c>
      <c r="DU770" s="130" t="str">
        <f>IF($DT770="Passive","",INDEX(Expenses!$B$6:$B$1005,Calc!$DS770,1))</f>
        <v/>
      </c>
      <c r="DV770" s="130" t="str">
        <f>IF($DT770="Passive","",INDEX(Expenses!$C$6:$C$1005,Calc!$DS770,1))</f>
        <v/>
      </c>
      <c r="DW770" s="130" t="str">
        <f>IF($DT770="Passive","",INDEX(Expenses!$D$6:$D$1005,Calc!$DS770,1))</f>
        <v/>
      </c>
      <c r="DX770" s="136" t="str">
        <f>IF($DT770="Passive","",INDEX(Expenses!E$6:E$1005,$DS770,1))</f>
        <v/>
      </c>
      <c r="DY770" s="136" t="str">
        <f>IF($DT770="Passive","",INDEX(Expenses!F$6:F$1005,$DS770,1))</f>
        <v/>
      </c>
      <c r="DZ770" s="136" t="str">
        <f>IF($DT770="Passive","",INDEX(Expenses!G$6:G$1005,$DS770,1))</f>
        <v/>
      </c>
      <c r="EA770" s="136" t="str">
        <f>IF($DT770="Passive","",INDEX(Expenses!H$6:H$1005,$DS770,1))</f>
        <v/>
      </c>
      <c r="EB770" s="136" t="str">
        <f>IF($DT770="Passive","",INDEX(Expenses!I$6:I$1005,$DS770,1))</f>
        <v/>
      </c>
      <c r="EC770" s="136" t="str">
        <f>IF($DT770="Passive","",INDEX(Expenses!J$6:J$1005,$DS770,1))</f>
        <v/>
      </c>
      <c r="ED770" s="136" t="str">
        <f>IF($DT770="Passive","",INDEX(Expenses!K$6:K$1005,$DS770,1))</f>
        <v/>
      </c>
      <c r="EE770" s="136" t="str">
        <f>IF($DT770="Passive","",INDEX(Expenses!L$6:L$1005,$DS770,1))</f>
        <v/>
      </c>
      <c r="EF770" s="136" t="str">
        <f>IF($DT770="Passive","",INDEX(Expenses!M$6:M$1005,$DS770,1))</f>
        <v/>
      </c>
      <c r="EG770" s="136" t="str">
        <f>IF($DT770="Passive","",INDEX(Expenses!N$6:N$1005,$DS770,1))</f>
        <v/>
      </c>
      <c r="EH770" s="136" t="str">
        <f>IF($DT770="Passive","",INDEX(Expenses!O$6:O$1005,$DS770,1))</f>
        <v/>
      </c>
      <c r="EI770" s="136" t="str">
        <f>IF($DT770="Passive","",INDEX(Expenses!P$6:P$1005,$DS770,1))</f>
        <v/>
      </c>
    </row>
    <row r="771" spans="123:139" x14ac:dyDescent="0.25">
      <c r="DS771" s="40">
        <v>766</v>
      </c>
      <c r="DT771" s="130" t="str">
        <f>IF(OR(INDEX(Expenses!$B$6:$B$1005,$DS771,1)=0,INDEX(Expenses!$C$6:$C$1005,$DS771,1)=0,INDEX(Expenses!$D$6:$D$1005,$DS771,1)=0),"Passive","Active")</f>
        <v>Passive</v>
      </c>
      <c r="DU771" s="130" t="str">
        <f>IF($DT771="Passive","",INDEX(Expenses!$B$6:$B$1005,Calc!$DS771,1))</f>
        <v/>
      </c>
      <c r="DV771" s="130" t="str">
        <f>IF($DT771="Passive","",INDEX(Expenses!$C$6:$C$1005,Calc!$DS771,1))</f>
        <v/>
      </c>
      <c r="DW771" s="130" t="str">
        <f>IF($DT771="Passive","",INDEX(Expenses!$D$6:$D$1005,Calc!$DS771,1))</f>
        <v/>
      </c>
      <c r="DX771" s="136" t="str">
        <f>IF($DT771="Passive","",INDEX(Expenses!E$6:E$1005,$DS771,1))</f>
        <v/>
      </c>
      <c r="DY771" s="136" t="str">
        <f>IF($DT771="Passive","",INDEX(Expenses!F$6:F$1005,$DS771,1))</f>
        <v/>
      </c>
      <c r="DZ771" s="136" t="str">
        <f>IF($DT771="Passive","",INDEX(Expenses!G$6:G$1005,$DS771,1))</f>
        <v/>
      </c>
      <c r="EA771" s="136" t="str">
        <f>IF($DT771="Passive","",INDEX(Expenses!H$6:H$1005,$DS771,1))</f>
        <v/>
      </c>
      <c r="EB771" s="136" t="str">
        <f>IF($DT771="Passive","",INDEX(Expenses!I$6:I$1005,$DS771,1))</f>
        <v/>
      </c>
      <c r="EC771" s="136" t="str">
        <f>IF($DT771="Passive","",INDEX(Expenses!J$6:J$1005,$DS771,1))</f>
        <v/>
      </c>
      <c r="ED771" s="136" t="str">
        <f>IF($DT771="Passive","",INDEX(Expenses!K$6:K$1005,$DS771,1))</f>
        <v/>
      </c>
      <c r="EE771" s="136" t="str">
        <f>IF($DT771="Passive","",INDEX(Expenses!L$6:L$1005,$DS771,1))</f>
        <v/>
      </c>
      <c r="EF771" s="136" t="str">
        <f>IF($DT771="Passive","",INDEX(Expenses!M$6:M$1005,$DS771,1))</f>
        <v/>
      </c>
      <c r="EG771" s="136" t="str">
        <f>IF($DT771="Passive","",INDEX(Expenses!N$6:N$1005,$DS771,1))</f>
        <v/>
      </c>
      <c r="EH771" s="136" t="str">
        <f>IF($DT771="Passive","",INDEX(Expenses!O$6:O$1005,$DS771,1))</f>
        <v/>
      </c>
      <c r="EI771" s="136" t="str">
        <f>IF($DT771="Passive","",INDEX(Expenses!P$6:P$1005,$DS771,1))</f>
        <v/>
      </c>
    </row>
    <row r="772" spans="123:139" x14ac:dyDescent="0.25">
      <c r="DS772" s="40">
        <v>767</v>
      </c>
      <c r="DT772" s="130" t="str">
        <f>IF(OR(INDEX(Expenses!$B$6:$B$1005,$DS772,1)=0,INDEX(Expenses!$C$6:$C$1005,$DS772,1)=0,INDEX(Expenses!$D$6:$D$1005,$DS772,1)=0),"Passive","Active")</f>
        <v>Passive</v>
      </c>
      <c r="DU772" s="130" t="str">
        <f>IF($DT772="Passive","",INDEX(Expenses!$B$6:$B$1005,Calc!$DS772,1))</f>
        <v/>
      </c>
      <c r="DV772" s="130" t="str">
        <f>IF($DT772="Passive","",INDEX(Expenses!$C$6:$C$1005,Calc!$DS772,1))</f>
        <v/>
      </c>
      <c r="DW772" s="130" t="str">
        <f>IF($DT772="Passive","",INDEX(Expenses!$D$6:$D$1005,Calc!$DS772,1))</f>
        <v/>
      </c>
      <c r="DX772" s="136" t="str">
        <f>IF($DT772="Passive","",INDEX(Expenses!E$6:E$1005,$DS772,1))</f>
        <v/>
      </c>
      <c r="DY772" s="136" t="str">
        <f>IF($DT772="Passive","",INDEX(Expenses!F$6:F$1005,$DS772,1))</f>
        <v/>
      </c>
      <c r="DZ772" s="136" t="str">
        <f>IF($DT772="Passive","",INDEX(Expenses!G$6:G$1005,$DS772,1))</f>
        <v/>
      </c>
      <c r="EA772" s="136" t="str">
        <f>IF($DT772="Passive","",INDEX(Expenses!H$6:H$1005,$DS772,1))</f>
        <v/>
      </c>
      <c r="EB772" s="136" t="str">
        <f>IF($DT772="Passive","",INDEX(Expenses!I$6:I$1005,$DS772,1))</f>
        <v/>
      </c>
      <c r="EC772" s="136" t="str">
        <f>IF($DT772="Passive","",INDEX(Expenses!J$6:J$1005,$DS772,1))</f>
        <v/>
      </c>
      <c r="ED772" s="136" t="str">
        <f>IF($DT772="Passive","",INDEX(Expenses!K$6:K$1005,$DS772,1))</f>
        <v/>
      </c>
      <c r="EE772" s="136" t="str">
        <f>IF($DT772="Passive","",INDEX(Expenses!L$6:L$1005,$DS772,1))</f>
        <v/>
      </c>
      <c r="EF772" s="136" t="str">
        <f>IF($DT772="Passive","",INDEX(Expenses!M$6:M$1005,$DS772,1))</f>
        <v/>
      </c>
      <c r="EG772" s="136" t="str">
        <f>IF($DT772="Passive","",INDEX(Expenses!N$6:N$1005,$DS772,1))</f>
        <v/>
      </c>
      <c r="EH772" s="136" t="str">
        <f>IF($DT772="Passive","",INDEX(Expenses!O$6:O$1005,$DS772,1))</f>
        <v/>
      </c>
      <c r="EI772" s="136" t="str">
        <f>IF($DT772="Passive","",INDEX(Expenses!P$6:P$1005,$DS772,1))</f>
        <v/>
      </c>
    </row>
    <row r="773" spans="123:139" x14ac:dyDescent="0.25">
      <c r="DS773" s="40">
        <v>768</v>
      </c>
      <c r="DT773" s="130" t="str">
        <f>IF(OR(INDEX(Expenses!$B$6:$B$1005,$DS773,1)=0,INDEX(Expenses!$C$6:$C$1005,$DS773,1)=0,INDEX(Expenses!$D$6:$D$1005,$DS773,1)=0),"Passive","Active")</f>
        <v>Passive</v>
      </c>
      <c r="DU773" s="130" t="str">
        <f>IF($DT773="Passive","",INDEX(Expenses!$B$6:$B$1005,Calc!$DS773,1))</f>
        <v/>
      </c>
      <c r="DV773" s="130" t="str">
        <f>IF($DT773="Passive","",INDEX(Expenses!$C$6:$C$1005,Calc!$DS773,1))</f>
        <v/>
      </c>
      <c r="DW773" s="130" t="str">
        <f>IF($DT773="Passive","",INDEX(Expenses!$D$6:$D$1005,Calc!$DS773,1))</f>
        <v/>
      </c>
      <c r="DX773" s="136" t="str">
        <f>IF($DT773="Passive","",INDEX(Expenses!E$6:E$1005,$DS773,1))</f>
        <v/>
      </c>
      <c r="DY773" s="136" t="str">
        <f>IF($DT773="Passive","",INDEX(Expenses!F$6:F$1005,$DS773,1))</f>
        <v/>
      </c>
      <c r="DZ773" s="136" t="str">
        <f>IF($DT773="Passive","",INDEX(Expenses!G$6:G$1005,$DS773,1))</f>
        <v/>
      </c>
      <c r="EA773" s="136" t="str">
        <f>IF($DT773="Passive","",INDEX(Expenses!H$6:H$1005,$DS773,1))</f>
        <v/>
      </c>
      <c r="EB773" s="136" t="str">
        <f>IF($DT773="Passive","",INDEX(Expenses!I$6:I$1005,$DS773,1))</f>
        <v/>
      </c>
      <c r="EC773" s="136" t="str">
        <f>IF($DT773="Passive","",INDEX(Expenses!J$6:J$1005,$DS773,1))</f>
        <v/>
      </c>
      <c r="ED773" s="136" t="str">
        <f>IF($DT773="Passive","",INDEX(Expenses!K$6:K$1005,$DS773,1))</f>
        <v/>
      </c>
      <c r="EE773" s="136" t="str">
        <f>IF($DT773="Passive","",INDEX(Expenses!L$6:L$1005,$DS773,1))</f>
        <v/>
      </c>
      <c r="EF773" s="136" t="str">
        <f>IF($DT773="Passive","",INDEX(Expenses!M$6:M$1005,$DS773,1))</f>
        <v/>
      </c>
      <c r="EG773" s="136" t="str">
        <f>IF($DT773="Passive","",INDEX(Expenses!N$6:N$1005,$DS773,1))</f>
        <v/>
      </c>
      <c r="EH773" s="136" t="str">
        <f>IF($DT773="Passive","",INDEX(Expenses!O$6:O$1005,$DS773,1))</f>
        <v/>
      </c>
      <c r="EI773" s="136" t="str">
        <f>IF($DT773="Passive","",INDEX(Expenses!P$6:P$1005,$DS773,1))</f>
        <v/>
      </c>
    </row>
    <row r="774" spans="123:139" x14ac:dyDescent="0.25">
      <c r="DS774" s="40">
        <v>769</v>
      </c>
      <c r="DT774" s="130" t="str">
        <f>IF(OR(INDEX(Expenses!$B$6:$B$1005,$DS774,1)=0,INDEX(Expenses!$C$6:$C$1005,$DS774,1)=0,INDEX(Expenses!$D$6:$D$1005,$DS774,1)=0),"Passive","Active")</f>
        <v>Passive</v>
      </c>
      <c r="DU774" s="130" t="str">
        <f>IF($DT774="Passive","",INDEX(Expenses!$B$6:$B$1005,Calc!$DS774,1))</f>
        <v/>
      </c>
      <c r="DV774" s="130" t="str">
        <f>IF($DT774="Passive","",INDEX(Expenses!$C$6:$C$1005,Calc!$DS774,1))</f>
        <v/>
      </c>
      <c r="DW774" s="130" t="str">
        <f>IF($DT774="Passive","",INDEX(Expenses!$D$6:$D$1005,Calc!$DS774,1))</f>
        <v/>
      </c>
      <c r="DX774" s="136" t="str">
        <f>IF($DT774="Passive","",INDEX(Expenses!E$6:E$1005,$DS774,1))</f>
        <v/>
      </c>
      <c r="DY774" s="136" t="str">
        <f>IF($DT774="Passive","",INDEX(Expenses!F$6:F$1005,$DS774,1))</f>
        <v/>
      </c>
      <c r="DZ774" s="136" t="str">
        <f>IF($DT774="Passive","",INDEX(Expenses!G$6:G$1005,$DS774,1))</f>
        <v/>
      </c>
      <c r="EA774" s="136" t="str">
        <f>IF($DT774="Passive","",INDEX(Expenses!H$6:H$1005,$DS774,1))</f>
        <v/>
      </c>
      <c r="EB774" s="136" t="str">
        <f>IF($DT774="Passive","",INDEX(Expenses!I$6:I$1005,$DS774,1))</f>
        <v/>
      </c>
      <c r="EC774" s="136" t="str">
        <f>IF($DT774="Passive","",INDEX(Expenses!J$6:J$1005,$DS774,1))</f>
        <v/>
      </c>
      <c r="ED774" s="136" t="str">
        <f>IF($DT774="Passive","",INDEX(Expenses!K$6:K$1005,$DS774,1))</f>
        <v/>
      </c>
      <c r="EE774" s="136" t="str">
        <f>IF($DT774="Passive","",INDEX(Expenses!L$6:L$1005,$DS774,1))</f>
        <v/>
      </c>
      <c r="EF774" s="136" t="str">
        <f>IF($DT774="Passive","",INDEX(Expenses!M$6:M$1005,$DS774,1))</f>
        <v/>
      </c>
      <c r="EG774" s="136" t="str">
        <f>IF($DT774="Passive","",INDEX(Expenses!N$6:N$1005,$DS774,1))</f>
        <v/>
      </c>
      <c r="EH774" s="136" t="str">
        <f>IF($DT774="Passive","",INDEX(Expenses!O$6:O$1005,$DS774,1))</f>
        <v/>
      </c>
      <c r="EI774" s="136" t="str">
        <f>IF($DT774="Passive","",INDEX(Expenses!P$6:P$1005,$DS774,1))</f>
        <v/>
      </c>
    </row>
    <row r="775" spans="123:139" x14ac:dyDescent="0.25">
      <c r="DS775" s="40">
        <v>770</v>
      </c>
      <c r="DT775" s="130" t="str">
        <f>IF(OR(INDEX(Expenses!$B$6:$B$1005,$DS775,1)=0,INDEX(Expenses!$C$6:$C$1005,$DS775,1)=0,INDEX(Expenses!$D$6:$D$1005,$DS775,1)=0),"Passive","Active")</f>
        <v>Passive</v>
      </c>
      <c r="DU775" s="130" t="str">
        <f>IF($DT775="Passive","",INDEX(Expenses!$B$6:$B$1005,Calc!$DS775,1))</f>
        <v/>
      </c>
      <c r="DV775" s="130" t="str">
        <f>IF($DT775="Passive","",INDEX(Expenses!$C$6:$C$1005,Calc!$DS775,1))</f>
        <v/>
      </c>
      <c r="DW775" s="130" t="str">
        <f>IF($DT775="Passive","",INDEX(Expenses!$D$6:$D$1005,Calc!$DS775,1))</f>
        <v/>
      </c>
      <c r="DX775" s="136" t="str">
        <f>IF($DT775="Passive","",INDEX(Expenses!E$6:E$1005,$DS775,1))</f>
        <v/>
      </c>
      <c r="DY775" s="136" t="str">
        <f>IF($DT775="Passive","",INDEX(Expenses!F$6:F$1005,$DS775,1))</f>
        <v/>
      </c>
      <c r="DZ775" s="136" t="str">
        <f>IF($DT775="Passive","",INDEX(Expenses!G$6:G$1005,$DS775,1))</f>
        <v/>
      </c>
      <c r="EA775" s="136" t="str">
        <f>IF($DT775="Passive","",INDEX(Expenses!H$6:H$1005,$DS775,1))</f>
        <v/>
      </c>
      <c r="EB775" s="136" t="str">
        <f>IF($DT775="Passive","",INDEX(Expenses!I$6:I$1005,$DS775,1))</f>
        <v/>
      </c>
      <c r="EC775" s="136" t="str">
        <f>IF($DT775="Passive","",INDEX(Expenses!J$6:J$1005,$DS775,1))</f>
        <v/>
      </c>
      <c r="ED775" s="136" t="str">
        <f>IF($DT775="Passive","",INDEX(Expenses!K$6:K$1005,$DS775,1))</f>
        <v/>
      </c>
      <c r="EE775" s="136" t="str">
        <f>IF($DT775="Passive","",INDEX(Expenses!L$6:L$1005,$DS775,1))</f>
        <v/>
      </c>
      <c r="EF775" s="136" t="str">
        <f>IF($DT775="Passive","",INDEX(Expenses!M$6:M$1005,$DS775,1))</f>
        <v/>
      </c>
      <c r="EG775" s="136" t="str">
        <f>IF($DT775="Passive","",INDEX(Expenses!N$6:N$1005,$DS775,1))</f>
        <v/>
      </c>
      <c r="EH775" s="136" t="str">
        <f>IF($DT775="Passive","",INDEX(Expenses!O$6:O$1005,$DS775,1))</f>
        <v/>
      </c>
      <c r="EI775" s="136" t="str">
        <f>IF($DT775="Passive","",INDEX(Expenses!P$6:P$1005,$DS775,1))</f>
        <v/>
      </c>
    </row>
    <row r="776" spans="123:139" x14ac:dyDescent="0.25">
      <c r="DS776" s="40">
        <v>771</v>
      </c>
      <c r="DT776" s="130" t="str">
        <f>IF(OR(INDEX(Expenses!$B$6:$B$1005,$DS776,1)=0,INDEX(Expenses!$C$6:$C$1005,$DS776,1)=0,INDEX(Expenses!$D$6:$D$1005,$DS776,1)=0),"Passive","Active")</f>
        <v>Passive</v>
      </c>
      <c r="DU776" s="130" t="str">
        <f>IF($DT776="Passive","",INDEX(Expenses!$B$6:$B$1005,Calc!$DS776,1))</f>
        <v/>
      </c>
      <c r="DV776" s="130" t="str">
        <f>IF($DT776="Passive","",INDEX(Expenses!$C$6:$C$1005,Calc!$DS776,1))</f>
        <v/>
      </c>
      <c r="DW776" s="130" t="str">
        <f>IF($DT776="Passive","",INDEX(Expenses!$D$6:$D$1005,Calc!$DS776,1))</f>
        <v/>
      </c>
      <c r="DX776" s="136" t="str">
        <f>IF($DT776="Passive","",INDEX(Expenses!E$6:E$1005,$DS776,1))</f>
        <v/>
      </c>
      <c r="DY776" s="136" t="str">
        <f>IF($DT776="Passive","",INDEX(Expenses!F$6:F$1005,$DS776,1))</f>
        <v/>
      </c>
      <c r="DZ776" s="136" t="str">
        <f>IF($DT776="Passive","",INDEX(Expenses!G$6:G$1005,$DS776,1))</f>
        <v/>
      </c>
      <c r="EA776" s="136" t="str">
        <f>IF($DT776="Passive","",INDEX(Expenses!H$6:H$1005,$DS776,1))</f>
        <v/>
      </c>
      <c r="EB776" s="136" t="str">
        <f>IF($DT776="Passive","",INDEX(Expenses!I$6:I$1005,$DS776,1))</f>
        <v/>
      </c>
      <c r="EC776" s="136" t="str">
        <f>IF($DT776="Passive","",INDEX(Expenses!J$6:J$1005,$DS776,1))</f>
        <v/>
      </c>
      <c r="ED776" s="136" t="str">
        <f>IF($DT776="Passive","",INDEX(Expenses!K$6:K$1005,$DS776,1))</f>
        <v/>
      </c>
      <c r="EE776" s="136" t="str">
        <f>IF($DT776="Passive","",INDEX(Expenses!L$6:L$1005,$DS776,1))</f>
        <v/>
      </c>
      <c r="EF776" s="136" t="str">
        <f>IF($DT776="Passive","",INDEX(Expenses!M$6:M$1005,$DS776,1))</f>
        <v/>
      </c>
      <c r="EG776" s="136" t="str">
        <f>IF($DT776="Passive","",INDEX(Expenses!N$6:N$1005,$DS776,1))</f>
        <v/>
      </c>
      <c r="EH776" s="136" t="str">
        <f>IF($DT776="Passive","",INDEX(Expenses!O$6:O$1005,$DS776,1))</f>
        <v/>
      </c>
      <c r="EI776" s="136" t="str">
        <f>IF($DT776="Passive","",INDEX(Expenses!P$6:P$1005,$DS776,1))</f>
        <v/>
      </c>
    </row>
    <row r="777" spans="123:139" x14ac:dyDescent="0.25">
      <c r="DS777" s="40">
        <v>772</v>
      </c>
      <c r="DT777" s="130" t="str">
        <f>IF(OR(INDEX(Expenses!$B$6:$B$1005,$DS777,1)=0,INDEX(Expenses!$C$6:$C$1005,$DS777,1)=0,INDEX(Expenses!$D$6:$D$1005,$DS777,1)=0),"Passive","Active")</f>
        <v>Passive</v>
      </c>
      <c r="DU777" s="130" t="str">
        <f>IF($DT777="Passive","",INDEX(Expenses!$B$6:$B$1005,Calc!$DS777,1))</f>
        <v/>
      </c>
      <c r="DV777" s="130" t="str">
        <f>IF($DT777="Passive","",INDEX(Expenses!$C$6:$C$1005,Calc!$DS777,1))</f>
        <v/>
      </c>
      <c r="DW777" s="130" t="str">
        <f>IF($DT777="Passive","",INDEX(Expenses!$D$6:$D$1005,Calc!$DS777,1))</f>
        <v/>
      </c>
      <c r="DX777" s="136" t="str">
        <f>IF($DT777="Passive","",INDEX(Expenses!E$6:E$1005,$DS777,1))</f>
        <v/>
      </c>
      <c r="DY777" s="136" t="str">
        <f>IF($DT777="Passive","",INDEX(Expenses!F$6:F$1005,$DS777,1))</f>
        <v/>
      </c>
      <c r="DZ777" s="136" t="str">
        <f>IF($DT777="Passive","",INDEX(Expenses!G$6:G$1005,$DS777,1))</f>
        <v/>
      </c>
      <c r="EA777" s="136" t="str">
        <f>IF($DT777="Passive","",INDEX(Expenses!H$6:H$1005,$DS777,1))</f>
        <v/>
      </c>
      <c r="EB777" s="136" t="str">
        <f>IF($DT777="Passive","",INDEX(Expenses!I$6:I$1005,$DS777,1))</f>
        <v/>
      </c>
      <c r="EC777" s="136" t="str">
        <f>IF($DT777="Passive","",INDEX(Expenses!J$6:J$1005,$DS777,1))</f>
        <v/>
      </c>
      <c r="ED777" s="136" t="str">
        <f>IF($DT777="Passive","",INDEX(Expenses!K$6:K$1005,$DS777,1))</f>
        <v/>
      </c>
      <c r="EE777" s="136" t="str">
        <f>IF($DT777="Passive","",INDEX(Expenses!L$6:L$1005,$DS777,1))</f>
        <v/>
      </c>
      <c r="EF777" s="136" t="str">
        <f>IF($DT777="Passive","",INDEX(Expenses!M$6:M$1005,$DS777,1))</f>
        <v/>
      </c>
      <c r="EG777" s="136" t="str">
        <f>IF($DT777="Passive","",INDEX(Expenses!N$6:N$1005,$DS777,1))</f>
        <v/>
      </c>
      <c r="EH777" s="136" t="str">
        <f>IF($DT777="Passive","",INDEX(Expenses!O$6:O$1005,$DS777,1))</f>
        <v/>
      </c>
      <c r="EI777" s="136" t="str">
        <f>IF($DT777="Passive","",INDEX(Expenses!P$6:P$1005,$DS777,1))</f>
        <v/>
      </c>
    </row>
    <row r="778" spans="123:139" x14ac:dyDescent="0.25">
      <c r="DS778" s="40">
        <v>773</v>
      </c>
      <c r="DT778" s="130" t="str">
        <f>IF(OR(INDEX(Expenses!$B$6:$B$1005,$DS778,1)=0,INDEX(Expenses!$C$6:$C$1005,$DS778,1)=0,INDEX(Expenses!$D$6:$D$1005,$DS778,1)=0),"Passive","Active")</f>
        <v>Passive</v>
      </c>
      <c r="DU778" s="130" t="str">
        <f>IF($DT778="Passive","",INDEX(Expenses!$B$6:$B$1005,Calc!$DS778,1))</f>
        <v/>
      </c>
      <c r="DV778" s="130" t="str">
        <f>IF($DT778="Passive","",INDEX(Expenses!$C$6:$C$1005,Calc!$DS778,1))</f>
        <v/>
      </c>
      <c r="DW778" s="130" t="str">
        <f>IF($DT778="Passive","",INDEX(Expenses!$D$6:$D$1005,Calc!$DS778,1))</f>
        <v/>
      </c>
      <c r="DX778" s="136" t="str">
        <f>IF($DT778="Passive","",INDEX(Expenses!E$6:E$1005,$DS778,1))</f>
        <v/>
      </c>
      <c r="DY778" s="136" t="str">
        <f>IF($DT778="Passive","",INDEX(Expenses!F$6:F$1005,$DS778,1))</f>
        <v/>
      </c>
      <c r="DZ778" s="136" t="str">
        <f>IF($DT778="Passive","",INDEX(Expenses!G$6:G$1005,$DS778,1))</f>
        <v/>
      </c>
      <c r="EA778" s="136" t="str">
        <f>IF($DT778="Passive","",INDEX(Expenses!H$6:H$1005,$DS778,1))</f>
        <v/>
      </c>
      <c r="EB778" s="136" t="str">
        <f>IF($DT778="Passive","",INDEX(Expenses!I$6:I$1005,$DS778,1))</f>
        <v/>
      </c>
      <c r="EC778" s="136" t="str">
        <f>IF($DT778="Passive","",INDEX(Expenses!J$6:J$1005,$DS778,1))</f>
        <v/>
      </c>
      <c r="ED778" s="136" t="str">
        <f>IF($DT778="Passive","",INDEX(Expenses!K$6:K$1005,$DS778,1))</f>
        <v/>
      </c>
      <c r="EE778" s="136" t="str">
        <f>IF($DT778="Passive","",INDEX(Expenses!L$6:L$1005,$DS778,1))</f>
        <v/>
      </c>
      <c r="EF778" s="136" t="str">
        <f>IF($DT778="Passive","",INDEX(Expenses!M$6:M$1005,$DS778,1))</f>
        <v/>
      </c>
      <c r="EG778" s="136" t="str">
        <f>IF($DT778="Passive","",INDEX(Expenses!N$6:N$1005,$DS778,1))</f>
        <v/>
      </c>
      <c r="EH778" s="136" t="str">
        <f>IF($DT778="Passive","",INDEX(Expenses!O$6:O$1005,$DS778,1))</f>
        <v/>
      </c>
      <c r="EI778" s="136" t="str">
        <f>IF($DT778="Passive","",INDEX(Expenses!P$6:P$1005,$DS778,1))</f>
        <v/>
      </c>
    </row>
    <row r="779" spans="123:139" x14ac:dyDescent="0.25">
      <c r="DS779" s="40">
        <v>774</v>
      </c>
      <c r="DT779" s="130" t="str">
        <f>IF(OR(INDEX(Expenses!$B$6:$B$1005,$DS779,1)=0,INDEX(Expenses!$C$6:$C$1005,$DS779,1)=0,INDEX(Expenses!$D$6:$D$1005,$DS779,1)=0),"Passive","Active")</f>
        <v>Passive</v>
      </c>
      <c r="DU779" s="130" t="str">
        <f>IF($DT779="Passive","",INDEX(Expenses!$B$6:$B$1005,Calc!$DS779,1))</f>
        <v/>
      </c>
      <c r="DV779" s="130" t="str">
        <f>IF($DT779="Passive","",INDEX(Expenses!$C$6:$C$1005,Calc!$DS779,1))</f>
        <v/>
      </c>
      <c r="DW779" s="130" t="str">
        <f>IF($DT779="Passive","",INDEX(Expenses!$D$6:$D$1005,Calc!$DS779,1))</f>
        <v/>
      </c>
      <c r="DX779" s="136" t="str">
        <f>IF($DT779="Passive","",INDEX(Expenses!E$6:E$1005,$DS779,1))</f>
        <v/>
      </c>
      <c r="DY779" s="136" t="str">
        <f>IF($DT779="Passive","",INDEX(Expenses!F$6:F$1005,$DS779,1))</f>
        <v/>
      </c>
      <c r="DZ779" s="136" t="str">
        <f>IF($DT779="Passive","",INDEX(Expenses!G$6:G$1005,$DS779,1))</f>
        <v/>
      </c>
      <c r="EA779" s="136" t="str">
        <f>IF($DT779="Passive","",INDEX(Expenses!H$6:H$1005,$DS779,1))</f>
        <v/>
      </c>
      <c r="EB779" s="136" t="str">
        <f>IF($DT779="Passive","",INDEX(Expenses!I$6:I$1005,$DS779,1))</f>
        <v/>
      </c>
      <c r="EC779" s="136" t="str">
        <f>IF($DT779="Passive","",INDEX(Expenses!J$6:J$1005,$DS779,1))</f>
        <v/>
      </c>
      <c r="ED779" s="136" t="str">
        <f>IF($DT779="Passive","",INDEX(Expenses!K$6:K$1005,$DS779,1))</f>
        <v/>
      </c>
      <c r="EE779" s="136" t="str">
        <f>IF($DT779="Passive","",INDEX(Expenses!L$6:L$1005,$DS779,1))</f>
        <v/>
      </c>
      <c r="EF779" s="136" t="str">
        <f>IF($DT779="Passive","",INDEX(Expenses!M$6:M$1005,$DS779,1))</f>
        <v/>
      </c>
      <c r="EG779" s="136" t="str">
        <f>IF($DT779="Passive","",INDEX(Expenses!N$6:N$1005,$DS779,1))</f>
        <v/>
      </c>
      <c r="EH779" s="136" t="str">
        <f>IF($DT779="Passive","",INDEX(Expenses!O$6:O$1005,$DS779,1))</f>
        <v/>
      </c>
      <c r="EI779" s="136" t="str">
        <f>IF($DT779="Passive","",INDEX(Expenses!P$6:P$1005,$DS779,1))</f>
        <v/>
      </c>
    </row>
    <row r="780" spans="123:139" x14ac:dyDescent="0.25">
      <c r="DS780" s="40">
        <v>775</v>
      </c>
      <c r="DT780" s="130" t="str">
        <f>IF(OR(INDEX(Expenses!$B$6:$B$1005,$DS780,1)=0,INDEX(Expenses!$C$6:$C$1005,$DS780,1)=0,INDEX(Expenses!$D$6:$D$1005,$DS780,1)=0),"Passive","Active")</f>
        <v>Passive</v>
      </c>
      <c r="DU780" s="130" t="str">
        <f>IF($DT780="Passive","",INDEX(Expenses!$B$6:$B$1005,Calc!$DS780,1))</f>
        <v/>
      </c>
      <c r="DV780" s="130" t="str">
        <f>IF($DT780="Passive","",INDEX(Expenses!$C$6:$C$1005,Calc!$DS780,1))</f>
        <v/>
      </c>
      <c r="DW780" s="130" t="str">
        <f>IF($DT780="Passive","",INDEX(Expenses!$D$6:$D$1005,Calc!$DS780,1))</f>
        <v/>
      </c>
      <c r="DX780" s="136" t="str">
        <f>IF($DT780="Passive","",INDEX(Expenses!E$6:E$1005,$DS780,1))</f>
        <v/>
      </c>
      <c r="DY780" s="136" t="str">
        <f>IF($DT780="Passive","",INDEX(Expenses!F$6:F$1005,$DS780,1))</f>
        <v/>
      </c>
      <c r="DZ780" s="136" t="str">
        <f>IF($DT780="Passive","",INDEX(Expenses!G$6:G$1005,$DS780,1))</f>
        <v/>
      </c>
      <c r="EA780" s="136" t="str">
        <f>IF($DT780="Passive","",INDEX(Expenses!H$6:H$1005,$DS780,1))</f>
        <v/>
      </c>
      <c r="EB780" s="136" t="str">
        <f>IF($DT780="Passive","",INDEX(Expenses!I$6:I$1005,$DS780,1))</f>
        <v/>
      </c>
      <c r="EC780" s="136" t="str">
        <f>IF($DT780="Passive","",INDEX(Expenses!J$6:J$1005,$DS780,1))</f>
        <v/>
      </c>
      <c r="ED780" s="136" t="str">
        <f>IF($DT780="Passive","",INDEX(Expenses!K$6:K$1005,$DS780,1))</f>
        <v/>
      </c>
      <c r="EE780" s="136" t="str">
        <f>IF($DT780="Passive","",INDEX(Expenses!L$6:L$1005,$DS780,1))</f>
        <v/>
      </c>
      <c r="EF780" s="136" t="str">
        <f>IF($DT780="Passive","",INDEX(Expenses!M$6:M$1005,$DS780,1))</f>
        <v/>
      </c>
      <c r="EG780" s="136" t="str">
        <f>IF($DT780="Passive","",INDEX(Expenses!N$6:N$1005,$DS780,1))</f>
        <v/>
      </c>
      <c r="EH780" s="136" t="str">
        <f>IF($DT780="Passive","",INDEX(Expenses!O$6:O$1005,$DS780,1))</f>
        <v/>
      </c>
      <c r="EI780" s="136" t="str">
        <f>IF($DT780="Passive","",INDEX(Expenses!P$6:P$1005,$DS780,1))</f>
        <v/>
      </c>
    </row>
    <row r="781" spans="123:139" x14ac:dyDescent="0.25">
      <c r="DS781" s="40">
        <v>776</v>
      </c>
      <c r="DT781" s="130" t="str">
        <f>IF(OR(INDEX(Expenses!$B$6:$B$1005,$DS781,1)=0,INDEX(Expenses!$C$6:$C$1005,$DS781,1)=0,INDEX(Expenses!$D$6:$D$1005,$DS781,1)=0),"Passive","Active")</f>
        <v>Passive</v>
      </c>
      <c r="DU781" s="130" t="str">
        <f>IF($DT781="Passive","",INDEX(Expenses!$B$6:$B$1005,Calc!$DS781,1))</f>
        <v/>
      </c>
      <c r="DV781" s="130" t="str">
        <f>IF($DT781="Passive","",INDEX(Expenses!$C$6:$C$1005,Calc!$DS781,1))</f>
        <v/>
      </c>
      <c r="DW781" s="130" t="str">
        <f>IF($DT781="Passive","",INDEX(Expenses!$D$6:$D$1005,Calc!$DS781,1))</f>
        <v/>
      </c>
      <c r="DX781" s="136" t="str">
        <f>IF($DT781="Passive","",INDEX(Expenses!E$6:E$1005,$DS781,1))</f>
        <v/>
      </c>
      <c r="DY781" s="136" t="str">
        <f>IF($DT781="Passive","",INDEX(Expenses!F$6:F$1005,$DS781,1))</f>
        <v/>
      </c>
      <c r="DZ781" s="136" t="str">
        <f>IF($DT781="Passive","",INDEX(Expenses!G$6:G$1005,$DS781,1))</f>
        <v/>
      </c>
      <c r="EA781" s="136" t="str">
        <f>IF($DT781="Passive","",INDEX(Expenses!H$6:H$1005,$DS781,1))</f>
        <v/>
      </c>
      <c r="EB781" s="136" t="str">
        <f>IF($DT781="Passive","",INDEX(Expenses!I$6:I$1005,$DS781,1))</f>
        <v/>
      </c>
      <c r="EC781" s="136" t="str">
        <f>IF($DT781="Passive","",INDEX(Expenses!J$6:J$1005,$DS781,1))</f>
        <v/>
      </c>
      <c r="ED781" s="136" t="str">
        <f>IF($DT781="Passive","",INDEX(Expenses!K$6:K$1005,$DS781,1))</f>
        <v/>
      </c>
      <c r="EE781" s="136" t="str">
        <f>IF($DT781="Passive","",INDEX(Expenses!L$6:L$1005,$DS781,1))</f>
        <v/>
      </c>
      <c r="EF781" s="136" t="str">
        <f>IF($DT781="Passive","",INDEX(Expenses!M$6:M$1005,$DS781,1))</f>
        <v/>
      </c>
      <c r="EG781" s="136" t="str">
        <f>IF($DT781="Passive","",INDEX(Expenses!N$6:N$1005,$DS781,1))</f>
        <v/>
      </c>
      <c r="EH781" s="136" t="str">
        <f>IF($DT781="Passive","",INDEX(Expenses!O$6:O$1005,$DS781,1))</f>
        <v/>
      </c>
      <c r="EI781" s="136" t="str">
        <f>IF($DT781="Passive","",INDEX(Expenses!P$6:P$1005,$DS781,1))</f>
        <v/>
      </c>
    </row>
    <row r="782" spans="123:139" x14ac:dyDescent="0.25">
      <c r="DS782" s="40">
        <v>777</v>
      </c>
      <c r="DT782" s="130" t="str">
        <f>IF(OR(INDEX(Expenses!$B$6:$B$1005,$DS782,1)=0,INDEX(Expenses!$C$6:$C$1005,$DS782,1)=0,INDEX(Expenses!$D$6:$D$1005,$DS782,1)=0),"Passive","Active")</f>
        <v>Passive</v>
      </c>
      <c r="DU782" s="130" t="str">
        <f>IF($DT782="Passive","",INDEX(Expenses!$B$6:$B$1005,Calc!$DS782,1))</f>
        <v/>
      </c>
      <c r="DV782" s="130" t="str">
        <f>IF($DT782="Passive","",INDEX(Expenses!$C$6:$C$1005,Calc!$DS782,1))</f>
        <v/>
      </c>
      <c r="DW782" s="130" t="str">
        <f>IF($DT782="Passive","",INDEX(Expenses!$D$6:$D$1005,Calc!$DS782,1))</f>
        <v/>
      </c>
      <c r="DX782" s="136" t="str">
        <f>IF($DT782="Passive","",INDEX(Expenses!E$6:E$1005,$DS782,1))</f>
        <v/>
      </c>
      <c r="DY782" s="136" t="str">
        <f>IF($DT782="Passive","",INDEX(Expenses!F$6:F$1005,$DS782,1))</f>
        <v/>
      </c>
      <c r="DZ782" s="136" t="str">
        <f>IF($DT782="Passive","",INDEX(Expenses!G$6:G$1005,$DS782,1))</f>
        <v/>
      </c>
      <c r="EA782" s="136" t="str">
        <f>IF($DT782="Passive","",INDEX(Expenses!H$6:H$1005,$DS782,1))</f>
        <v/>
      </c>
      <c r="EB782" s="136" t="str">
        <f>IF($DT782="Passive","",INDEX(Expenses!I$6:I$1005,$DS782,1))</f>
        <v/>
      </c>
      <c r="EC782" s="136" t="str">
        <f>IF($DT782="Passive","",INDEX(Expenses!J$6:J$1005,$DS782,1))</f>
        <v/>
      </c>
      <c r="ED782" s="136" t="str">
        <f>IF($DT782="Passive","",INDEX(Expenses!K$6:K$1005,$DS782,1))</f>
        <v/>
      </c>
      <c r="EE782" s="136" t="str">
        <f>IF($DT782="Passive","",INDEX(Expenses!L$6:L$1005,$DS782,1))</f>
        <v/>
      </c>
      <c r="EF782" s="136" t="str">
        <f>IF($DT782="Passive","",INDEX(Expenses!M$6:M$1005,$DS782,1))</f>
        <v/>
      </c>
      <c r="EG782" s="136" t="str">
        <f>IF($DT782="Passive","",INDEX(Expenses!N$6:N$1005,$DS782,1))</f>
        <v/>
      </c>
      <c r="EH782" s="136" t="str">
        <f>IF($DT782="Passive","",INDEX(Expenses!O$6:O$1005,$DS782,1))</f>
        <v/>
      </c>
      <c r="EI782" s="136" t="str">
        <f>IF($DT782="Passive","",INDEX(Expenses!P$6:P$1005,$DS782,1))</f>
        <v/>
      </c>
    </row>
    <row r="783" spans="123:139" x14ac:dyDescent="0.25">
      <c r="DS783" s="40">
        <v>778</v>
      </c>
      <c r="DT783" s="130" t="str">
        <f>IF(OR(INDEX(Expenses!$B$6:$B$1005,$DS783,1)=0,INDEX(Expenses!$C$6:$C$1005,$DS783,1)=0,INDEX(Expenses!$D$6:$D$1005,$DS783,1)=0),"Passive","Active")</f>
        <v>Passive</v>
      </c>
      <c r="DU783" s="130" t="str">
        <f>IF($DT783="Passive","",INDEX(Expenses!$B$6:$B$1005,Calc!$DS783,1))</f>
        <v/>
      </c>
      <c r="DV783" s="130" t="str">
        <f>IF($DT783="Passive","",INDEX(Expenses!$C$6:$C$1005,Calc!$DS783,1))</f>
        <v/>
      </c>
      <c r="DW783" s="130" t="str">
        <f>IF($DT783="Passive","",INDEX(Expenses!$D$6:$D$1005,Calc!$DS783,1))</f>
        <v/>
      </c>
      <c r="DX783" s="136" t="str">
        <f>IF($DT783="Passive","",INDEX(Expenses!E$6:E$1005,$DS783,1))</f>
        <v/>
      </c>
      <c r="DY783" s="136" t="str">
        <f>IF($DT783="Passive","",INDEX(Expenses!F$6:F$1005,$DS783,1))</f>
        <v/>
      </c>
      <c r="DZ783" s="136" t="str">
        <f>IF($DT783="Passive","",INDEX(Expenses!G$6:G$1005,$DS783,1))</f>
        <v/>
      </c>
      <c r="EA783" s="136" t="str">
        <f>IF($DT783="Passive","",INDEX(Expenses!H$6:H$1005,$DS783,1))</f>
        <v/>
      </c>
      <c r="EB783" s="136" t="str">
        <f>IF($DT783="Passive","",INDEX(Expenses!I$6:I$1005,$DS783,1))</f>
        <v/>
      </c>
      <c r="EC783" s="136" t="str">
        <f>IF($DT783="Passive","",INDEX(Expenses!J$6:J$1005,$DS783,1))</f>
        <v/>
      </c>
      <c r="ED783" s="136" t="str">
        <f>IF($DT783="Passive","",INDEX(Expenses!K$6:K$1005,$DS783,1))</f>
        <v/>
      </c>
      <c r="EE783" s="136" t="str">
        <f>IF($DT783="Passive","",INDEX(Expenses!L$6:L$1005,$DS783,1))</f>
        <v/>
      </c>
      <c r="EF783" s="136" t="str">
        <f>IF($DT783="Passive","",INDEX(Expenses!M$6:M$1005,$DS783,1))</f>
        <v/>
      </c>
      <c r="EG783" s="136" t="str">
        <f>IF($DT783="Passive","",INDEX(Expenses!N$6:N$1005,$DS783,1))</f>
        <v/>
      </c>
      <c r="EH783" s="136" t="str">
        <f>IF($DT783="Passive","",INDEX(Expenses!O$6:O$1005,$DS783,1))</f>
        <v/>
      </c>
      <c r="EI783" s="136" t="str">
        <f>IF($DT783="Passive","",INDEX(Expenses!P$6:P$1005,$DS783,1))</f>
        <v/>
      </c>
    </row>
    <row r="784" spans="123:139" x14ac:dyDescent="0.25">
      <c r="DS784" s="40">
        <v>779</v>
      </c>
      <c r="DT784" s="130" t="str">
        <f>IF(OR(INDEX(Expenses!$B$6:$B$1005,$DS784,1)=0,INDEX(Expenses!$C$6:$C$1005,$DS784,1)=0,INDEX(Expenses!$D$6:$D$1005,$DS784,1)=0),"Passive","Active")</f>
        <v>Passive</v>
      </c>
      <c r="DU784" s="130" t="str">
        <f>IF($DT784="Passive","",INDEX(Expenses!$B$6:$B$1005,Calc!$DS784,1))</f>
        <v/>
      </c>
      <c r="DV784" s="130" t="str">
        <f>IF($DT784="Passive","",INDEX(Expenses!$C$6:$C$1005,Calc!$DS784,1))</f>
        <v/>
      </c>
      <c r="DW784" s="130" t="str">
        <f>IF($DT784="Passive","",INDEX(Expenses!$D$6:$D$1005,Calc!$DS784,1))</f>
        <v/>
      </c>
      <c r="DX784" s="136" t="str">
        <f>IF($DT784="Passive","",INDEX(Expenses!E$6:E$1005,$DS784,1))</f>
        <v/>
      </c>
      <c r="DY784" s="136" t="str">
        <f>IF($DT784="Passive","",INDEX(Expenses!F$6:F$1005,$DS784,1))</f>
        <v/>
      </c>
      <c r="DZ784" s="136" t="str">
        <f>IF($DT784="Passive","",INDEX(Expenses!G$6:G$1005,$DS784,1))</f>
        <v/>
      </c>
      <c r="EA784" s="136" t="str">
        <f>IF($DT784="Passive","",INDEX(Expenses!H$6:H$1005,$DS784,1))</f>
        <v/>
      </c>
      <c r="EB784" s="136" t="str">
        <f>IF($DT784="Passive","",INDEX(Expenses!I$6:I$1005,$DS784,1))</f>
        <v/>
      </c>
      <c r="EC784" s="136" t="str">
        <f>IF($DT784="Passive","",INDEX(Expenses!J$6:J$1005,$DS784,1))</f>
        <v/>
      </c>
      <c r="ED784" s="136" t="str">
        <f>IF($DT784="Passive","",INDEX(Expenses!K$6:K$1005,$DS784,1))</f>
        <v/>
      </c>
      <c r="EE784" s="136" t="str">
        <f>IF($DT784="Passive","",INDEX(Expenses!L$6:L$1005,$DS784,1))</f>
        <v/>
      </c>
      <c r="EF784" s="136" t="str">
        <f>IF($DT784="Passive","",INDEX(Expenses!M$6:M$1005,$DS784,1))</f>
        <v/>
      </c>
      <c r="EG784" s="136" t="str">
        <f>IF($DT784="Passive","",INDEX(Expenses!N$6:N$1005,$DS784,1))</f>
        <v/>
      </c>
      <c r="EH784" s="136" t="str">
        <f>IF($DT784="Passive","",INDEX(Expenses!O$6:O$1005,$DS784,1))</f>
        <v/>
      </c>
      <c r="EI784" s="136" t="str">
        <f>IF($DT784="Passive","",INDEX(Expenses!P$6:P$1005,$DS784,1))</f>
        <v/>
      </c>
    </row>
    <row r="785" spans="123:139" x14ac:dyDescent="0.25">
      <c r="DS785" s="40">
        <v>780</v>
      </c>
      <c r="DT785" s="130" t="str">
        <f>IF(OR(INDEX(Expenses!$B$6:$B$1005,$DS785,1)=0,INDEX(Expenses!$C$6:$C$1005,$DS785,1)=0,INDEX(Expenses!$D$6:$D$1005,$DS785,1)=0),"Passive","Active")</f>
        <v>Passive</v>
      </c>
      <c r="DU785" s="130" t="str">
        <f>IF($DT785="Passive","",INDEX(Expenses!$B$6:$B$1005,Calc!$DS785,1))</f>
        <v/>
      </c>
      <c r="DV785" s="130" t="str">
        <f>IF($DT785="Passive","",INDEX(Expenses!$C$6:$C$1005,Calc!$DS785,1))</f>
        <v/>
      </c>
      <c r="DW785" s="130" t="str">
        <f>IF($DT785="Passive","",INDEX(Expenses!$D$6:$D$1005,Calc!$DS785,1))</f>
        <v/>
      </c>
      <c r="DX785" s="136" t="str">
        <f>IF($DT785="Passive","",INDEX(Expenses!E$6:E$1005,$DS785,1))</f>
        <v/>
      </c>
      <c r="DY785" s="136" t="str">
        <f>IF($DT785="Passive","",INDEX(Expenses!F$6:F$1005,$DS785,1))</f>
        <v/>
      </c>
      <c r="DZ785" s="136" t="str">
        <f>IF($DT785="Passive","",INDEX(Expenses!G$6:G$1005,$DS785,1))</f>
        <v/>
      </c>
      <c r="EA785" s="136" t="str">
        <f>IF($DT785="Passive","",INDEX(Expenses!H$6:H$1005,$DS785,1))</f>
        <v/>
      </c>
      <c r="EB785" s="136" t="str">
        <f>IF($DT785="Passive","",INDEX(Expenses!I$6:I$1005,$DS785,1))</f>
        <v/>
      </c>
      <c r="EC785" s="136" t="str">
        <f>IF($DT785="Passive","",INDEX(Expenses!J$6:J$1005,$DS785,1))</f>
        <v/>
      </c>
      <c r="ED785" s="136" t="str">
        <f>IF($DT785="Passive","",INDEX(Expenses!K$6:K$1005,$DS785,1))</f>
        <v/>
      </c>
      <c r="EE785" s="136" t="str">
        <f>IF($DT785="Passive","",INDEX(Expenses!L$6:L$1005,$DS785,1))</f>
        <v/>
      </c>
      <c r="EF785" s="136" t="str">
        <f>IF($DT785="Passive","",INDEX(Expenses!M$6:M$1005,$DS785,1))</f>
        <v/>
      </c>
      <c r="EG785" s="136" t="str">
        <f>IF($DT785="Passive","",INDEX(Expenses!N$6:N$1005,$DS785,1))</f>
        <v/>
      </c>
      <c r="EH785" s="136" t="str">
        <f>IF($DT785="Passive","",INDEX(Expenses!O$6:O$1005,$DS785,1))</f>
        <v/>
      </c>
      <c r="EI785" s="136" t="str">
        <f>IF($DT785="Passive","",INDEX(Expenses!P$6:P$1005,$DS785,1))</f>
        <v/>
      </c>
    </row>
    <row r="786" spans="123:139" x14ac:dyDescent="0.25">
      <c r="DS786" s="40">
        <v>781</v>
      </c>
      <c r="DT786" s="130" t="str">
        <f>IF(OR(INDEX(Expenses!$B$6:$B$1005,$DS786,1)=0,INDEX(Expenses!$C$6:$C$1005,$DS786,1)=0,INDEX(Expenses!$D$6:$D$1005,$DS786,1)=0),"Passive","Active")</f>
        <v>Passive</v>
      </c>
      <c r="DU786" s="130" t="str">
        <f>IF($DT786="Passive","",INDEX(Expenses!$B$6:$B$1005,Calc!$DS786,1))</f>
        <v/>
      </c>
      <c r="DV786" s="130" t="str">
        <f>IF($DT786="Passive","",INDEX(Expenses!$C$6:$C$1005,Calc!$DS786,1))</f>
        <v/>
      </c>
      <c r="DW786" s="130" t="str">
        <f>IF($DT786="Passive","",INDEX(Expenses!$D$6:$D$1005,Calc!$DS786,1))</f>
        <v/>
      </c>
      <c r="DX786" s="136" t="str">
        <f>IF($DT786="Passive","",INDEX(Expenses!E$6:E$1005,$DS786,1))</f>
        <v/>
      </c>
      <c r="DY786" s="136" t="str">
        <f>IF($DT786="Passive","",INDEX(Expenses!F$6:F$1005,$DS786,1))</f>
        <v/>
      </c>
      <c r="DZ786" s="136" t="str">
        <f>IF($DT786="Passive","",INDEX(Expenses!G$6:G$1005,$DS786,1))</f>
        <v/>
      </c>
      <c r="EA786" s="136" t="str">
        <f>IF($DT786="Passive","",INDEX(Expenses!H$6:H$1005,$DS786,1))</f>
        <v/>
      </c>
      <c r="EB786" s="136" t="str">
        <f>IF($DT786="Passive","",INDEX(Expenses!I$6:I$1005,$DS786,1))</f>
        <v/>
      </c>
      <c r="EC786" s="136" t="str">
        <f>IF($DT786="Passive","",INDEX(Expenses!J$6:J$1005,$DS786,1))</f>
        <v/>
      </c>
      <c r="ED786" s="136" t="str">
        <f>IF($DT786="Passive","",INDEX(Expenses!K$6:K$1005,$DS786,1))</f>
        <v/>
      </c>
      <c r="EE786" s="136" t="str">
        <f>IF($DT786="Passive","",INDEX(Expenses!L$6:L$1005,$DS786,1))</f>
        <v/>
      </c>
      <c r="EF786" s="136" t="str">
        <f>IF($DT786="Passive","",INDEX(Expenses!M$6:M$1005,$DS786,1))</f>
        <v/>
      </c>
      <c r="EG786" s="136" t="str">
        <f>IF($DT786="Passive","",INDEX(Expenses!N$6:N$1005,$DS786,1))</f>
        <v/>
      </c>
      <c r="EH786" s="136" t="str">
        <f>IF($DT786="Passive","",INDEX(Expenses!O$6:O$1005,$DS786,1))</f>
        <v/>
      </c>
      <c r="EI786" s="136" t="str">
        <f>IF($DT786="Passive","",INDEX(Expenses!P$6:P$1005,$DS786,1))</f>
        <v/>
      </c>
    </row>
    <row r="787" spans="123:139" x14ac:dyDescent="0.25">
      <c r="DS787" s="40">
        <v>782</v>
      </c>
      <c r="DT787" s="130" t="str">
        <f>IF(OR(INDEX(Expenses!$B$6:$B$1005,$DS787,1)=0,INDEX(Expenses!$C$6:$C$1005,$DS787,1)=0,INDEX(Expenses!$D$6:$D$1005,$DS787,1)=0),"Passive","Active")</f>
        <v>Passive</v>
      </c>
      <c r="DU787" s="130" t="str">
        <f>IF($DT787="Passive","",INDEX(Expenses!$B$6:$B$1005,Calc!$DS787,1))</f>
        <v/>
      </c>
      <c r="DV787" s="130" t="str">
        <f>IF($DT787="Passive","",INDEX(Expenses!$C$6:$C$1005,Calc!$DS787,1))</f>
        <v/>
      </c>
      <c r="DW787" s="130" t="str">
        <f>IF($DT787="Passive","",INDEX(Expenses!$D$6:$D$1005,Calc!$DS787,1))</f>
        <v/>
      </c>
      <c r="DX787" s="136" t="str">
        <f>IF($DT787="Passive","",INDEX(Expenses!E$6:E$1005,$DS787,1))</f>
        <v/>
      </c>
      <c r="DY787" s="136" t="str">
        <f>IF($DT787="Passive","",INDEX(Expenses!F$6:F$1005,$DS787,1))</f>
        <v/>
      </c>
      <c r="DZ787" s="136" t="str">
        <f>IF($DT787="Passive","",INDEX(Expenses!G$6:G$1005,$DS787,1))</f>
        <v/>
      </c>
      <c r="EA787" s="136" t="str">
        <f>IF($DT787="Passive","",INDEX(Expenses!H$6:H$1005,$DS787,1))</f>
        <v/>
      </c>
      <c r="EB787" s="136" t="str">
        <f>IF($DT787="Passive","",INDEX(Expenses!I$6:I$1005,$DS787,1))</f>
        <v/>
      </c>
      <c r="EC787" s="136" t="str">
        <f>IF($DT787="Passive","",INDEX(Expenses!J$6:J$1005,$DS787,1))</f>
        <v/>
      </c>
      <c r="ED787" s="136" t="str">
        <f>IF($DT787="Passive","",INDEX(Expenses!K$6:K$1005,$DS787,1))</f>
        <v/>
      </c>
      <c r="EE787" s="136" t="str">
        <f>IF($DT787="Passive","",INDEX(Expenses!L$6:L$1005,$DS787,1))</f>
        <v/>
      </c>
      <c r="EF787" s="136" t="str">
        <f>IF($DT787="Passive","",INDEX(Expenses!M$6:M$1005,$DS787,1))</f>
        <v/>
      </c>
      <c r="EG787" s="136" t="str">
        <f>IF($DT787="Passive","",INDEX(Expenses!N$6:N$1005,$DS787,1))</f>
        <v/>
      </c>
      <c r="EH787" s="136" t="str">
        <f>IF($DT787="Passive","",INDEX(Expenses!O$6:O$1005,$DS787,1))</f>
        <v/>
      </c>
      <c r="EI787" s="136" t="str">
        <f>IF($DT787="Passive","",INDEX(Expenses!P$6:P$1005,$DS787,1))</f>
        <v/>
      </c>
    </row>
    <row r="788" spans="123:139" x14ac:dyDescent="0.25">
      <c r="DS788" s="40">
        <v>783</v>
      </c>
      <c r="DT788" s="130" t="str">
        <f>IF(OR(INDEX(Expenses!$B$6:$B$1005,$DS788,1)=0,INDEX(Expenses!$C$6:$C$1005,$DS788,1)=0,INDEX(Expenses!$D$6:$D$1005,$DS788,1)=0),"Passive","Active")</f>
        <v>Passive</v>
      </c>
      <c r="DU788" s="130" t="str">
        <f>IF($DT788="Passive","",INDEX(Expenses!$B$6:$B$1005,Calc!$DS788,1))</f>
        <v/>
      </c>
      <c r="DV788" s="130" t="str">
        <f>IF($DT788="Passive","",INDEX(Expenses!$C$6:$C$1005,Calc!$DS788,1))</f>
        <v/>
      </c>
      <c r="DW788" s="130" t="str">
        <f>IF($DT788="Passive","",INDEX(Expenses!$D$6:$D$1005,Calc!$DS788,1))</f>
        <v/>
      </c>
      <c r="DX788" s="136" t="str">
        <f>IF($DT788="Passive","",INDEX(Expenses!E$6:E$1005,$DS788,1))</f>
        <v/>
      </c>
      <c r="DY788" s="136" t="str">
        <f>IF($DT788="Passive","",INDEX(Expenses!F$6:F$1005,$DS788,1))</f>
        <v/>
      </c>
      <c r="DZ788" s="136" t="str">
        <f>IF($DT788="Passive","",INDEX(Expenses!G$6:G$1005,$DS788,1))</f>
        <v/>
      </c>
      <c r="EA788" s="136" t="str">
        <f>IF($DT788="Passive","",INDEX(Expenses!H$6:H$1005,$DS788,1))</f>
        <v/>
      </c>
      <c r="EB788" s="136" t="str">
        <f>IF($DT788="Passive","",INDEX(Expenses!I$6:I$1005,$DS788,1))</f>
        <v/>
      </c>
      <c r="EC788" s="136" t="str">
        <f>IF($DT788="Passive","",INDEX(Expenses!J$6:J$1005,$DS788,1))</f>
        <v/>
      </c>
      <c r="ED788" s="136" t="str">
        <f>IF($DT788="Passive","",INDEX(Expenses!K$6:K$1005,$DS788,1))</f>
        <v/>
      </c>
      <c r="EE788" s="136" t="str">
        <f>IF($DT788="Passive","",INDEX(Expenses!L$6:L$1005,$DS788,1))</f>
        <v/>
      </c>
      <c r="EF788" s="136" t="str">
        <f>IF($DT788="Passive","",INDEX(Expenses!M$6:M$1005,$DS788,1))</f>
        <v/>
      </c>
      <c r="EG788" s="136" t="str">
        <f>IF($DT788="Passive","",INDEX(Expenses!N$6:N$1005,$DS788,1))</f>
        <v/>
      </c>
      <c r="EH788" s="136" t="str">
        <f>IF($DT788="Passive","",INDEX(Expenses!O$6:O$1005,$DS788,1))</f>
        <v/>
      </c>
      <c r="EI788" s="136" t="str">
        <f>IF($DT788="Passive","",INDEX(Expenses!P$6:P$1005,$DS788,1))</f>
        <v/>
      </c>
    </row>
    <row r="789" spans="123:139" x14ac:dyDescent="0.25">
      <c r="DS789" s="40">
        <v>784</v>
      </c>
      <c r="DT789" s="130" t="str">
        <f>IF(OR(INDEX(Expenses!$B$6:$B$1005,$DS789,1)=0,INDEX(Expenses!$C$6:$C$1005,$DS789,1)=0,INDEX(Expenses!$D$6:$D$1005,$DS789,1)=0),"Passive","Active")</f>
        <v>Passive</v>
      </c>
      <c r="DU789" s="130" t="str">
        <f>IF($DT789="Passive","",INDEX(Expenses!$B$6:$B$1005,Calc!$DS789,1))</f>
        <v/>
      </c>
      <c r="DV789" s="130" t="str">
        <f>IF($DT789="Passive","",INDEX(Expenses!$C$6:$C$1005,Calc!$DS789,1))</f>
        <v/>
      </c>
      <c r="DW789" s="130" t="str">
        <f>IF($DT789="Passive","",INDEX(Expenses!$D$6:$D$1005,Calc!$DS789,1))</f>
        <v/>
      </c>
      <c r="DX789" s="136" t="str">
        <f>IF($DT789="Passive","",INDEX(Expenses!E$6:E$1005,$DS789,1))</f>
        <v/>
      </c>
      <c r="DY789" s="136" t="str">
        <f>IF($DT789="Passive","",INDEX(Expenses!F$6:F$1005,$DS789,1))</f>
        <v/>
      </c>
      <c r="DZ789" s="136" t="str">
        <f>IF($DT789="Passive","",INDEX(Expenses!G$6:G$1005,$DS789,1))</f>
        <v/>
      </c>
      <c r="EA789" s="136" t="str">
        <f>IF($DT789="Passive","",INDEX(Expenses!H$6:H$1005,$DS789,1))</f>
        <v/>
      </c>
      <c r="EB789" s="136" t="str">
        <f>IF($DT789="Passive","",INDEX(Expenses!I$6:I$1005,$DS789,1))</f>
        <v/>
      </c>
      <c r="EC789" s="136" t="str">
        <f>IF($DT789="Passive","",INDEX(Expenses!J$6:J$1005,$DS789,1))</f>
        <v/>
      </c>
      <c r="ED789" s="136" t="str">
        <f>IF($DT789="Passive","",INDEX(Expenses!K$6:K$1005,$DS789,1))</f>
        <v/>
      </c>
      <c r="EE789" s="136" t="str">
        <f>IF($DT789="Passive","",INDEX(Expenses!L$6:L$1005,$DS789,1))</f>
        <v/>
      </c>
      <c r="EF789" s="136" t="str">
        <f>IF($DT789="Passive","",INDEX(Expenses!M$6:M$1005,$DS789,1))</f>
        <v/>
      </c>
      <c r="EG789" s="136" t="str">
        <f>IF($DT789="Passive","",INDEX(Expenses!N$6:N$1005,$DS789,1))</f>
        <v/>
      </c>
      <c r="EH789" s="136" t="str">
        <f>IF($DT789="Passive","",INDEX(Expenses!O$6:O$1005,$DS789,1))</f>
        <v/>
      </c>
      <c r="EI789" s="136" t="str">
        <f>IF($DT789="Passive","",INDEX(Expenses!P$6:P$1005,$DS789,1))</f>
        <v/>
      </c>
    </row>
    <row r="790" spans="123:139" x14ac:dyDescent="0.25">
      <c r="DS790" s="40">
        <v>785</v>
      </c>
      <c r="DT790" s="130" t="str">
        <f>IF(OR(INDEX(Expenses!$B$6:$B$1005,$DS790,1)=0,INDEX(Expenses!$C$6:$C$1005,$DS790,1)=0,INDEX(Expenses!$D$6:$D$1005,$DS790,1)=0),"Passive","Active")</f>
        <v>Passive</v>
      </c>
      <c r="DU790" s="130" t="str">
        <f>IF($DT790="Passive","",INDEX(Expenses!$B$6:$B$1005,Calc!$DS790,1))</f>
        <v/>
      </c>
      <c r="DV790" s="130" t="str">
        <f>IF($DT790="Passive","",INDEX(Expenses!$C$6:$C$1005,Calc!$DS790,1))</f>
        <v/>
      </c>
      <c r="DW790" s="130" t="str">
        <f>IF($DT790="Passive","",INDEX(Expenses!$D$6:$D$1005,Calc!$DS790,1))</f>
        <v/>
      </c>
      <c r="DX790" s="136" t="str">
        <f>IF($DT790="Passive","",INDEX(Expenses!E$6:E$1005,$DS790,1))</f>
        <v/>
      </c>
      <c r="DY790" s="136" t="str">
        <f>IF($DT790="Passive","",INDEX(Expenses!F$6:F$1005,$DS790,1))</f>
        <v/>
      </c>
      <c r="DZ790" s="136" t="str">
        <f>IF($DT790="Passive","",INDEX(Expenses!G$6:G$1005,$DS790,1))</f>
        <v/>
      </c>
      <c r="EA790" s="136" t="str">
        <f>IF($DT790="Passive","",INDEX(Expenses!H$6:H$1005,$DS790,1))</f>
        <v/>
      </c>
      <c r="EB790" s="136" t="str">
        <f>IF($DT790="Passive","",INDEX(Expenses!I$6:I$1005,$DS790,1))</f>
        <v/>
      </c>
      <c r="EC790" s="136" t="str">
        <f>IF($DT790="Passive","",INDEX(Expenses!J$6:J$1005,$DS790,1))</f>
        <v/>
      </c>
      <c r="ED790" s="136" t="str">
        <f>IF($DT790="Passive","",INDEX(Expenses!K$6:K$1005,$DS790,1))</f>
        <v/>
      </c>
      <c r="EE790" s="136" t="str">
        <f>IF($DT790="Passive","",INDEX(Expenses!L$6:L$1005,$DS790,1))</f>
        <v/>
      </c>
      <c r="EF790" s="136" t="str">
        <f>IF($DT790="Passive","",INDEX(Expenses!M$6:M$1005,$DS790,1))</f>
        <v/>
      </c>
      <c r="EG790" s="136" t="str">
        <f>IF($DT790="Passive","",INDEX(Expenses!N$6:N$1005,$DS790,1))</f>
        <v/>
      </c>
      <c r="EH790" s="136" t="str">
        <f>IF($DT790="Passive","",INDEX(Expenses!O$6:O$1005,$DS790,1))</f>
        <v/>
      </c>
      <c r="EI790" s="136" t="str">
        <f>IF($DT790="Passive","",INDEX(Expenses!P$6:P$1005,$DS790,1))</f>
        <v/>
      </c>
    </row>
    <row r="791" spans="123:139" x14ac:dyDescent="0.25">
      <c r="DS791" s="40">
        <v>786</v>
      </c>
      <c r="DT791" s="130" t="str">
        <f>IF(OR(INDEX(Expenses!$B$6:$B$1005,$DS791,1)=0,INDEX(Expenses!$C$6:$C$1005,$DS791,1)=0,INDEX(Expenses!$D$6:$D$1005,$DS791,1)=0),"Passive","Active")</f>
        <v>Passive</v>
      </c>
      <c r="DU791" s="130" t="str">
        <f>IF($DT791="Passive","",INDEX(Expenses!$B$6:$B$1005,Calc!$DS791,1))</f>
        <v/>
      </c>
      <c r="DV791" s="130" t="str">
        <f>IF($DT791="Passive","",INDEX(Expenses!$C$6:$C$1005,Calc!$DS791,1))</f>
        <v/>
      </c>
      <c r="DW791" s="130" t="str">
        <f>IF($DT791="Passive","",INDEX(Expenses!$D$6:$D$1005,Calc!$DS791,1))</f>
        <v/>
      </c>
      <c r="DX791" s="136" t="str">
        <f>IF($DT791="Passive","",INDEX(Expenses!E$6:E$1005,$DS791,1))</f>
        <v/>
      </c>
      <c r="DY791" s="136" t="str">
        <f>IF($DT791="Passive","",INDEX(Expenses!F$6:F$1005,$DS791,1))</f>
        <v/>
      </c>
      <c r="DZ791" s="136" t="str">
        <f>IF($DT791="Passive","",INDEX(Expenses!G$6:G$1005,$DS791,1))</f>
        <v/>
      </c>
      <c r="EA791" s="136" t="str">
        <f>IF($DT791="Passive","",INDEX(Expenses!H$6:H$1005,$DS791,1))</f>
        <v/>
      </c>
      <c r="EB791" s="136" t="str">
        <f>IF($DT791="Passive","",INDEX(Expenses!I$6:I$1005,$DS791,1))</f>
        <v/>
      </c>
      <c r="EC791" s="136" t="str">
        <f>IF($DT791="Passive","",INDEX(Expenses!J$6:J$1005,$DS791,1))</f>
        <v/>
      </c>
      <c r="ED791" s="136" t="str">
        <f>IF($DT791="Passive","",INDEX(Expenses!K$6:K$1005,$DS791,1))</f>
        <v/>
      </c>
      <c r="EE791" s="136" t="str">
        <f>IF($DT791="Passive","",INDEX(Expenses!L$6:L$1005,$DS791,1))</f>
        <v/>
      </c>
      <c r="EF791" s="136" t="str">
        <f>IF($DT791="Passive","",INDEX(Expenses!M$6:M$1005,$DS791,1))</f>
        <v/>
      </c>
      <c r="EG791" s="136" t="str">
        <f>IF($DT791="Passive","",INDEX(Expenses!N$6:N$1005,$DS791,1))</f>
        <v/>
      </c>
      <c r="EH791" s="136" t="str">
        <f>IF($DT791="Passive","",INDEX(Expenses!O$6:O$1005,$DS791,1))</f>
        <v/>
      </c>
      <c r="EI791" s="136" t="str">
        <f>IF($DT791="Passive","",INDEX(Expenses!P$6:P$1005,$DS791,1))</f>
        <v/>
      </c>
    </row>
    <row r="792" spans="123:139" x14ac:dyDescent="0.25">
      <c r="DS792" s="40">
        <v>787</v>
      </c>
      <c r="DT792" s="130" t="str">
        <f>IF(OR(INDEX(Expenses!$B$6:$B$1005,$DS792,1)=0,INDEX(Expenses!$C$6:$C$1005,$DS792,1)=0,INDEX(Expenses!$D$6:$D$1005,$DS792,1)=0),"Passive","Active")</f>
        <v>Passive</v>
      </c>
      <c r="DU792" s="130" t="str">
        <f>IF($DT792="Passive","",INDEX(Expenses!$B$6:$B$1005,Calc!$DS792,1))</f>
        <v/>
      </c>
      <c r="DV792" s="130" t="str">
        <f>IF($DT792="Passive","",INDEX(Expenses!$C$6:$C$1005,Calc!$DS792,1))</f>
        <v/>
      </c>
      <c r="DW792" s="130" t="str">
        <f>IF($DT792="Passive","",INDEX(Expenses!$D$6:$D$1005,Calc!$DS792,1))</f>
        <v/>
      </c>
      <c r="DX792" s="136" t="str">
        <f>IF($DT792="Passive","",INDEX(Expenses!E$6:E$1005,$DS792,1))</f>
        <v/>
      </c>
      <c r="DY792" s="136" t="str">
        <f>IF($DT792="Passive","",INDEX(Expenses!F$6:F$1005,$DS792,1))</f>
        <v/>
      </c>
      <c r="DZ792" s="136" t="str">
        <f>IF($DT792="Passive","",INDEX(Expenses!G$6:G$1005,$DS792,1))</f>
        <v/>
      </c>
      <c r="EA792" s="136" t="str">
        <f>IF($DT792="Passive","",INDEX(Expenses!H$6:H$1005,$DS792,1))</f>
        <v/>
      </c>
      <c r="EB792" s="136" t="str">
        <f>IF($DT792="Passive","",INDEX(Expenses!I$6:I$1005,$DS792,1))</f>
        <v/>
      </c>
      <c r="EC792" s="136" t="str">
        <f>IF($DT792="Passive","",INDEX(Expenses!J$6:J$1005,$DS792,1))</f>
        <v/>
      </c>
      <c r="ED792" s="136" t="str">
        <f>IF($DT792="Passive","",INDEX(Expenses!K$6:K$1005,$DS792,1))</f>
        <v/>
      </c>
      <c r="EE792" s="136" t="str">
        <f>IF($DT792="Passive","",INDEX(Expenses!L$6:L$1005,$DS792,1))</f>
        <v/>
      </c>
      <c r="EF792" s="136" t="str">
        <f>IF($DT792="Passive","",INDEX(Expenses!M$6:M$1005,$DS792,1))</f>
        <v/>
      </c>
      <c r="EG792" s="136" t="str">
        <f>IF($DT792="Passive","",INDEX(Expenses!N$6:N$1005,$DS792,1))</f>
        <v/>
      </c>
      <c r="EH792" s="136" t="str">
        <f>IF($DT792="Passive","",INDEX(Expenses!O$6:O$1005,$DS792,1))</f>
        <v/>
      </c>
      <c r="EI792" s="136" t="str">
        <f>IF($DT792="Passive","",INDEX(Expenses!P$6:P$1005,$DS792,1))</f>
        <v/>
      </c>
    </row>
    <row r="793" spans="123:139" x14ac:dyDescent="0.25">
      <c r="DS793" s="40">
        <v>788</v>
      </c>
      <c r="DT793" s="130" t="str">
        <f>IF(OR(INDEX(Expenses!$B$6:$B$1005,$DS793,1)=0,INDEX(Expenses!$C$6:$C$1005,$DS793,1)=0,INDEX(Expenses!$D$6:$D$1005,$DS793,1)=0),"Passive","Active")</f>
        <v>Passive</v>
      </c>
      <c r="DU793" s="130" t="str">
        <f>IF($DT793="Passive","",INDEX(Expenses!$B$6:$B$1005,Calc!$DS793,1))</f>
        <v/>
      </c>
      <c r="DV793" s="130" t="str">
        <f>IF($DT793="Passive","",INDEX(Expenses!$C$6:$C$1005,Calc!$DS793,1))</f>
        <v/>
      </c>
      <c r="DW793" s="130" t="str">
        <f>IF($DT793="Passive","",INDEX(Expenses!$D$6:$D$1005,Calc!$DS793,1))</f>
        <v/>
      </c>
      <c r="DX793" s="136" t="str">
        <f>IF($DT793="Passive","",INDEX(Expenses!E$6:E$1005,$DS793,1))</f>
        <v/>
      </c>
      <c r="DY793" s="136" t="str">
        <f>IF($DT793="Passive","",INDEX(Expenses!F$6:F$1005,$DS793,1))</f>
        <v/>
      </c>
      <c r="DZ793" s="136" t="str">
        <f>IF($DT793="Passive","",INDEX(Expenses!G$6:G$1005,$DS793,1))</f>
        <v/>
      </c>
      <c r="EA793" s="136" t="str">
        <f>IF($DT793="Passive","",INDEX(Expenses!H$6:H$1005,$DS793,1))</f>
        <v/>
      </c>
      <c r="EB793" s="136" t="str">
        <f>IF($DT793="Passive","",INDEX(Expenses!I$6:I$1005,$DS793,1))</f>
        <v/>
      </c>
      <c r="EC793" s="136" t="str">
        <f>IF($DT793="Passive","",INDEX(Expenses!J$6:J$1005,$DS793,1))</f>
        <v/>
      </c>
      <c r="ED793" s="136" t="str">
        <f>IF($DT793="Passive","",INDEX(Expenses!K$6:K$1005,$DS793,1))</f>
        <v/>
      </c>
      <c r="EE793" s="136" t="str">
        <f>IF($DT793="Passive","",INDEX(Expenses!L$6:L$1005,$DS793,1))</f>
        <v/>
      </c>
      <c r="EF793" s="136" t="str">
        <f>IF($DT793="Passive","",INDEX(Expenses!M$6:M$1005,$DS793,1))</f>
        <v/>
      </c>
      <c r="EG793" s="136" t="str">
        <f>IF($DT793="Passive","",INDEX(Expenses!N$6:N$1005,$DS793,1))</f>
        <v/>
      </c>
      <c r="EH793" s="136" t="str">
        <f>IF($DT793="Passive","",INDEX(Expenses!O$6:O$1005,$DS793,1))</f>
        <v/>
      </c>
      <c r="EI793" s="136" t="str">
        <f>IF($DT793="Passive","",INDEX(Expenses!P$6:P$1005,$DS793,1))</f>
        <v/>
      </c>
    </row>
    <row r="794" spans="123:139" x14ac:dyDescent="0.25">
      <c r="DS794" s="40">
        <v>789</v>
      </c>
      <c r="DT794" s="130" t="str">
        <f>IF(OR(INDEX(Expenses!$B$6:$B$1005,$DS794,1)=0,INDEX(Expenses!$C$6:$C$1005,$DS794,1)=0,INDEX(Expenses!$D$6:$D$1005,$DS794,1)=0),"Passive","Active")</f>
        <v>Passive</v>
      </c>
      <c r="DU794" s="130" t="str">
        <f>IF($DT794="Passive","",INDEX(Expenses!$B$6:$B$1005,Calc!$DS794,1))</f>
        <v/>
      </c>
      <c r="DV794" s="130" t="str">
        <f>IF($DT794="Passive","",INDEX(Expenses!$C$6:$C$1005,Calc!$DS794,1))</f>
        <v/>
      </c>
      <c r="DW794" s="130" t="str">
        <f>IF($DT794="Passive","",INDEX(Expenses!$D$6:$D$1005,Calc!$DS794,1))</f>
        <v/>
      </c>
      <c r="DX794" s="136" t="str">
        <f>IF($DT794="Passive","",INDEX(Expenses!E$6:E$1005,$DS794,1))</f>
        <v/>
      </c>
      <c r="DY794" s="136" t="str">
        <f>IF($DT794="Passive","",INDEX(Expenses!F$6:F$1005,$DS794,1))</f>
        <v/>
      </c>
      <c r="DZ794" s="136" t="str">
        <f>IF($DT794="Passive","",INDEX(Expenses!G$6:G$1005,$DS794,1))</f>
        <v/>
      </c>
      <c r="EA794" s="136" t="str">
        <f>IF($DT794="Passive","",INDEX(Expenses!H$6:H$1005,$DS794,1))</f>
        <v/>
      </c>
      <c r="EB794" s="136" t="str">
        <f>IF($DT794="Passive","",INDEX(Expenses!I$6:I$1005,$DS794,1))</f>
        <v/>
      </c>
      <c r="EC794" s="136" t="str">
        <f>IF($DT794="Passive","",INDEX(Expenses!J$6:J$1005,$DS794,1))</f>
        <v/>
      </c>
      <c r="ED794" s="136" t="str">
        <f>IF($DT794="Passive","",INDEX(Expenses!K$6:K$1005,$DS794,1))</f>
        <v/>
      </c>
      <c r="EE794" s="136" t="str">
        <f>IF($DT794="Passive","",INDEX(Expenses!L$6:L$1005,$DS794,1))</f>
        <v/>
      </c>
      <c r="EF794" s="136" t="str">
        <f>IF($DT794="Passive","",INDEX(Expenses!M$6:M$1005,$DS794,1))</f>
        <v/>
      </c>
      <c r="EG794" s="136" t="str">
        <f>IF($DT794="Passive","",INDEX(Expenses!N$6:N$1005,$DS794,1))</f>
        <v/>
      </c>
      <c r="EH794" s="136" t="str">
        <f>IF($DT794="Passive","",INDEX(Expenses!O$6:O$1005,$DS794,1))</f>
        <v/>
      </c>
      <c r="EI794" s="136" t="str">
        <f>IF($DT794="Passive","",INDEX(Expenses!P$6:P$1005,$DS794,1))</f>
        <v/>
      </c>
    </row>
    <row r="795" spans="123:139" x14ac:dyDescent="0.25">
      <c r="DS795" s="40">
        <v>790</v>
      </c>
      <c r="DT795" s="130" t="str">
        <f>IF(OR(INDEX(Expenses!$B$6:$B$1005,$DS795,1)=0,INDEX(Expenses!$C$6:$C$1005,$DS795,1)=0,INDEX(Expenses!$D$6:$D$1005,$DS795,1)=0),"Passive","Active")</f>
        <v>Passive</v>
      </c>
      <c r="DU795" s="130" t="str">
        <f>IF($DT795="Passive","",INDEX(Expenses!$B$6:$B$1005,Calc!$DS795,1))</f>
        <v/>
      </c>
      <c r="DV795" s="130" t="str">
        <f>IF($DT795="Passive","",INDEX(Expenses!$C$6:$C$1005,Calc!$DS795,1))</f>
        <v/>
      </c>
      <c r="DW795" s="130" t="str">
        <f>IF($DT795="Passive","",INDEX(Expenses!$D$6:$D$1005,Calc!$DS795,1))</f>
        <v/>
      </c>
      <c r="DX795" s="136" t="str">
        <f>IF($DT795="Passive","",INDEX(Expenses!E$6:E$1005,$DS795,1))</f>
        <v/>
      </c>
      <c r="DY795" s="136" t="str">
        <f>IF($DT795="Passive","",INDEX(Expenses!F$6:F$1005,$DS795,1))</f>
        <v/>
      </c>
      <c r="DZ795" s="136" t="str">
        <f>IF($DT795="Passive","",INDEX(Expenses!G$6:G$1005,$DS795,1))</f>
        <v/>
      </c>
      <c r="EA795" s="136" t="str">
        <f>IF($DT795="Passive","",INDEX(Expenses!H$6:H$1005,$DS795,1))</f>
        <v/>
      </c>
      <c r="EB795" s="136" t="str">
        <f>IF($DT795="Passive","",INDEX(Expenses!I$6:I$1005,$DS795,1))</f>
        <v/>
      </c>
      <c r="EC795" s="136" t="str">
        <f>IF($DT795="Passive","",INDEX(Expenses!J$6:J$1005,$DS795,1))</f>
        <v/>
      </c>
      <c r="ED795" s="136" t="str">
        <f>IF($DT795="Passive","",INDEX(Expenses!K$6:K$1005,$DS795,1))</f>
        <v/>
      </c>
      <c r="EE795" s="136" t="str">
        <f>IF($DT795="Passive","",INDEX(Expenses!L$6:L$1005,$DS795,1))</f>
        <v/>
      </c>
      <c r="EF795" s="136" t="str">
        <f>IF($DT795="Passive","",INDEX(Expenses!M$6:M$1005,$DS795,1))</f>
        <v/>
      </c>
      <c r="EG795" s="136" t="str">
        <f>IF($DT795="Passive","",INDEX(Expenses!N$6:N$1005,$DS795,1))</f>
        <v/>
      </c>
      <c r="EH795" s="136" t="str">
        <f>IF($DT795="Passive","",INDEX(Expenses!O$6:O$1005,$DS795,1))</f>
        <v/>
      </c>
      <c r="EI795" s="136" t="str">
        <f>IF($DT795="Passive","",INDEX(Expenses!P$6:P$1005,$DS795,1))</f>
        <v/>
      </c>
    </row>
    <row r="796" spans="123:139" x14ac:dyDescent="0.25">
      <c r="DS796" s="40">
        <v>791</v>
      </c>
      <c r="DT796" s="130" t="str">
        <f>IF(OR(INDEX(Expenses!$B$6:$B$1005,$DS796,1)=0,INDEX(Expenses!$C$6:$C$1005,$DS796,1)=0,INDEX(Expenses!$D$6:$D$1005,$DS796,1)=0),"Passive","Active")</f>
        <v>Passive</v>
      </c>
      <c r="DU796" s="130" t="str">
        <f>IF($DT796="Passive","",INDEX(Expenses!$B$6:$B$1005,Calc!$DS796,1))</f>
        <v/>
      </c>
      <c r="DV796" s="130" t="str">
        <f>IF($DT796="Passive","",INDEX(Expenses!$C$6:$C$1005,Calc!$DS796,1))</f>
        <v/>
      </c>
      <c r="DW796" s="130" t="str">
        <f>IF($DT796="Passive","",INDEX(Expenses!$D$6:$D$1005,Calc!$DS796,1))</f>
        <v/>
      </c>
      <c r="DX796" s="136" t="str">
        <f>IF($DT796="Passive","",INDEX(Expenses!E$6:E$1005,$DS796,1))</f>
        <v/>
      </c>
      <c r="DY796" s="136" t="str">
        <f>IF($DT796="Passive","",INDEX(Expenses!F$6:F$1005,$DS796,1))</f>
        <v/>
      </c>
      <c r="DZ796" s="136" t="str">
        <f>IF($DT796="Passive","",INDEX(Expenses!G$6:G$1005,$DS796,1))</f>
        <v/>
      </c>
      <c r="EA796" s="136" t="str">
        <f>IF($DT796="Passive","",INDEX(Expenses!H$6:H$1005,$DS796,1))</f>
        <v/>
      </c>
      <c r="EB796" s="136" t="str">
        <f>IF($DT796="Passive","",INDEX(Expenses!I$6:I$1005,$DS796,1))</f>
        <v/>
      </c>
      <c r="EC796" s="136" t="str">
        <f>IF($DT796="Passive","",INDEX(Expenses!J$6:J$1005,$DS796,1))</f>
        <v/>
      </c>
      <c r="ED796" s="136" t="str">
        <f>IF($DT796="Passive","",INDEX(Expenses!K$6:K$1005,$DS796,1))</f>
        <v/>
      </c>
      <c r="EE796" s="136" t="str">
        <f>IF($DT796="Passive","",INDEX(Expenses!L$6:L$1005,$DS796,1))</f>
        <v/>
      </c>
      <c r="EF796" s="136" t="str">
        <f>IF($DT796="Passive","",INDEX(Expenses!M$6:M$1005,$DS796,1))</f>
        <v/>
      </c>
      <c r="EG796" s="136" t="str">
        <f>IF($DT796="Passive","",INDEX(Expenses!N$6:N$1005,$DS796,1))</f>
        <v/>
      </c>
      <c r="EH796" s="136" t="str">
        <f>IF($DT796="Passive","",INDEX(Expenses!O$6:O$1005,$DS796,1))</f>
        <v/>
      </c>
      <c r="EI796" s="136" t="str">
        <f>IF($DT796="Passive","",INDEX(Expenses!P$6:P$1005,$DS796,1))</f>
        <v/>
      </c>
    </row>
    <row r="797" spans="123:139" x14ac:dyDescent="0.25">
      <c r="DS797" s="40">
        <v>792</v>
      </c>
      <c r="DT797" s="130" t="str">
        <f>IF(OR(INDEX(Expenses!$B$6:$B$1005,$DS797,1)=0,INDEX(Expenses!$C$6:$C$1005,$DS797,1)=0,INDEX(Expenses!$D$6:$D$1005,$DS797,1)=0),"Passive","Active")</f>
        <v>Passive</v>
      </c>
      <c r="DU797" s="130" t="str">
        <f>IF($DT797="Passive","",INDEX(Expenses!$B$6:$B$1005,Calc!$DS797,1))</f>
        <v/>
      </c>
      <c r="DV797" s="130" t="str">
        <f>IF($DT797="Passive","",INDEX(Expenses!$C$6:$C$1005,Calc!$DS797,1))</f>
        <v/>
      </c>
      <c r="DW797" s="130" t="str">
        <f>IF($DT797="Passive","",INDEX(Expenses!$D$6:$D$1005,Calc!$DS797,1))</f>
        <v/>
      </c>
      <c r="DX797" s="136" t="str">
        <f>IF($DT797="Passive","",INDEX(Expenses!E$6:E$1005,$DS797,1))</f>
        <v/>
      </c>
      <c r="DY797" s="136" t="str">
        <f>IF($DT797="Passive","",INDEX(Expenses!F$6:F$1005,$DS797,1))</f>
        <v/>
      </c>
      <c r="DZ797" s="136" t="str">
        <f>IF($DT797="Passive","",INDEX(Expenses!G$6:G$1005,$DS797,1))</f>
        <v/>
      </c>
      <c r="EA797" s="136" t="str">
        <f>IF($DT797="Passive","",INDEX(Expenses!H$6:H$1005,$DS797,1))</f>
        <v/>
      </c>
      <c r="EB797" s="136" t="str">
        <f>IF($DT797="Passive","",INDEX(Expenses!I$6:I$1005,$DS797,1))</f>
        <v/>
      </c>
      <c r="EC797" s="136" t="str">
        <f>IF($DT797="Passive","",INDEX(Expenses!J$6:J$1005,$DS797,1))</f>
        <v/>
      </c>
      <c r="ED797" s="136" t="str">
        <f>IF($DT797="Passive","",INDEX(Expenses!K$6:K$1005,$DS797,1))</f>
        <v/>
      </c>
      <c r="EE797" s="136" t="str">
        <f>IF($DT797="Passive","",INDEX(Expenses!L$6:L$1005,$DS797,1))</f>
        <v/>
      </c>
      <c r="EF797" s="136" t="str">
        <f>IF($DT797="Passive","",INDEX(Expenses!M$6:M$1005,$DS797,1))</f>
        <v/>
      </c>
      <c r="EG797" s="136" t="str">
        <f>IF($DT797="Passive","",INDEX(Expenses!N$6:N$1005,$DS797,1))</f>
        <v/>
      </c>
      <c r="EH797" s="136" t="str">
        <f>IF($DT797="Passive","",INDEX(Expenses!O$6:O$1005,$DS797,1))</f>
        <v/>
      </c>
      <c r="EI797" s="136" t="str">
        <f>IF($DT797="Passive","",INDEX(Expenses!P$6:P$1005,$DS797,1))</f>
        <v/>
      </c>
    </row>
    <row r="798" spans="123:139" x14ac:dyDescent="0.25">
      <c r="DS798" s="40">
        <v>793</v>
      </c>
      <c r="DT798" s="130" t="str">
        <f>IF(OR(INDEX(Expenses!$B$6:$B$1005,$DS798,1)=0,INDEX(Expenses!$C$6:$C$1005,$DS798,1)=0,INDEX(Expenses!$D$6:$D$1005,$DS798,1)=0),"Passive","Active")</f>
        <v>Passive</v>
      </c>
      <c r="DU798" s="130" t="str">
        <f>IF($DT798="Passive","",INDEX(Expenses!$B$6:$B$1005,Calc!$DS798,1))</f>
        <v/>
      </c>
      <c r="DV798" s="130" t="str">
        <f>IF($DT798="Passive","",INDEX(Expenses!$C$6:$C$1005,Calc!$DS798,1))</f>
        <v/>
      </c>
      <c r="DW798" s="130" t="str">
        <f>IF($DT798="Passive","",INDEX(Expenses!$D$6:$D$1005,Calc!$DS798,1))</f>
        <v/>
      </c>
      <c r="DX798" s="136" t="str">
        <f>IF($DT798="Passive","",INDEX(Expenses!E$6:E$1005,$DS798,1))</f>
        <v/>
      </c>
      <c r="DY798" s="136" t="str">
        <f>IF($DT798="Passive","",INDEX(Expenses!F$6:F$1005,$DS798,1))</f>
        <v/>
      </c>
      <c r="DZ798" s="136" t="str">
        <f>IF($DT798="Passive","",INDEX(Expenses!G$6:G$1005,$DS798,1))</f>
        <v/>
      </c>
      <c r="EA798" s="136" t="str">
        <f>IF($DT798="Passive","",INDEX(Expenses!H$6:H$1005,$DS798,1))</f>
        <v/>
      </c>
      <c r="EB798" s="136" t="str">
        <f>IF($DT798="Passive","",INDEX(Expenses!I$6:I$1005,$DS798,1))</f>
        <v/>
      </c>
      <c r="EC798" s="136" t="str">
        <f>IF($DT798="Passive","",INDEX(Expenses!J$6:J$1005,$DS798,1))</f>
        <v/>
      </c>
      <c r="ED798" s="136" t="str">
        <f>IF($DT798="Passive","",INDEX(Expenses!K$6:K$1005,$DS798,1))</f>
        <v/>
      </c>
      <c r="EE798" s="136" t="str">
        <f>IF($DT798="Passive","",INDEX(Expenses!L$6:L$1005,$DS798,1))</f>
        <v/>
      </c>
      <c r="EF798" s="136" t="str">
        <f>IF($DT798="Passive","",INDEX(Expenses!M$6:M$1005,$DS798,1))</f>
        <v/>
      </c>
      <c r="EG798" s="136" t="str">
        <f>IF($DT798="Passive","",INDEX(Expenses!N$6:N$1005,$DS798,1))</f>
        <v/>
      </c>
      <c r="EH798" s="136" t="str">
        <f>IF($DT798="Passive","",INDEX(Expenses!O$6:O$1005,$DS798,1))</f>
        <v/>
      </c>
      <c r="EI798" s="136" t="str">
        <f>IF($DT798="Passive","",INDEX(Expenses!P$6:P$1005,$DS798,1))</f>
        <v/>
      </c>
    </row>
    <row r="799" spans="123:139" x14ac:dyDescent="0.25">
      <c r="DS799" s="40">
        <v>794</v>
      </c>
      <c r="DT799" s="130" t="str">
        <f>IF(OR(INDEX(Expenses!$B$6:$B$1005,$DS799,1)=0,INDEX(Expenses!$C$6:$C$1005,$DS799,1)=0,INDEX(Expenses!$D$6:$D$1005,$DS799,1)=0),"Passive","Active")</f>
        <v>Passive</v>
      </c>
      <c r="DU799" s="130" t="str">
        <f>IF($DT799="Passive","",INDEX(Expenses!$B$6:$B$1005,Calc!$DS799,1))</f>
        <v/>
      </c>
      <c r="DV799" s="130" t="str">
        <f>IF($DT799="Passive","",INDEX(Expenses!$C$6:$C$1005,Calc!$DS799,1))</f>
        <v/>
      </c>
      <c r="DW799" s="130" t="str">
        <f>IF($DT799="Passive","",INDEX(Expenses!$D$6:$D$1005,Calc!$DS799,1))</f>
        <v/>
      </c>
      <c r="DX799" s="136" t="str">
        <f>IF($DT799="Passive","",INDEX(Expenses!E$6:E$1005,$DS799,1))</f>
        <v/>
      </c>
      <c r="DY799" s="136" t="str">
        <f>IF($DT799="Passive","",INDEX(Expenses!F$6:F$1005,$DS799,1))</f>
        <v/>
      </c>
      <c r="DZ799" s="136" t="str">
        <f>IF($DT799="Passive","",INDEX(Expenses!G$6:G$1005,$DS799,1))</f>
        <v/>
      </c>
      <c r="EA799" s="136" t="str">
        <f>IF($DT799="Passive","",INDEX(Expenses!H$6:H$1005,$DS799,1))</f>
        <v/>
      </c>
      <c r="EB799" s="136" t="str">
        <f>IF($DT799="Passive","",INDEX(Expenses!I$6:I$1005,$DS799,1))</f>
        <v/>
      </c>
      <c r="EC799" s="136" t="str">
        <f>IF($DT799="Passive","",INDEX(Expenses!J$6:J$1005,$DS799,1))</f>
        <v/>
      </c>
      <c r="ED799" s="136" t="str">
        <f>IF($DT799="Passive","",INDEX(Expenses!K$6:K$1005,$DS799,1))</f>
        <v/>
      </c>
      <c r="EE799" s="136" t="str">
        <f>IF($DT799="Passive","",INDEX(Expenses!L$6:L$1005,$DS799,1))</f>
        <v/>
      </c>
      <c r="EF799" s="136" t="str">
        <f>IF($DT799="Passive","",INDEX(Expenses!M$6:M$1005,$DS799,1))</f>
        <v/>
      </c>
      <c r="EG799" s="136" t="str">
        <f>IF($DT799="Passive","",INDEX(Expenses!N$6:N$1005,$DS799,1))</f>
        <v/>
      </c>
      <c r="EH799" s="136" t="str">
        <f>IF($DT799="Passive","",INDEX(Expenses!O$6:O$1005,$DS799,1))</f>
        <v/>
      </c>
      <c r="EI799" s="136" t="str">
        <f>IF($DT799="Passive","",INDEX(Expenses!P$6:P$1005,$DS799,1))</f>
        <v/>
      </c>
    </row>
    <row r="800" spans="123:139" x14ac:dyDescent="0.25">
      <c r="DS800" s="40">
        <v>795</v>
      </c>
      <c r="DT800" s="130" t="str">
        <f>IF(OR(INDEX(Expenses!$B$6:$B$1005,$DS800,1)=0,INDEX(Expenses!$C$6:$C$1005,$DS800,1)=0,INDEX(Expenses!$D$6:$D$1005,$DS800,1)=0),"Passive","Active")</f>
        <v>Passive</v>
      </c>
      <c r="DU800" s="130" t="str">
        <f>IF($DT800="Passive","",INDEX(Expenses!$B$6:$B$1005,Calc!$DS800,1))</f>
        <v/>
      </c>
      <c r="DV800" s="130" t="str">
        <f>IF($DT800="Passive","",INDEX(Expenses!$C$6:$C$1005,Calc!$DS800,1))</f>
        <v/>
      </c>
      <c r="DW800" s="130" t="str">
        <f>IF($DT800="Passive","",INDEX(Expenses!$D$6:$D$1005,Calc!$DS800,1))</f>
        <v/>
      </c>
      <c r="DX800" s="136" t="str">
        <f>IF($DT800="Passive","",INDEX(Expenses!E$6:E$1005,$DS800,1))</f>
        <v/>
      </c>
      <c r="DY800" s="136" t="str">
        <f>IF($DT800="Passive","",INDEX(Expenses!F$6:F$1005,$DS800,1))</f>
        <v/>
      </c>
      <c r="DZ800" s="136" t="str">
        <f>IF($DT800="Passive","",INDEX(Expenses!G$6:G$1005,$DS800,1))</f>
        <v/>
      </c>
      <c r="EA800" s="136" t="str">
        <f>IF($DT800="Passive","",INDEX(Expenses!H$6:H$1005,$DS800,1))</f>
        <v/>
      </c>
      <c r="EB800" s="136" t="str">
        <f>IF($DT800="Passive","",INDEX(Expenses!I$6:I$1005,$DS800,1))</f>
        <v/>
      </c>
      <c r="EC800" s="136" t="str">
        <f>IF($DT800="Passive","",INDEX(Expenses!J$6:J$1005,$DS800,1))</f>
        <v/>
      </c>
      <c r="ED800" s="136" t="str">
        <f>IF($DT800="Passive","",INDEX(Expenses!K$6:K$1005,$DS800,1))</f>
        <v/>
      </c>
      <c r="EE800" s="136" t="str">
        <f>IF($DT800="Passive","",INDEX(Expenses!L$6:L$1005,$DS800,1))</f>
        <v/>
      </c>
      <c r="EF800" s="136" t="str">
        <f>IF($DT800="Passive","",INDEX(Expenses!M$6:M$1005,$DS800,1))</f>
        <v/>
      </c>
      <c r="EG800" s="136" t="str">
        <f>IF($DT800="Passive","",INDEX(Expenses!N$6:N$1005,$DS800,1))</f>
        <v/>
      </c>
      <c r="EH800" s="136" t="str">
        <f>IF($DT800="Passive","",INDEX(Expenses!O$6:O$1005,$DS800,1))</f>
        <v/>
      </c>
      <c r="EI800" s="136" t="str">
        <f>IF($DT800="Passive","",INDEX(Expenses!P$6:P$1005,$DS800,1))</f>
        <v/>
      </c>
    </row>
    <row r="801" spans="123:139" x14ac:dyDescent="0.25">
      <c r="DS801" s="40">
        <v>796</v>
      </c>
      <c r="DT801" s="130" t="str">
        <f>IF(OR(INDEX(Expenses!$B$6:$B$1005,$DS801,1)=0,INDEX(Expenses!$C$6:$C$1005,$DS801,1)=0,INDEX(Expenses!$D$6:$D$1005,$DS801,1)=0),"Passive","Active")</f>
        <v>Passive</v>
      </c>
      <c r="DU801" s="130" t="str">
        <f>IF($DT801="Passive","",INDEX(Expenses!$B$6:$B$1005,Calc!$DS801,1))</f>
        <v/>
      </c>
      <c r="DV801" s="130" t="str">
        <f>IF($DT801="Passive","",INDEX(Expenses!$C$6:$C$1005,Calc!$DS801,1))</f>
        <v/>
      </c>
      <c r="DW801" s="130" t="str">
        <f>IF($DT801="Passive","",INDEX(Expenses!$D$6:$D$1005,Calc!$DS801,1))</f>
        <v/>
      </c>
      <c r="DX801" s="136" t="str">
        <f>IF($DT801="Passive","",INDEX(Expenses!E$6:E$1005,$DS801,1))</f>
        <v/>
      </c>
      <c r="DY801" s="136" t="str">
        <f>IF($DT801="Passive","",INDEX(Expenses!F$6:F$1005,$DS801,1))</f>
        <v/>
      </c>
      <c r="DZ801" s="136" t="str">
        <f>IF($DT801="Passive","",INDEX(Expenses!G$6:G$1005,$DS801,1))</f>
        <v/>
      </c>
      <c r="EA801" s="136" t="str">
        <f>IF($DT801="Passive","",INDEX(Expenses!H$6:H$1005,$DS801,1))</f>
        <v/>
      </c>
      <c r="EB801" s="136" t="str">
        <f>IF($DT801="Passive","",INDEX(Expenses!I$6:I$1005,$DS801,1))</f>
        <v/>
      </c>
      <c r="EC801" s="136" t="str">
        <f>IF($DT801="Passive","",INDEX(Expenses!J$6:J$1005,$DS801,1))</f>
        <v/>
      </c>
      <c r="ED801" s="136" t="str">
        <f>IF($DT801="Passive","",INDEX(Expenses!K$6:K$1005,$DS801,1))</f>
        <v/>
      </c>
      <c r="EE801" s="136" t="str">
        <f>IF($DT801="Passive","",INDEX(Expenses!L$6:L$1005,$DS801,1))</f>
        <v/>
      </c>
      <c r="EF801" s="136" t="str">
        <f>IF($DT801="Passive","",INDEX(Expenses!M$6:M$1005,$DS801,1))</f>
        <v/>
      </c>
      <c r="EG801" s="136" t="str">
        <f>IF($DT801="Passive","",INDEX(Expenses!N$6:N$1005,$DS801,1))</f>
        <v/>
      </c>
      <c r="EH801" s="136" t="str">
        <f>IF($DT801="Passive","",INDEX(Expenses!O$6:O$1005,$DS801,1))</f>
        <v/>
      </c>
      <c r="EI801" s="136" t="str">
        <f>IF($DT801="Passive","",INDEX(Expenses!P$6:P$1005,$DS801,1))</f>
        <v/>
      </c>
    </row>
    <row r="802" spans="123:139" x14ac:dyDescent="0.25">
      <c r="DS802" s="40">
        <v>797</v>
      </c>
      <c r="DT802" s="130" t="str">
        <f>IF(OR(INDEX(Expenses!$B$6:$B$1005,$DS802,1)=0,INDEX(Expenses!$C$6:$C$1005,$DS802,1)=0,INDEX(Expenses!$D$6:$D$1005,$DS802,1)=0),"Passive","Active")</f>
        <v>Passive</v>
      </c>
      <c r="DU802" s="130" t="str">
        <f>IF($DT802="Passive","",INDEX(Expenses!$B$6:$B$1005,Calc!$DS802,1))</f>
        <v/>
      </c>
      <c r="DV802" s="130" t="str">
        <f>IF($DT802="Passive","",INDEX(Expenses!$C$6:$C$1005,Calc!$DS802,1))</f>
        <v/>
      </c>
      <c r="DW802" s="130" t="str">
        <f>IF($DT802="Passive","",INDEX(Expenses!$D$6:$D$1005,Calc!$DS802,1))</f>
        <v/>
      </c>
      <c r="DX802" s="136" t="str">
        <f>IF($DT802="Passive","",INDEX(Expenses!E$6:E$1005,$DS802,1))</f>
        <v/>
      </c>
      <c r="DY802" s="136" t="str">
        <f>IF($DT802="Passive","",INDEX(Expenses!F$6:F$1005,$DS802,1))</f>
        <v/>
      </c>
      <c r="DZ802" s="136" t="str">
        <f>IF($DT802="Passive","",INDEX(Expenses!G$6:G$1005,$DS802,1))</f>
        <v/>
      </c>
      <c r="EA802" s="136" t="str">
        <f>IF($DT802="Passive","",INDEX(Expenses!H$6:H$1005,$DS802,1))</f>
        <v/>
      </c>
      <c r="EB802" s="136" t="str">
        <f>IF($DT802="Passive","",INDEX(Expenses!I$6:I$1005,$DS802,1))</f>
        <v/>
      </c>
      <c r="EC802" s="136" t="str">
        <f>IF($DT802="Passive","",INDEX(Expenses!J$6:J$1005,$DS802,1))</f>
        <v/>
      </c>
      <c r="ED802" s="136" t="str">
        <f>IF($DT802="Passive","",INDEX(Expenses!K$6:K$1005,$DS802,1))</f>
        <v/>
      </c>
      <c r="EE802" s="136" t="str">
        <f>IF($DT802="Passive","",INDEX(Expenses!L$6:L$1005,$DS802,1))</f>
        <v/>
      </c>
      <c r="EF802" s="136" t="str">
        <f>IF($DT802="Passive","",INDEX(Expenses!M$6:M$1005,$DS802,1))</f>
        <v/>
      </c>
      <c r="EG802" s="136" t="str">
        <f>IF($DT802="Passive","",INDEX(Expenses!N$6:N$1005,$DS802,1))</f>
        <v/>
      </c>
      <c r="EH802" s="136" t="str">
        <f>IF($DT802="Passive","",INDEX(Expenses!O$6:O$1005,$DS802,1))</f>
        <v/>
      </c>
      <c r="EI802" s="136" t="str">
        <f>IF($DT802="Passive","",INDEX(Expenses!P$6:P$1005,$DS802,1))</f>
        <v/>
      </c>
    </row>
    <row r="803" spans="123:139" x14ac:dyDescent="0.25">
      <c r="DS803" s="40">
        <v>798</v>
      </c>
      <c r="DT803" s="130" t="str">
        <f>IF(OR(INDEX(Expenses!$B$6:$B$1005,$DS803,1)=0,INDEX(Expenses!$C$6:$C$1005,$DS803,1)=0,INDEX(Expenses!$D$6:$D$1005,$DS803,1)=0),"Passive","Active")</f>
        <v>Passive</v>
      </c>
      <c r="DU803" s="130" t="str">
        <f>IF($DT803="Passive","",INDEX(Expenses!$B$6:$B$1005,Calc!$DS803,1))</f>
        <v/>
      </c>
      <c r="DV803" s="130" t="str">
        <f>IF($DT803="Passive","",INDEX(Expenses!$C$6:$C$1005,Calc!$DS803,1))</f>
        <v/>
      </c>
      <c r="DW803" s="130" t="str">
        <f>IF($DT803="Passive","",INDEX(Expenses!$D$6:$D$1005,Calc!$DS803,1))</f>
        <v/>
      </c>
      <c r="DX803" s="136" t="str">
        <f>IF($DT803="Passive","",INDEX(Expenses!E$6:E$1005,$DS803,1))</f>
        <v/>
      </c>
      <c r="DY803" s="136" t="str">
        <f>IF($DT803="Passive","",INDEX(Expenses!F$6:F$1005,$DS803,1))</f>
        <v/>
      </c>
      <c r="DZ803" s="136" t="str">
        <f>IF($DT803="Passive","",INDEX(Expenses!G$6:G$1005,$DS803,1))</f>
        <v/>
      </c>
      <c r="EA803" s="136" t="str">
        <f>IF($DT803="Passive","",INDEX(Expenses!H$6:H$1005,$DS803,1))</f>
        <v/>
      </c>
      <c r="EB803" s="136" t="str">
        <f>IF($DT803="Passive","",INDEX(Expenses!I$6:I$1005,$DS803,1))</f>
        <v/>
      </c>
      <c r="EC803" s="136" t="str">
        <f>IF($DT803="Passive","",INDEX(Expenses!J$6:J$1005,$DS803,1))</f>
        <v/>
      </c>
      <c r="ED803" s="136" t="str">
        <f>IF($DT803="Passive","",INDEX(Expenses!K$6:K$1005,$DS803,1))</f>
        <v/>
      </c>
      <c r="EE803" s="136" t="str">
        <f>IF($DT803="Passive","",INDEX(Expenses!L$6:L$1005,$DS803,1))</f>
        <v/>
      </c>
      <c r="EF803" s="136" t="str">
        <f>IF($DT803="Passive","",INDEX(Expenses!M$6:M$1005,$DS803,1))</f>
        <v/>
      </c>
      <c r="EG803" s="136" t="str">
        <f>IF($DT803="Passive","",INDEX(Expenses!N$6:N$1005,$DS803,1))</f>
        <v/>
      </c>
      <c r="EH803" s="136" t="str">
        <f>IF($DT803="Passive","",INDEX(Expenses!O$6:O$1005,$DS803,1))</f>
        <v/>
      </c>
      <c r="EI803" s="136" t="str">
        <f>IF($DT803="Passive","",INDEX(Expenses!P$6:P$1005,$DS803,1))</f>
        <v/>
      </c>
    </row>
    <row r="804" spans="123:139" x14ac:dyDescent="0.25">
      <c r="DS804" s="40">
        <v>799</v>
      </c>
      <c r="DT804" s="130" t="str">
        <f>IF(OR(INDEX(Expenses!$B$6:$B$1005,$DS804,1)=0,INDEX(Expenses!$C$6:$C$1005,$DS804,1)=0,INDEX(Expenses!$D$6:$D$1005,$DS804,1)=0),"Passive","Active")</f>
        <v>Passive</v>
      </c>
      <c r="DU804" s="130" t="str">
        <f>IF($DT804="Passive","",INDEX(Expenses!$B$6:$B$1005,Calc!$DS804,1))</f>
        <v/>
      </c>
      <c r="DV804" s="130" t="str">
        <f>IF($DT804="Passive","",INDEX(Expenses!$C$6:$C$1005,Calc!$DS804,1))</f>
        <v/>
      </c>
      <c r="DW804" s="130" t="str">
        <f>IF($DT804="Passive","",INDEX(Expenses!$D$6:$D$1005,Calc!$DS804,1))</f>
        <v/>
      </c>
      <c r="DX804" s="136" t="str">
        <f>IF($DT804="Passive","",INDEX(Expenses!E$6:E$1005,$DS804,1))</f>
        <v/>
      </c>
      <c r="DY804" s="136" t="str">
        <f>IF($DT804="Passive","",INDEX(Expenses!F$6:F$1005,$DS804,1))</f>
        <v/>
      </c>
      <c r="DZ804" s="136" t="str">
        <f>IF($DT804="Passive","",INDEX(Expenses!G$6:G$1005,$DS804,1))</f>
        <v/>
      </c>
      <c r="EA804" s="136" t="str">
        <f>IF($DT804="Passive","",INDEX(Expenses!H$6:H$1005,$DS804,1))</f>
        <v/>
      </c>
      <c r="EB804" s="136" t="str">
        <f>IF($DT804="Passive","",INDEX(Expenses!I$6:I$1005,$DS804,1))</f>
        <v/>
      </c>
      <c r="EC804" s="136" t="str">
        <f>IF($DT804="Passive","",INDEX(Expenses!J$6:J$1005,$DS804,1))</f>
        <v/>
      </c>
      <c r="ED804" s="136" t="str">
        <f>IF($DT804="Passive","",INDEX(Expenses!K$6:K$1005,$DS804,1))</f>
        <v/>
      </c>
      <c r="EE804" s="136" t="str">
        <f>IF($DT804="Passive","",INDEX(Expenses!L$6:L$1005,$DS804,1))</f>
        <v/>
      </c>
      <c r="EF804" s="136" t="str">
        <f>IF($DT804="Passive","",INDEX(Expenses!M$6:M$1005,$DS804,1))</f>
        <v/>
      </c>
      <c r="EG804" s="136" t="str">
        <f>IF($DT804="Passive","",INDEX(Expenses!N$6:N$1005,$DS804,1))</f>
        <v/>
      </c>
      <c r="EH804" s="136" t="str">
        <f>IF($DT804="Passive","",INDEX(Expenses!O$6:O$1005,$DS804,1))</f>
        <v/>
      </c>
      <c r="EI804" s="136" t="str">
        <f>IF($DT804="Passive","",INDEX(Expenses!P$6:P$1005,$DS804,1))</f>
        <v/>
      </c>
    </row>
    <row r="805" spans="123:139" x14ac:dyDescent="0.25">
      <c r="DS805" s="40">
        <v>800</v>
      </c>
      <c r="DT805" s="130" t="str">
        <f>IF(OR(INDEX(Expenses!$B$6:$B$1005,$DS805,1)=0,INDEX(Expenses!$C$6:$C$1005,$DS805,1)=0,INDEX(Expenses!$D$6:$D$1005,$DS805,1)=0),"Passive","Active")</f>
        <v>Passive</v>
      </c>
      <c r="DU805" s="130" t="str">
        <f>IF($DT805="Passive","",INDEX(Expenses!$B$6:$B$1005,Calc!$DS805,1))</f>
        <v/>
      </c>
      <c r="DV805" s="130" t="str">
        <f>IF($DT805="Passive","",INDEX(Expenses!$C$6:$C$1005,Calc!$DS805,1))</f>
        <v/>
      </c>
      <c r="DW805" s="130" t="str">
        <f>IF($DT805="Passive","",INDEX(Expenses!$D$6:$D$1005,Calc!$DS805,1))</f>
        <v/>
      </c>
      <c r="DX805" s="136" t="str">
        <f>IF($DT805="Passive","",INDEX(Expenses!E$6:E$1005,$DS805,1))</f>
        <v/>
      </c>
      <c r="DY805" s="136" t="str">
        <f>IF($DT805="Passive","",INDEX(Expenses!F$6:F$1005,$DS805,1))</f>
        <v/>
      </c>
      <c r="DZ805" s="136" t="str">
        <f>IF($DT805="Passive","",INDEX(Expenses!G$6:G$1005,$DS805,1))</f>
        <v/>
      </c>
      <c r="EA805" s="136" t="str">
        <f>IF($DT805="Passive","",INDEX(Expenses!H$6:H$1005,$DS805,1))</f>
        <v/>
      </c>
      <c r="EB805" s="136" t="str">
        <f>IF($DT805="Passive","",INDEX(Expenses!I$6:I$1005,$DS805,1))</f>
        <v/>
      </c>
      <c r="EC805" s="136" t="str">
        <f>IF($DT805="Passive","",INDEX(Expenses!J$6:J$1005,$DS805,1))</f>
        <v/>
      </c>
      <c r="ED805" s="136" t="str">
        <f>IF($DT805="Passive","",INDEX(Expenses!K$6:K$1005,$DS805,1))</f>
        <v/>
      </c>
      <c r="EE805" s="136" t="str">
        <f>IF($DT805="Passive","",INDEX(Expenses!L$6:L$1005,$DS805,1))</f>
        <v/>
      </c>
      <c r="EF805" s="136" t="str">
        <f>IF($DT805="Passive","",INDEX(Expenses!M$6:M$1005,$DS805,1))</f>
        <v/>
      </c>
      <c r="EG805" s="136" t="str">
        <f>IF($DT805="Passive","",INDEX(Expenses!N$6:N$1005,$DS805,1))</f>
        <v/>
      </c>
      <c r="EH805" s="136" t="str">
        <f>IF($DT805="Passive","",INDEX(Expenses!O$6:O$1005,$DS805,1))</f>
        <v/>
      </c>
      <c r="EI805" s="136" t="str">
        <f>IF($DT805="Passive","",INDEX(Expenses!P$6:P$1005,$DS805,1))</f>
        <v/>
      </c>
    </row>
    <row r="806" spans="123:139" x14ac:dyDescent="0.25">
      <c r="DS806" s="40">
        <v>801</v>
      </c>
      <c r="DT806" s="130" t="str">
        <f>IF(OR(INDEX(Expenses!$B$6:$B$1005,$DS806,1)=0,INDEX(Expenses!$C$6:$C$1005,$DS806,1)=0,INDEX(Expenses!$D$6:$D$1005,$DS806,1)=0),"Passive","Active")</f>
        <v>Passive</v>
      </c>
      <c r="DU806" s="130" t="str">
        <f>IF($DT806="Passive","",INDEX(Expenses!$B$6:$B$1005,Calc!$DS806,1))</f>
        <v/>
      </c>
      <c r="DV806" s="130" t="str">
        <f>IF($DT806="Passive","",INDEX(Expenses!$C$6:$C$1005,Calc!$DS806,1))</f>
        <v/>
      </c>
      <c r="DW806" s="130" t="str">
        <f>IF($DT806="Passive","",INDEX(Expenses!$D$6:$D$1005,Calc!$DS806,1))</f>
        <v/>
      </c>
      <c r="DX806" s="136" t="str">
        <f>IF($DT806="Passive","",INDEX(Expenses!E$6:E$1005,$DS806,1))</f>
        <v/>
      </c>
      <c r="DY806" s="136" t="str">
        <f>IF($DT806="Passive","",INDEX(Expenses!F$6:F$1005,$DS806,1))</f>
        <v/>
      </c>
      <c r="DZ806" s="136" t="str">
        <f>IF($DT806="Passive","",INDEX(Expenses!G$6:G$1005,$DS806,1))</f>
        <v/>
      </c>
      <c r="EA806" s="136" t="str">
        <f>IF($DT806="Passive","",INDEX(Expenses!H$6:H$1005,$DS806,1))</f>
        <v/>
      </c>
      <c r="EB806" s="136" t="str">
        <f>IF($DT806="Passive","",INDEX(Expenses!I$6:I$1005,$DS806,1))</f>
        <v/>
      </c>
      <c r="EC806" s="136" t="str">
        <f>IF($DT806="Passive","",INDEX(Expenses!J$6:J$1005,$DS806,1))</f>
        <v/>
      </c>
      <c r="ED806" s="136" t="str">
        <f>IF($DT806="Passive","",INDEX(Expenses!K$6:K$1005,$DS806,1))</f>
        <v/>
      </c>
      <c r="EE806" s="136" t="str">
        <f>IF($DT806="Passive","",INDEX(Expenses!L$6:L$1005,$DS806,1))</f>
        <v/>
      </c>
      <c r="EF806" s="136" t="str">
        <f>IF($DT806="Passive","",INDEX(Expenses!M$6:M$1005,$DS806,1))</f>
        <v/>
      </c>
      <c r="EG806" s="136" t="str">
        <f>IF($DT806="Passive","",INDEX(Expenses!N$6:N$1005,$DS806,1))</f>
        <v/>
      </c>
      <c r="EH806" s="136" t="str">
        <f>IF($DT806="Passive","",INDEX(Expenses!O$6:O$1005,$DS806,1))</f>
        <v/>
      </c>
      <c r="EI806" s="136" t="str">
        <f>IF($DT806="Passive","",INDEX(Expenses!P$6:P$1005,$DS806,1))</f>
        <v/>
      </c>
    </row>
    <row r="807" spans="123:139" x14ac:dyDescent="0.25">
      <c r="DS807" s="40">
        <v>802</v>
      </c>
      <c r="DT807" s="130" t="str">
        <f>IF(OR(INDEX(Expenses!$B$6:$B$1005,$DS807,1)=0,INDEX(Expenses!$C$6:$C$1005,$DS807,1)=0,INDEX(Expenses!$D$6:$D$1005,$DS807,1)=0),"Passive","Active")</f>
        <v>Passive</v>
      </c>
      <c r="DU807" s="130" t="str">
        <f>IF($DT807="Passive","",INDEX(Expenses!$B$6:$B$1005,Calc!$DS807,1))</f>
        <v/>
      </c>
      <c r="DV807" s="130" t="str">
        <f>IF($DT807="Passive","",INDEX(Expenses!$C$6:$C$1005,Calc!$DS807,1))</f>
        <v/>
      </c>
      <c r="DW807" s="130" t="str">
        <f>IF($DT807="Passive","",INDEX(Expenses!$D$6:$D$1005,Calc!$DS807,1))</f>
        <v/>
      </c>
      <c r="DX807" s="136" t="str">
        <f>IF($DT807="Passive","",INDEX(Expenses!E$6:E$1005,$DS807,1))</f>
        <v/>
      </c>
      <c r="DY807" s="136" t="str">
        <f>IF($DT807="Passive","",INDEX(Expenses!F$6:F$1005,$DS807,1))</f>
        <v/>
      </c>
      <c r="DZ807" s="136" t="str">
        <f>IF($DT807="Passive","",INDEX(Expenses!G$6:G$1005,$DS807,1))</f>
        <v/>
      </c>
      <c r="EA807" s="136" t="str">
        <f>IF($DT807="Passive","",INDEX(Expenses!H$6:H$1005,$DS807,1))</f>
        <v/>
      </c>
      <c r="EB807" s="136" t="str">
        <f>IF($DT807="Passive","",INDEX(Expenses!I$6:I$1005,$DS807,1))</f>
        <v/>
      </c>
      <c r="EC807" s="136" t="str">
        <f>IF($DT807="Passive","",INDEX(Expenses!J$6:J$1005,$DS807,1))</f>
        <v/>
      </c>
      <c r="ED807" s="136" t="str">
        <f>IF($DT807="Passive","",INDEX(Expenses!K$6:K$1005,$DS807,1))</f>
        <v/>
      </c>
      <c r="EE807" s="136" t="str">
        <f>IF($DT807="Passive","",INDEX(Expenses!L$6:L$1005,$DS807,1))</f>
        <v/>
      </c>
      <c r="EF807" s="136" t="str">
        <f>IF($DT807="Passive","",INDEX(Expenses!M$6:M$1005,$DS807,1))</f>
        <v/>
      </c>
      <c r="EG807" s="136" t="str">
        <f>IF($DT807="Passive","",INDEX(Expenses!N$6:N$1005,$DS807,1))</f>
        <v/>
      </c>
      <c r="EH807" s="136" t="str">
        <f>IF($DT807="Passive","",INDEX(Expenses!O$6:O$1005,$DS807,1))</f>
        <v/>
      </c>
      <c r="EI807" s="136" t="str">
        <f>IF($DT807="Passive","",INDEX(Expenses!P$6:P$1005,$DS807,1))</f>
        <v/>
      </c>
    </row>
    <row r="808" spans="123:139" x14ac:dyDescent="0.25">
      <c r="DS808" s="40">
        <v>803</v>
      </c>
      <c r="DT808" s="130" t="str">
        <f>IF(OR(INDEX(Expenses!$B$6:$B$1005,$DS808,1)=0,INDEX(Expenses!$C$6:$C$1005,$DS808,1)=0,INDEX(Expenses!$D$6:$D$1005,$DS808,1)=0),"Passive","Active")</f>
        <v>Passive</v>
      </c>
      <c r="DU808" s="130" t="str">
        <f>IF($DT808="Passive","",INDEX(Expenses!$B$6:$B$1005,Calc!$DS808,1))</f>
        <v/>
      </c>
      <c r="DV808" s="130" t="str">
        <f>IF($DT808="Passive","",INDEX(Expenses!$C$6:$C$1005,Calc!$DS808,1))</f>
        <v/>
      </c>
      <c r="DW808" s="130" t="str">
        <f>IF($DT808="Passive","",INDEX(Expenses!$D$6:$D$1005,Calc!$DS808,1))</f>
        <v/>
      </c>
      <c r="DX808" s="136" t="str">
        <f>IF($DT808="Passive","",INDEX(Expenses!E$6:E$1005,$DS808,1))</f>
        <v/>
      </c>
      <c r="DY808" s="136" t="str">
        <f>IF($DT808="Passive","",INDEX(Expenses!F$6:F$1005,$DS808,1))</f>
        <v/>
      </c>
      <c r="DZ808" s="136" t="str">
        <f>IF($DT808="Passive","",INDEX(Expenses!G$6:G$1005,$DS808,1))</f>
        <v/>
      </c>
      <c r="EA808" s="136" t="str">
        <f>IF($DT808="Passive","",INDEX(Expenses!H$6:H$1005,$DS808,1))</f>
        <v/>
      </c>
      <c r="EB808" s="136" t="str">
        <f>IF($DT808="Passive","",INDEX(Expenses!I$6:I$1005,$DS808,1))</f>
        <v/>
      </c>
      <c r="EC808" s="136" t="str">
        <f>IF($DT808="Passive","",INDEX(Expenses!J$6:J$1005,$DS808,1))</f>
        <v/>
      </c>
      <c r="ED808" s="136" t="str">
        <f>IF($DT808="Passive","",INDEX(Expenses!K$6:K$1005,$DS808,1))</f>
        <v/>
      </c>
      <c r="EE808" s="136" t="str">
        <f>IF($DT808="Passive","",INDEX(Expenses!L$6:L$1005,$DS808,1))</f>
        <v/>
      </c>
      <c r="EF808" s="136" t="str">
        <f>IF($DT808="Passive","",INDEX(Expenses!M$6:M$1005,$DS808,1))</f>
        <v/>
      </c>
      <c r="EG808" s="136" t="str">
        <f>IF($DT808="Passive","",INDEX(Expenses!N$6:N$1005,$DS808,1))</f>
        <v/>
      </c>
      <c r="EH808" s="136" t="str">
        <f>IF($DT808="Passive","",INDEX(Expenses!O$6:O$1005,$DS808,1))</f>
        <v/>
      </c>
      <c r="EI808" s="136" t="str">
        <f>IF($DT808="Passive","",INDEX(Expenses!P$6:P$1005,$DS808,1))</f>
        <v/>
      </c>
    </row>
    <row r="809" spans="123:139" x14ac:dyDescent="0.25">
      <c r="DS809" s="40">
        <v>804</v>
      </c>
      <c r="DT809" s="130" t="str">
        <f>IF(OR(INDEX(Expenses!$B$6:$B$1005,$DS809,1)=0,INDEX(Expenses!$C$6:$C$1005,$DS809,1)=0,INDEX(Expenses!$D$6:$D$1005,$DS809,1)=0),"Passive","Active")</f>
        <v>Passive</v>
      </c>
      <c r="DU809" s="130" t="str">
        <f>IF($DT809="Passive","",INDEX(Expenses!$B$6:$B$1005,Calc!$DS809,1))</f>
        <v/>
      </c>
      <c r="DV809" s="130" t="str">
        <f>IF($DT809="Passive","",INDEX(Expenses!$C$6:$C$1005,Calc!$DS809,1))</f>
        <v/>
      </c>
      <c r="DW809" s="130" t="str">
        <f>IF($DT809="Passive","",INDEX(Expenses!$D$6:$D$1005,Calc!$DS809,1))</f>
        <v/>
      </c>
      <c r="DX809" s="136" t="str">
        <f>IF($DT809="Passive","",INDEX(Expenses!E$6:E$1005,$DS809,1))</f>
        <v/>
      </c>
      <c r="DY809" s="136" t="str">
        <f>IF($DT809="Passive","",INDEX(Expenses!F$6:F$1005,$DS809,1))</f>
        <v/>
      </c>
      <c r="DZ809" s="136" t="str">
        <f>IF($DT809="Passive","",INDEX(Expenses!G$6:G$1005,$DS809,1))</f>
        <v/>
      </c>
      <c r="EA809" s="136" t="str">
        <f>IF($DT809="Passive","",INDEX(Expenses!H$6:H$1005,$DS809,1))</f>
        <v/>
      </c>
      <c r="EB809" s="136" t="str">
        <f>IF($DT809="Passive","",INDEX(Expenses!I$6:I$1005,$DS809,1))</f>
        <v/>
      </c>
      <c r="EC809" s="136" t="str">
        <f>IF($DT809="Passive","",INDEX(Expenses!J$6:J$1005,$DS809,1))</f>
        <v/>
      </c>
      <c r="ED809" s="136" t="str">
        <f>IF($DT809="Passive","",INDEX(Expenses!K$6:K$1005,$DS809,1))</f>
        <v/>
      </c>
      <c r="EE809" s="136" t="str">
        <f>IF($DT809="Passive","",INDEX(Expenses!L$6:L$1005,$DS809,1))</f>
        <v/>
      </c>
      <c r="EF809" s="136" t="str">
        <f>IF($DT809="Passive","",INDEX(Expenses!M$6:M$1005,$DS809,1))</f>
        <v/>
      </c>
      <c r="EG809" s="136" t="str">
        <f>IF($DT809="Passive","",INDEX(Expenses!N$6:N$1005,$DS809,1))</f>
        <v/>
      </c>
      <c r="EH809" s="136" t="str">
        <f>IF($DT809="Passive","",INDEX(Expenses!O$6:O$1005,$DS809,1))</f>
        <v/>
      </c>
      <c r="EI809" s="136" t="str">
        <f>IF($DT809="Passive","",INDEX(Expenses!P$6:P$1005,$DS809,1))</f>
        <v/>
      </c>
    </row>
    <row r="810" spans="123:139" x14ac:dyDescent="0.25">
      <c r="DS810" s="40">
        <v>805</v>
      </c>
      <c r="DT810" s="130" t="str">
        <f>IF(OR(INDEX(Expenses!$B$6:$B$1005,$DS810,1)=0,INDEX(Expenses!$C$6:$C$1005,$DS810,1)=0,INDEX(Expenses!$D$6:$D$1005,$DS810,1)=0),"Passive","Active")</f>
        <v>Passive</v>
      </c>
      <c r="DU810" s="130" t="str">
        <f>IF($DT810="Passive","",INDEX(Expenses!$B$6:$B$1005,Calc!$DS810,1))</f>
        <v/>
      </c>
      <c r="DV810" s="130" t="str">
        <f>IF($DT810="Passive","",INDEX(Expenses!$C$6:$C$1005,Calc!$DS810,1))</f>
        <v/>
      </c>
      <c r="DW810" s="130" t="str">
        <f>IF($DT810="Passive","",INDEX(Expenses!$D$6:$D$1005,Calc!$DS810,1))</f>
        <v/>
      </c>
      <c r="DX810" s="136" t="str">
        <f>IF($DT810="Passive","",INDEX(Expenses!E$6:E$1005,$DS810,1))</f>
        <v/>
      </c>
      <c r="DY810" s="136" t="str">
        <f>IF($DT810="Passive","",INDEX(Expenses!F$6:F$1005,$DS810,1))</f>
        <v/>
      </c>
      <c r="DZ810" s="136" t="str">
        <f>IF($DT810="Passive","",INDEX(Expenses!G$6:G$1005,$DS810,1))</f>
        <v/>
      </c>
      <c r="EA810" s="136" t="str">
        <f>IF($DT810="Passive","",INDEX(Expenses!H$6:H$1005,$DS810,1))</f>
        <v/>
      </c>
      <c r="EB810" s="136" t="str">
        <f>IF($DT810="Passive","",INDEX(Expenses!I$6:I$1005,$DS810,1))</f>
        <v/>
      </c>
      <c r="EC810" s="136" t="str">
        <f>IF($DT810="Passive","",INDEX(Expenses!J$6:J$1005,$DS810,1))</f>
        <v/>
      </c>
      <c r="ED810" s="136" t="str">
        <f>IF($DT810="Passive","",INDEX(Expenses!K$6:K$1005,$DS810,1))</f>
        <v/>
      </c>
      <c r="EE810" s="136" t="str">
        <f>IF($DT810="Passive","",INDEX(Expenses!L$6:L$1005,$DS810,1))</f>
        <v/>
      </c>
      <c r="EF810" s="136" t="str">
        <f>IF($DT810="Passive","",INDEX(Expenses!M$6:M$1005,$DS810,1))</f>
        <v/>
      </c>
      <c r="EG810" s="136" t="str">
        <f>IF($DT810="Passive","",INDEX(Expenses!N$6:N$1005,$DS810,1))</f>
        <v/>
      </c>
      <c r="EH810" s="136" t="str">
        <f>IF($DT810="Passive","",INDEX(Expenses!O$6:O$1005,$DS810,1))</f>
        <v/>
      </c>
      <c r="EI810" s="136" t="str">
        <f>IF($DT810="Passive","",INDEX(Expenses!P$6:P$1005,$DS810,1))</f>
        <v/>
      </c>
    </row>
    <row r="811" spans="123:139" x14ac:dyDescent="0.25">
      <c r="DS811" s="40">
        <v>806</v>
      </c>
      <c r="DT811" s="130" t="str">
        <f>IF(OR(INDEX(Expenses!$B$6:$B$1005,$DS811,1)=0,INDEX(Expenses!$C$6:$C$1005,$DS811,1)=0,INDEX(Expenses!$D$6:$D$1005,$DS811,1)=0),"Passive","Active")</f>
        <v>Passive</v>
      </c>
      <c r="DU811" s="130" t="str">
        <f>IF($DT811="Passive","",INDEX(Expenses!$B$6:$B$1005,Calc!$DS811,1))</f>
        <v/>
      </c>
      <c r="DV811" s="130" t="str">
        <f>IF($DT811="Passive","",INDEX(Expenses!$C$6:$C$1005,Calc!$DS811,1))</f>
        <v/>
      </c>
      <c r="DW811" s="130" t="str">
        <f>IF($DT811="Passive","",INDEX(Expenses!$D$6:$D$1005,Calc!$DS811,1))</f>
        <v/>
      </c>
      <c r="DX811" s="136" t="str">
        <f>IF($DT811="Passive","",INDEX(Expenses!E$6:E$1005,$DS811,1))</f>
        <v/>
      </c>
      <c r="DY811" s="136" t="str">
        <f>IF($DT811="Passive","",INDEX(Expenses!F$6:F$1005,$DS811,1))</f>
        <v/>
      </c>
      <c r="DZ811" s="136" t="str">
        <f>IF($DT811="Passive","",INDEX(Expenses!G$6:G$1005,$DS811,1))</f>
        <v/>
      </c>
      <c r="EA811" s="136" t="str">
        <f>IF($DT811="Passive","",INDEX(Expenses!H$6:H$1005,$DS811,1))</f>
        <v/>
      </c>
      <c r="EB811" s="136" t="str">
        <f>IF($DT811="Passive","",INDEX(Expenses!I$6:I$1005,$DS811,1))</f>
        <v/>
      </c>
      <c r="EC811" s="136" t="str">
        <f>IF($DT811="Passive","",INDEX(Expenses!J$6:J$1005,$DS811,1))</f>
        <v/>
      </c>
      <c r="ED811" s="136" t="str">
        <f>IF($DT811="Passive","",INDEX(Expenses!K$6:K$1005,$DS811,1))</f>
        <v/>
      </c>
      <c r="EE811" s="136" t="str">
        <f>IF($DT811="Passive","",INDEX(Expenses!L$6:L$1005,$DS811,1))</f>
        <v/>
      </c>
      <c r="EF811" s="136" t="str">
        <f>IF($DT811="Passive","",INDEX(Expenses!M$6:M$1005,$DS811,1))</f>
        <v/>
      </c>
      <c r="EG811" s="136" t="str">
        <f>IF($DT811="Passive","",INDEX(Expenses!N$6:N$1005,$DS811,1))</f>
        <v/>
      </c>
      <c r="EH811" s="136" t="str">
        <f>IF($DT811="Passive","",INDEX(Expenses!O$6:O$1005,$DS811,1))</f>
        <v/>
      </c>
      <c r="EI811" s="136" t="str">
        <f>IF($DT811="Passive","",INDEX(Expenses!P$6:P$1005,$DS811,1))</f>
        <v/>
      </c>
    </row>
    <row r="812" spans="123:139" x14ac:dyDescent="0.25">
      <c r="DS812" s="40">
        <v>807</v>
      </c>
      <c r="DT812" s="130" t="str">
        <f>IF(OR(INDEX(Expenses!$B$6:$B$1005,$DS812,1)=0,INDEX(Expenses!$C$6:$C$1005,$DS812,1)=0,INDEX(Expenses!$D$6:$D$1005,$DS812,1)=0),"Passive","Active")</f>
        <v>Passive</v>
      </c>
      <c r="DU812" s="130" t="str">
        <f>IF($DT812="Passive","",INDEX(Expenses!$B$6:$B$1005,Calc!$DS812,1))</f>
        <v/>
      </c>
      <c r="DV812" s="130" t="str">
        <f>IF($DT812="Passive","",INDEX(Expenses!$C$6:$C$1005,Calc!$DS812,1))</f>
        <v/>
      </c>
      <c r="DW812" s="130" t="str">
        <f>IF($DT812="Passive","",INDEX(Expenses!$D$6:$D$1005,Calc!$DS812,1))</f>
        <v/>
      </c>
      <c r="DX812" s="136" t="str">
        <f>IF($DT812="Passive","",INDEX(Expenses!E$6:E$1005,$DS812,1))</f>
        <v/>
      </c>
      <c r="DY812" s="136" t="str">
        <f>IF($DT812="Passive","",INDEX(Expenses!F$6:F$1005,$DS812,1))</f>
        <v/>
      </c>
      <c r="DZ812" s="136" t="str">
        <f>IF($DT812="Passive","",INDEX(Expenses!G$6:G$1005,$DS812,1))</f>
        <v/>
      </c>
      <c r="EA812" s="136" t="str">
        <f>IF($DT812="Passive","",INDEX(Expenses!H$6:H$1005,$DS812,1))</f>
        <v/>
      </c>
      <c r="EB812" s="136" t="str">
        <f>IF($DT812="Passive","",INDEX(Expenses!I$6:I$1005,$DS812,1))</f>
        <v/>
      </c>
      <c r="EC812" s="136" t="str">
        <f>IF($DT812="Passive","",INDEX(Expenses!J$6:J$1005,$DS812,1))</f>
        <v/>
      </c>
      <c r="ED812" s="136" t="str">
        <f>IF($DT812="Passive","",INDEX(Expenses!K$6:K$1005,$DS812,1))</f>
        <v/>
      </c>
      <c r="EE812" s="136" t="str">
        <f>IF($DT812="Passive","",INDEX(Expenses!L$6:L$1005,$DS812,1))</f>
        <v/>
      </c>
      <c r="EF812" s="136" t="str">
        <f>IF($DT812="Passive","",INDEX(Expenses!M$6:M$1005,$DS812,1))</f>
        <v/>
      </c>
      <c r="EG812" s="136" t="str">
        <f>IF($DT812="Passive","",INDEX(Expenses!N$6:N$1005,$DS812,1))</f>
        <v/>
      </c>
      <c r="EH812" s="136" t="str">
        <f>IF($DT812="Passive","",INDEX(Expenses!O$6:O$1005,$DS812,1))</f>
        <v/>
      </c>
      <c r="EI812" s="136" t="str">
        <f>IF($DT812="Passive","",INDEX(Expenses!P$6:P$1005,$DS812,1))</f>
        <v/>
      </c>
    </row>
    <row r="813" spans="123:139" x14ac:dyDescent="0.25">
      <c r="DS813" s="40">
        <v>808</v>
      </c>
      <c r="DT813" s="130" t="str">
        <f>IF(OR(INDEX(Expenses!$B$6:$B$1005,$DS813,1)=0,INDEX(Expenses!$C$6:$C$1005,$DS813,1)=0,INDEX(Expenses!$D$6:$D$1005,$DS813,1)=0),"Passive","Active")</f>
        <v>Passive</v>
      </c>
      <c r="DU813" s="130" t="str">
        <f>IF($DT813="Passive","",INDEX(Expenses!$B$6:$B$1005,Calc!$DS813,1))</f>
        <v/>
      </c>
      <c r="DV813" s="130" t="str">
        <f>IF($DT813="Passive","",INDEX(Expenses!$C$6:$C$1005,Calc!$DS813,1))</f>
        <v/>
      </c>
      <c r="DW813" s="130" t="str">
        <f>IF($DT813="Passive","",INDEX(Expenses!$D$6:$D$1005,Calc!$DS813,1))</f>
        <v/>
      </c>
      <c r="DX813" s="136" t="str">
        <f>IF($DT813="Passive","",INDEX(Expenses!E$6:E$1005,$DS813,1))</f>
        <v/>
      </c>
      <c r="DY813" s="136" t="str">
        <f>IF($DT813="Passive","",INDEX(Expenses!F$6:F$1005,$DS813,1))</f>
        <v/>
      </c>
      <c r="DZ813" s="136" t="str">
        <f>IF($DT813="Passive","",INDEX(Expenses!G$6:G$1005,$DS813,1))</f>
        <v/>
      </c>
      <c r="EA813" s="136" t="str">
        <f>IF($DT813="Passive","",INDEX(Expenses!H$6:H$1005,$DS813,1))</f>
        <v/>
      </c>
      <c r="EB813" s="136" t="str">
        <f>IF($DT813="Passive","",INDEX(Expenses!I$6:I$1005,$DS813,1))</f>
        <v/>
      </c>
      <c r="EC813" s="136" t="str">
        <f>IF($DT813="Passive","",INDEX(Expenses!J$6:J$1005,$DS813,1))</f>
        <v/>
      </c>
      <c r="ED813" s="136" t="str">
        <f>IF($DT813="Passive","",INDEX(Expenses!K$6:K$1005,$DS813,1))</f>
        <v/>
      </c>
      <c r="EE813" s="136" t="str">
        <f>IF($DT813="Passive","",INDEX(Expenses!L$6:L$1005,$DS813,1))</f>
        <v/>
      </c>
      <c r="EF813" s="136" t="str">
        <f>IF($DT813="Passive","",INDEX(Expenses!M$6:M$1005,$DS813,1))</f>
        <v/>
      </c>
      <c r="EG813" s="136" t="str">
        <f>IF($DT813="Passive","",INDEX(Expenses!N$6:N$1005,$DS813,1))</f>
        <v/>
      </c>
      <c r="EH813" s="136" t="str">
        <f>IF($DT813="Passive","",INDEX(Expenses!O$6:O$1005,$DS813,1))</f>
        <v/>
      </c>
      <c r="EI813" s="136" t="str">
        <f>IF($DT813="Passive","",INDEX(Expenses!P$6:P$1005,$DS813,1))</f>
        <v/>
      </c>
    </row>
    <row r="814" spans="123:139" x14ac:dyDescent="0.25">
      <c r="DS814" s="40">
        <v>809</v>
      </c>
      <c r="DT814" s="130" t="str">
        <f>IF(OR(INDEX(Expenses!$B$6:$B$1005,$DS814,1)=0,INDEX(Expenses!$C$6:$C$1005,$DS814,1)=0,INDEX(Expenses!$D$6:$D$1005,$DS814,1)=0),"Passive","Active")</f>
        <v>Passive</v>
      </c>
      <c r="DU814" s="130" t="str">
        <f>IF($DT814="Passive","",INDEX(Expenses!$B$6:$B$1005,Calc!$DS814,1))</f>
        <v/>
      </c>
      <c r="DV814" s="130" t="str">
        <f>IF($DT814="Passive","",INDEX(Expenses!$C$6:$C$1005,Calc!$DS814,1))</f>
        <v/>
      </c>
      <c r="DW814" s="130" t="str">
        <f>IF($DT814="Passive","",INDEX(Expenses!$D$6:$D$1005,Calc!$DS814,1))</f>
        <v/>
      </c>
      <c r="DX814" s="136" t="str">
        <f>IF($DT814="Passive","",INDEX(Expenses!E$6:E$1005,$DS814,1))</f>
        <v/>
      </c>
      <c r="DY814" s="136" t="str">
        <f>IF($DT814="Passive","",INDEX(Expenses!F$6:F$1005,$DS814,1))</f>
        <v/>
      </c>
      <c r="DZ814" s="136" t="str">
        <f>IF($DT814="Passive","",INDEX(Expenses!G$6:G$1005,$DS814,1))</f>
        <v/>
      </c>
      <c r="EA814" s="136" t="str">
        <f>IF($DT814="Passive","",INDEX(Expenses!H$6:H$1005,$DS814,1))</f>
        <v/>
      </c>
      <c r="EB814" s="136" t="str">
        <f>IF($DT814="Passive","",INDEX(Expenses!I$6:I$1005,$DS814,1))</f>
        <v/>
      </c>
      <c r="EC814" s="136" t="str">
        <f>IF($DT814="Passive","",INDEX(Expenses!J$6:J$1005,$DS814,1))</f>
        <v/>
      </c>
      <c r="ED814" s="136" t="str">
        <f>IF($DT814="Passive","",INDEX(Expenses!K$6:K$1005,$DS814,1))</f>
        <v/>
      </c>
      <c r="EE814" s="136" t="str">
        <f>IF($DT814="Passive","",INDEX(Expenses!L$6:L$1005,$DS814,1))</f>
        <v/>
      </c>
      <c r="EF814" s="136" t="str">
        <f>IF($DT814="Passive","",INDEX(Expenses!M$6:M$1005,$DS814,1))</f>
        <v/>
      </c>
      <c r="EG814" s="136" t="str">
        <f>IF($DT814="Passive","",INDEX(Expenses!N$6:N$1005,$DS814,1))</f>
        <v/>
      </c>
      <c r="EH814" s="136" t="str">
        <f>IF($DT814="Passive","",INDEX(Expenses!O$6:O$1005,$DS814,1))</f>
        <v/>
      </c>
      <c r="EI814" s="136" t="str">
        <f>IF($DT814="Passive","",INDEX(Expenses!P$6:P$1005,$DS814,1))</f>
        <v/>
      </c>
    </row>
    <row r="815" spans="123:139" x14ac:dyDescent="0.25">
      <c r="DS815" s="40">
        <v>810</v>
      </c>
      <c r="DT815" s="130" t="str">
        <f>IF(OR(INDEX(Expenses!$B$6:$B$1005,$DS815,1)=0,INDEX(Expenses!$C$6:$C$1005,$DS815,1)=0,INDEX(Expenses!$D$6:$D$1005,$DS815,1)=0),"Passive","Active")</f>
        <v>Passive</v>
      </c>
      <c r="DU815" s="130" t="str">
        <f>IF($DT815="Passive","",INDEX(Expenses!$B$6:$B$1005,Calc!$DS815,1))</f>
        <v/>
      </c>
      <c r="DV815" s="130" t="str">
        <f>IF($DT815="Passive","",INDEX(Expenses!$C$6:$C$1005,Calc!$DS815,1))</f>
        <v/>
      </c>
      <c r="DW815" s="130" t="str">
        <f>IF($DT815="Passive","",INDEX(Expenses!$D$6:$D$1005,Calc!$DS815,1))</f>
        <v/>
      </c>
      <c r="DX815" s="136" t="str">
        <f>IF($DT815="Passive","",INDEX(Expenses!E$6:E$1005,$DS815,1))</f>
        <v/>
      </c>
      <c r="DY815" s="136" t="str">
        <f>IF($DT815="Passive","",INDEX(Expenses!F$6:F$1005,$DS815,1))</f>
        <v/>
      </c>
      <c r="DZ815" s="136" t="str">
        <f>IF($DT815="Passive","",INDEX(Expenses!G$6:G$1005,$DS815,1))</f>
        <v/>
      </c>
      <c r="EA815" s="136" t="str">
        <f>IF($DT815="Passive","",INDEX(Expenses!H$6:H$1005,$DS815,1))</f>
        <v/>
      </c>
      <c r="EB815" s="136" t="str">
        <f>IF($DT815="Passive","",INDEX(Expenses!I$6:I$1005,$DS815,1))</f>
        <v/>
      </c>
      <c r="EC815" s="136" t="str">
        <f>IF($DT815="Passive","",INDEX(Expenses!J$6:J$1005,$DS815,1))</f>
        <v/>
      </c>
      <c r="ED815" s="136" t="str">
        <f>IF($DT815="Passive","",INDEX(Expenses!K$6:K$1005,$DS815,1))</f>
        <v/>
      </c>
      <c r="EE815" s="136" t="str">
        <f>IF($DT815="Passive","",INDEX(Expenses!L$6:L$1005,$DS815,1))</f>
        <v/>
      </c>
      <c r="EF815" s="136" t="str">
        <f>IF($DT815="Passive","",INDEX(Expenses!M$6:M$1005,$DS815,1))</f>
        <v/>
      </c>
      <c r="EG815" s="136" t="str">
        <f>IF($DT815="Passive","",INDEX(Expenses!N$6:N$1005,$DS815,1))</f>
        <v/>
      </c>
      <c r="EH815" s="136" t="str">
        <f>IF($DT815="Passive","",INDEX(Expenses!O$6:O$1005,$DS815,1))</f>
        <v/>
      </c>
      <c r="EI815" s="136" t="str">
        <f>IF($DT815="Passive","",INDEX(Expenses!P$6:P$1005,$DS815,1))</f>
        <v/>
      </c>
    </row>
    <row r="816" spans="123:139" x14ac:dyDescent="0.25">
      <c r="DS816" s="40">
        <v>811</v>
      </c>
      <c r="DT816" s="130" t="str">
        <f>IF(OR(INDEX(Expenses!$B$6:$B$1005,$DS816,1)=0,INDEX(Expenses!$C$6:$C$1005,$DS816,1)=0,INDEX(Expenses!$D$6:$D$1005,$DS816,1)=0),"Passive","Active")</f>
        <v>Passive</v>
      </c>
      <c r="DU816" s="130" t="str">
        <f>IF($DT816="Passive","",INDEX(Expenses!$B$6:$B$1005,Calc!$DS816,1))</f>
        <v/>
      </c>
      <c r="DV816" s="130" t="str">
        <f>IF($DT816="Passive","",INDEX(Expenses!$C$6:$C$1005,Calc!$DS816,1))</f>
        <v/>
      </c>
      <c r="DW816" s="130" t="str">
        <f>IF($DT816="Passive","",INDEX(Expenses!$D$6:$D$1005,Calc!$DS816,1))</f>
        <v/>
      </c>
      <c r="DX816" s="136" t="str">
        <f>IF($DT816="Passive","",INDEX(Expenses!E$6:E$1005,$DS816,1))</f>
        <v/>
      </c>
      <c r="DY816" s="136" t="str">
        <f>IF($DT816="Passive","",INDEX(Expenses!F$6:F$1005,$DS816,1))</f>
        <v/>
      </c>
      <c r="DZ816" s="136" t="str">
        <f>IF($DT816="Passive","",INDEX(Expenses!G$6:G$1005,$DS816,1))</f>
        <v/>
      </c>
      <c r="EA816" s="136" t="str">
        <f>IF($DT816="Passive","",INDEX(Expenses!H$6:H$1005,$DS816,1))</f>
        <v/>
      </c>
      <c r="EB816" s="136" t="str">
        <f>IF($DT816="Passive","",INDEX(Expenses!I$6:I$1005,$DS816,1))</f>
        <v/>
      </c>
      <c r="EC816" s="136" t="str">
        <f>IF($DT816="Passive","",INDEX(Expenses!J$6:J$1005,$DS816,1))</f>
        <v/>
      </c>
      <c r="ED816" s="136" t="str">
        <f>IF($DT816="Passive","",INDEX(Expenses!K$6:K$1005,$DS816,1))</f>
        <v/>
      </c>
      <c r="EE816" s="136" t="str">
        <f>IF($DT816="Passive","",INDEX(Expenses!L$6:L$1005,$DS816,1))</f>
        <v/>
      </c>
      <c r="EF816" s="136" t="str">
        <f>IF($DT816="Passive","",INDEX(Expenses!M$6:M$1005,$DS816,1))</f>
        <v/>
      </c>
      <c r="EG816" s="136" t="str">
        <f>IF($DT816="Passive","",INDEX(Expenses!N$6:N$1005,$DS816,1))</f>
        <v/>
      </c>
      <c r="EH816" s="136" t="str">
        <f>IF($DT816="Passive","",INDEX(Expenses!O$6:O$1005,$DS816,1))</f>
        <v/>
      </c>
      <c r="EI816" s="136" t="str">
        <f>IF($DT816="Passive","",INDEX(Expenses!P$6:P$1005,$DS816,1))</f>
        <v/>
      </c>
    </row>
    <row r="817" spans="123:139" x14ac:dyDescent="0.25">
      <c r="DS817" s="40">
        <v>812</v>
      </c>
      <c r="DT817" s="130" t="str">
        <f>IF(OR(INDEX(Expenses!$B$6:$B$1005,$DS817,1)=0,INDEX(Expenses!$C$6:$C$1005,$DS817,1)=0,INDEX(Expenses!$D$6:$D$1005,$DS817,1)=0),"Passive","Active")</f>
        <v>Passive</v>
      </c>
      <c r="DU817" s="130" t="str">
        <f>IF($DT817="Passive","",INDEX(Expenses!$B$6:$B$1005,Calc!$DS817,1))</f>
        <v/>
      </c>
      <c r="DV817" s="130" t="str">
        <f>IF($DT817="Passive","",INDEX(Expenses!$C$6:$C$1005,Calc!$DS817,1))</f>
        <v/>
      </c>
      <c r="DW817" s="130" t="str">
        <f>IF($DT817="Passive","",INDEX(Expenses!$D$6:$D$1005,Calc!$DS817,1))</f>
        <v/>
      </c>
      <c r="DX817" s="136" t="str">
        <f>IF($DT817="Passive","",INDEX(Expenses!E$6:E$1005,$DS817,1))</f>
        <v/>
      </c>
      <c r="DY817" s="136" t="str">
        <f>IF($DT817="Passive","",INDEX(Expenses!F$6:F$1005,$DS817,1))</f>
        <v/>
      </c>
      <c r="DZ817" s="136" t="str">
        <f>IF($DT817="Passive","",INDEX(Expenses!G$6:G$1005,$DS817,1))</f>
        <v/>
      </c>
      <c r="EA817" s="136" t="str">
        <f>IF($DT817="Passive","",INDEX(Expenses!H$6:H$1005,$DS817,1))</f>
        <v/>
      </c>
      <c r="EB817" s="136" t="str">
        <f>IF($DT817="Passive","",INDEX(Expenses!I$6:I$1005,$DS817,1))</f>
        <v/>
      </c>
      <c r="EC817" s="136" t="str">
        <f>IF($DT817="Passive","",INDEX(Expenses!J$6:J$1005,$DS817,1))</f>
        <v/>
      </c>
      <c r="ED817" s="136" t="str">
        <f>IF($DT817="Passive","",INDEX(Expenses!K$6:K$1005,$DS817,1))</f>
        <v/>
      </c>
      <c r="EE817" s="136" t="str">
        <f>IF($DT817="Passive","",INDEX(Expenses!L$6:L$1005,$DS817,1))</f>
        <v/>
      </c>
      <c r="EF817" s="136" t="str">
        <f>IF($DT817="Passive","",INDEX(Expenses!M$6:M$1005,$DS817,1))</f>
        <v/>
      </c>
      <c r="EG817" s="136" t="str">
        <f>IF($DT817="Passive","",INDEX(Expenses!N$6:N$1005,$DS817,1))</f>
        <v/>
      </c>
      <c r="EH817" s="136" t="str">
        <f>IF($DT817="Passive","",INDEX(Expenses!O$6:O$1005,$DS817,1))</f>
        <v/>
      </c>
      <c r="EI817" s="136" t="str">
        <f>IF($DT817="Passive","",INDEX(Expenses!P$6:P$1005,$DS817,1))</f>
        <v/>
      </c>
    </row>
    <row r="818" spans="123:139" x14ac:dyDescent="0.25">
      <c r="DS818" s="40">
        <v>813</v>
      </c>
      <c r="DT818" s="130" t="str">
        <f>IF(OR(INDEX(Expenses!$B$6:$B$1005,$DS818,1)=0,INDEX(Expenses!$C$6:$C$1005,$DS818,1)=0,INDEX(Expenses!$D$6:$D$1005,$DS818,1)=0),"Passive","Active")</f>
        <v>Passive</v>
      </c>
      <c r="DU818" s="130" t="str">
        <f>IF($DT818="Passive","",INDEX(Expenses!$B$6:$B$1005,Calc!$DS818,1))</f>
        <v/>
      </c>
      <c r="DV818" s="130" t="str">
        <f>IF($DT818="Passive","",INDEX(Expenses!$C$6:$C$1005,Calc!$DS818,1))</f>
        <v/>
      </c>
      <c r="DW818" s="130" t="str">
        <f>IF($DT818="Passive","",INDEX(Expenses!$D$6:$D$1005,Calc!$DS818,1))</f>
        <v/>
      </c>
      <c r="DX818" s="136" t="str">
        <f>IF($DT818="Passive","",INDEX(Expenses!E$6:E$1005,$DS818,1))</f>
        <v/>
      </c>
      <c r="DY818" s="136" t="str">
        <f>IF($DT818="Passive","",INDEX(Expenses!F$6:F$1005,$DS818,1))</f>
        <v/>
      </c>
      <c r="DZ818" s="136" t="str">
        <f>IF($DT818="Passive","",INDEX(Expenses!G$6:G$1005,$DS818,1))</f>
        <v/>
      </c>
      <c r="EA818" s="136" t="str">
        <f>IF($DT818="Passive","",INDEX(Expenses!H$6:H$1005,$DS818,1))</f>
        <v/>
      </c>
      <c r="EB818" s="136" t="str">
        <f>IF($DT818="Passive","",INDEX(Expenses!I$6:I$1005,$DS818,1))</f>
        <v/>
      </c>
      <c r="EC818" s="136" t="str">
        <f>IF($DT818="Passive","",INDEX(Expenses!J$6:J$1005,$DS818,1))</f>
        <v/>
      </c>
      <c r="ED818" s="136" t="str">
        <f>IF($DT818="Passive","",INDEX(Expenses!K$6:K$1005,$DS818,1))</f>
        <v/>
      </c>
      <c r="EE818" s="136" t="str">
        <f>IF($DT818="Passive","",INDEX(Expenses!L$6:L$1005,$DS818,1))</f>
        <v/>
      </c>
      <c r="EF818" s="136" t="str">
        <f>IF($DT818="Passive","",INDEX(Expenses!M$6:M$1005,$DS818,1))</f>
        <v/>
      </c>
      <c r="EG818" s="136" t="str">
        <f>IF($DT818="Passive","",INDEX(Expenses!N$6:N$1005,$DS818,1))</f>
        <v/>
      </c>
      <c r="EH818" s="136" t="str">
        <f>IF($DT818="Passive","",INDEX(Expenses!O$6:O$1005,$DS818,1))</f>
        <v/>
      </c>
      <c r="EI818" s="136" t="str">
        <f>IF($DT818="Passive","",INDEX(Expenses!P$6:P$1005,$DS818,1))</f>
        <v/>
      </c>
    </row>
    <row r="819" spans="123:139" x14ac:dyDescent="0.25">
      <c r="DS819" s="40">
        <v>814</v>
      </c>
      <c r="DT819" s="130" t="str">
        <f>IF(OR(INDEX(Expenses!$B$6:$B$1005,$DS819,1)=0,INDEX(Expenses!$C$6:$C$1005,$DS819,1)=0,INDEX(Expenses!$D$6:$D$1005,$DS819,1)=0),"Passive","Active")</f>
        <v>Passive</v>
      </c>
      <c r="DU819" s="130" t="str">
        <f>IF($DT819="Passive","",INDEX(Expenses!$B$6:$B$1005,Calc!$DS819,1))</f>
        <v/>
      </c>
      <c r="DV819" s="130" t="str">
        <f>IF($DT819="Passive","",INDEX(Expenses!$C$6:$C$1005,Calc!$DS819,1))</f>
        <v/>
      </c>
      <c r="DW819" s="130" t="str">
        <f>IF($DT819="Passive","",INDEX(Expenses!$D$6:$D$1005,Calc!$DS819,1))</f>
        <v/>
      </c>
      <c r="DX819" s="136" t="str">
        <f>IF($DT819="Passive","",INDEX(Expenses!E$6:E$1005,$DS819,1))</f>
        <v/>
      </c>
      <c r="DY819" s="136" t="str">
        <f>IF($DT819="Passive","",INDEX(Expenses!F$6:F$1005,$DS819,1))</f>
        <v/>
      </c>
      <c r="DZ819" s="136" t="str">
        <f>IF($DT819="Passive","",INDEX(Expenses!G$6:G$1005,$DS819,1))</f>
        <v/>
      </c>
      <c r="EA819" s="136" t="str">
        <f>IF($DT819="Passive","",INDEX(Expenses!H$6:H$1005,$DS819,1))</f>
        <v/>
      </c>
      <c r="EB819" s="136" t="str">
        <f>IF($DT819="Passive","",INDEX(Expenses!I$6:I$1005,$DS819,1))</f>
        <v/>
      </c>
      <c r="EC819" s="136" t="str">
        <f>IF($DT819="Passive","",INDEX(Expenses!J$6:J$1005,$DS819,1))</f>
        <v/>
      </c>
      <c r="ED819" s="136" t="str">
        <f>IF($DT819="Passive","",INDEX(Expenses!K$6:K$1005,$DS819,1))</f>
        <v/>
      </c>
      <c r="EE819" s="136" t="str">
        <f>IF($DT819="Passive","",INDEX(Expenses!L$6:L$1005,$DS819,1))</f>
        <v/>
      </c>
      <c r="EF819" s="136" t="str">
        <f>IF($DT819="Passive","",INDEX(Expenses!M$6:M$1005,$DS819,1))</f>
        <v/>
      </c>
      <c r="EG819" s="136" t="str">
        <f>IF($DT819="Passive","",INDEX(Expenses!N$6:N$1005,$DS819,1))</f>
        <v/>
      </c>
      <c r="EH819" s="136" t="str">
        <f>IF($DT819="Passive","",INDEX(Expenses!O$6:O$1005,$DS819,1))</f>
        <v/>
      </c>
      <c r="EI819" s="136" t="str">
        <f>IF($DT819="Passive","",INDEX(Expenses!P$6:P$1005,$DS819,1))</f>
        <v/>
      </c>
    </row>
    <row r="820" spans="123:139" x14ac:dyDescent="0.25">
      <c r="DS820" s="40">
        <v>815</v>
      </c>
      <c r="DT820" s="130" t="str">
        <f>IF(OR(INDEX(Expenses!$B$6:$B$1005,$DS820,1)=0,INDEX(Expenses!$C$6:$C$1005,$DS820,1)=0,INDEX(Expenses!$D$6:$D$1005,$DS820,1)=0),"Passive","Active")</f>
        <v>Passive</v>
      </c>
      <c r="DU820" s="130" t="str">
        <f>IF($DT820="Passive","",INDEX(Expenses!$B$6:$B$1005,Calc!$DS820,1))</f>
        <v/>
      </c>
      <c r="DV820" s="130" t="str">
        <f>IF($DT820="Passive","",INDEX(Expenses!$C$6:$C$1005,Calc!$DS820,1))</f>
        <v/>
      </c>
      <c r="DW820" s="130" t="str">
        <f>IF($DT820="Passive","",INDEX(Expenses!$D$6:$D$1005,Calc!$DS820,1))</f>
        <v/>
      </c>
      <c r="DX820" s="136" t="str">
        <f>IF($DT820="Passive","",INDEX(Expenses!E$6:E$1005,$DS820,1))</f>
        <v/>
      </c>
      <c r="DY820" s="136" t="str">
        <f>IF($DT820="Passive","",INDEX(Expenses!F$6:F$1005,$DS820,1))</f>
        <v/>
      </c>
      <c r="DZ820" s="136" t="str">
        <f>IF($DT820="Passive","",INDEX(Expenses!G$6:G$1005,$DS820,1))</f>
        <v/>
      </c>
      <c r="EA820" s="136" t="str">
        <f>IF($DT820="Passive","",INDEX(Expenses!H$6:H$1005,$DS820,1))</f>
        <v/>
      </c>
      <c r="EB820" s="136" t="str">
        <f>IF($DT820="Passive","",INDEX(Expenses!I$6:I$1005,$DS820,1))</f>
        <v/>
      </c>
      <c r="EC820" s="136" t="str">
        <f>IF($DT820="Passive","",INDEX(Expenses!J$6:J$1005,$DS820,1))</f>
        <v/>
      </c>
      <c r="ED820" s="136" t="str">
        <f>IF($DT820="Passive","",INDEX(Expenses!K$6:K$1005,$DS820,1))</f>
        <v/>
      </c>
      <c r="EE820" s="136" t="str">
        <f>IF($DT820="Passive","",INDEX(Expenses!L$6:L$1005,$DS820,1))</f>
        <v/>
      </c>
      <c r="EF820" s="136" t="str">
        <f>IF($DT820="Passive","",INDEX(Expenses!M$6:M$1005,$DS820,1))</f>
        <v/>
      </c>
      <c r="EG820" s="136" t="str">
        <f>IF($DT820="Passive","",INDEX(Expenses!N$6:N$1005,$DS820,1))</f>
        <v/>
      </c>
      <c r="EH820" s="136" t="str">
        <f>IF($DT820="Passive","",INDEX(Expenses!O$6:O$1005,$DS820,1))</f>
        <v/>
      </c>
      <c r="EI820" s="136" t="str">
        <f>IF($DT820="Passive","",INDEX(Expenses!P$6:P$1005,$DS820,1))</f>
        <v/>
      </c>
    </row>
    <row r="821" spans="123:139" x14ac:dyDescent="0.25">
      <c r="DS821" s="40">
        <v>816</v>
      </c>
      <c r="DT821" s="130" t="str">
        <f>IF(OR(INDEX(Expenses!$B$6:$B$1005,$DS821,1)=0,INDEX(Expenses!$C$6:$C$1005,$DS821,1)=0,INDEX(Expenses!$D$6:$D$1005,$DS821,1)=0),"Passive","Active")</f>
        <v>Passive</v>
      </c>
      <c r="DU821" s="130" t="str">
        <f>IF($DT821="Passive","",INDEX(Expenses!$B$6:$B$1005,Calc!$DS821,1))</f>
        <v/>
      </c>
      <c r="DV821" s="130" t="str">
        <f>IF($DT821="Passive","",INDEX(Expenses!$C$6:$C$1005,Calc!$DS821,1))</f>
        <v/>
      </c>
      <c r="DW821" s="130" t="str">
        <f>IF($DT821="Passive","",INDEX(Expenses!$D$6:$D$1005,Calc!$DS821,1))</f>
        <v/>
      </c>
      <c r="DX821" s="136" t="str">
        <f>IF($DT821="Passive","",INDEX(Expenses!E$6:E$1005,$DS821,1))</f>
        <v/>
      </c>
      <c r="DY821" s="136" t="str">
        <f>IF($DT821="Passive","",INDEX(Expenses!F$6:F$1005,$DS821,1))</f>
        <v/>
      </c>
      <c r="DZ821" s="136" t="str">
        <f>IF($DT821="Passive","",INDEX(Expenses!G$6:G$1005,$DS821,1))</f>
        <v/>
      </c>
      <c r="EA821" s="136" t="str">
        <f>IF($DT821="Passive","",INDEX(Expenses!H$6:H$1005,$DS821,1))</f>
        <v/>
      </c>
      <c r="EB821" s="136" t="str">
        <f>IF($DT821="Passive","",INDEX(Expenses!I$6:I$1005,$DS821,1))</f>
        <v/>
      </c>
      <c r="EC821" s="136" t="str">
        <f>IF($DT821="Passive","",INDEX(Expenses!J$6:J$1005,$DS821,1))</f>
        <v/>
      </c>
      <c r="ED821" s="136" t="str">
        <f>IF($DT821="Passive","",INDEX(Expenses!K$6:K$1005,$DS821,1))</f>
        <v/>
      </c>
      <c r="EE821" s="136" t="str">
        <f>IF($DT821="Passive","",INDEX(Expenses!L$6:L$1005,$DS821,1))</f>
        <v/>
      </c>
      <c r="EF821" s="136" t="str">
        <f>IF($DT821="Passive","",INDEX(Expenses!M$6:M$1005,$DS821,1))</f>
        <v/>
      </c>
      <c r="EG821" s="136" t="str">
        <f>IF($DT821="Passive","",INDEX(Expenses!N$6:N$1005,$DS821,1))</f>
        <v/>
      </c>
      <c r="EH821" s="136" t="str">
        <f>IF($DT821="Passive","",INDEX(Expenses!O$6:O$1005,$DS821,1))</f>
        <v/>
      </c>
      <c r="EI821" s="136" t="str">
        <f>IF($DT821="Passive","",INDEX(Expenses!P$6:P$1005,$DS821,1))</f>
        <v/>
      </c>
    </row>
    <row r="822" spans="123:139" x14ac:dyDescent="0.25">
      <c r="DS822" s="40">
        <v>817</v>
      </c>
      <c r="DT822" s="130" t="str">
        <f>IF(OR(INDEX(Expenses!$B$6:$B$1005,$DS822,1)=0,INDEX(Expenses!$C$6:$C$1005,$DS822,1)=0,INDEX(Expenses!$D$6:$D$1005,$DS822,1)=0),"Passive","Active")</f>
        <v>Passive</v>
      </c>
      <c r="DU822" s="130" t="str">
        <f>IF($DT822="Passive","",INDEX(Expenses!$B$6:$B$1005,Calc!$DS822,1))</f>
        <v/>
      </c>
      <c r="DV822" s="130" t="str">
        <f>IF($DT822="Passive","",INDEX(Expenses!$C$6:$C$1005,Calc!$DS822,1))</f>
        <v/>
      </c>
      <c r="DW822" s="130" t="str">
        <f>IF($DT822="Passive","",INDEX(Expenses!$D$6:$D$1005,Calc!$DS822,1))</f>
        <v/>
      </c>
      <c r="DX822" s="136" t="str">
        <f>IF($DT822="Passive","",INDEX(Expenses!E$6:E$1005,$DS822,1))</f>
        <v/>
      </c>
      <c r="DY822" s="136" t="str">
        <f>IF($DT822="Passive","",INDEX(Expenses!F$6:F$1005,$DS822,1))</f>
        <v/>
      </c>
      <c r="DZ822" s="136" t="str">
        <f>IF($DT822="Passive","",INDEX(Expenses!G$6:G$1005,$DS822,1))</f>
        <v/>
      </c>
      <c r="EA822" s="136" t="str">
        <f>IF($DT822="Passive","",INDEX(Expenses!H$6:H$1005,$DS822,1))</f>
        <v/>
      </c>
      <c r="EB822" s="136" t="str">
        <f>IF($DT822="Passive","",INDEX(Expenses!I$6:I$1005,$DS822,1))</f>
        <v/>
      </c>
      <c r="EC822" s="136" t="str">
        <f>IF($DT822="Passive","",INDEX(Expenses!J$6:J$1005,$DS822,1))</f>
        <v/>
      </c>
      <c r="ED822" s="136" t="str">
        <f>IF($DT822="Passive","",INDEX(Expenses!K$6:K$1005,$DS822,1))</f>
        <v/>
      </c>
      <c r="EE822" s="136" t="str">
        <f>IF($DT822="Passive","",INDEX(Expenses!L$6:L$1005,$DS822,1))</f>
        <v/>
      </c>
      <c r="EF822" s="136" t="str">
        <f>IF($DT822="Passive","",INDEX(Expenses!M$6:M$1005,$DS822,1))</f>
        <v/>
      </c>
      <c r="EG822" s="136" t="str">
        <f>IF($DT822="Passive","",INDEX(Expenses!N$6:N$1005,$DS822,1))</f>
        <v/>
      </c>
      <c r="EH822" s="136" t="str">
        <f>IF($DT822="Passive","",INDEX(Expenses!O$6:O$1005,$DS822,1))</f>
        <v/>
      </c>
      <c r="EI822" s="136" t="str">
        <f>IF($DT822="Passive","",INDEX(Expenses!P$6:P$1005,$DS822,1))</f>
        <v/>
      </c>
    </row>
    <row r="823" spans="123:139" x14ac:dyDescent="0.25">
      <c r="DS823" s="40">
        <v>818</v>
      </c>
      <c r="DT823" s="130" t="str">
        <f>IF(OR(INDEX(Expenses!$B$6:$B$1005,$DS823,1)=0,INDEX(Expenses!$C$6:$C$1005,$DS823,1)=0,INDEX(Expenses!$D$6:$D$1005,$DS823,1)=0),"Passive","Active")</f>
        <v>Passive</v>
      </c>
      <c r="DU823" s="130" t="str">
        <f>IF($DT823="Passive","",INDEX(Expenses!$B$6:$B$1005,Calc!$DS823,1))</f>
        <v/>
      </c>
      <c r="DV823" s="130" t="str">
        <f>IF($DT823="Passive","",INDEX(Expenses!$C$6:$C$1005,Calc!$DS823,1))</f>
        <v/>
      </c>
      <c r="DW823" s="130" t="str">
        <f>IF($DT823="Passive","",INDEX(Expenses!$D$6:$D$1005,Calc!$DS823,1))</f>
        <v/>
      </c>
      <c r="DX823" s="136" t="str">
        <f>IF($DT823="Passive","",INDEX(Expenses!E$6:E$1005,$DS823,1))</f>
        <v/>
      </c>
      <c r="DY823" s="136" t="str">
        <f>IF($DT823="Passive","",INDEX(Expenses!F$6:F$1005,$DS823,1))</f>
        <v/>
      </c>
      <c r="DZ823" s="136" t="str">
        <f>IF($DT823="Passive","",INDEX(Expenses!G$6:G$1005,$DS823,1))</f>
        <v/>
      </c>
      <c r="EA823" s="136" t="str">
        <f>IF($DT823="Passive","",INDEX(Expenses!H$6:H$1005,$DS823,1))</f>
        <v/>
      </c>
      <c r="EB823" s="136" t="str">
        <f>IF($DT823="Passive","",INDEX(Expenses!I$6:I$1005,$DS823,1))</f>
        <v/>
      </c>
      <c r="EC823" s="136" t="str">
        <f>IF($DT823="Passive","",INDEX(Expenses!J$6:J$1005,$DS823,1))</f>
        <v/>
      </c>
      <c r="ED823" s="136" t="str">
        <f>IF($DT823="Passive","",INDEX(Expenses!K$6:K$1005,$DS823,1))</f>
        <v/>
      </c>
      <c r="EE823" s="136" t="str">
        <f>IF($DT823="Passive","",INDEX(Expenses!L$6:L$1005,$DS823,1))</f>
        <v/>
      </c>
      <c r="EF823" s="136" t="str">
        <f>IF($DT823="Passive","",INDEX(Expenses!M$6:M$1005,$DS823,1))</f>
        <v/>
      </c>
      <c r="EG823" s="136" t="str">
        <f>IF($DT823="Passive","",INDEX(Expenses!N$6:N$1005,$DS823,1))</f>
        <v/>
      </c>
      <c r="EH823" s="136" t="str">
        <f>IF($DT823="Passive","",INDEX(Expenses!O$6:O$1005,$DS823,1))</f>
        <v/>
      </c>
      <c r="EI823" s="136" t="str">
        <f>IF($DT823="Passive","",INDEX(Expenses!P$6:P$1005,$DS823,1))</f>
        <v/>
      </c>
    </row>
    <row r="824" spans="123:139" x14ac:dyDescent="0.25">
      <c r="DS824" s="40">
        <v>819</v>
      </c>
      <c r="DT824" s="130" t="str">
        <f>IF(OR(INDEX(Expenses!$B$6:$B$1005,$DS824,1)=0,INDEX(Expenses!$C$6:$C$1005,$DS824,1)=0,INDEX(Expenses!$D$6:$D$1005,$DS824,1)=0),"Passive","Active")</f>
        <v>Passive</v>
      </c>
      <c r="DU824" s="130" t="str">
        <f>IF($DT824="Passive","",INDEX(Expenses!$B$6:$B$1005,Calc!$DS824,1))</f>
        <v/>
      </c>
      <c r="DV824" s="130" t="str">
        <f>IF($DT824="Passive","",INDEX(Expenses!$C$6:$C$1005,Calc!$DS824,1))</f>
        <v/>
      </c>
      <c r="DW824" s="130" t="str">
        <f>IF($DT824="Passive","",INDEX(Expenses!$D$6:$D$1005,Calc!$DS824,1))</f>
        <v/>
      </c>
      <c r="DX824" s="136" t="str">
        <f>IF($DT824="Passive","",INDEX(Expenses!E$6:E$1005,$DS824,1))</f>
        <v/>
      </c>
      <c r="DY824" s="136" t="str">
        <f>IF($DT824="Passive","",INDEX(Expenses!F$6:F$1005,$DS824,1))</f>
        <v/>
      </c>
      <c r="DZ824" s="136" t="str">
        <f>IF($DT824="Passive","",INDEX(Expenses!G$6:G$1005,$DS824,1))</f>
        <v/>
      </c>
      <c r="EA824" s="136" t="str">
        <f>IF($DT824="Passive","",INDEX(Expenses!H$6:H$1005,$DS824,1))</f>
        <v/>
      </c>
      <c r="EB824" s="136" t="str">
        <f>IF($DT824="Passive","",INDEX(Expenses!I$6:I$1005,$DS824,1))</f>
        <v/>
      </c>
      <c r="EC824" s="136" t="str">
        <f>IF($DT824="Passive","",INDEX(Expenses!J$6:J$1005,$DS824,1))</f>
        <v/>
      </c>
      <c r="ED824" s="136" t="str">
        <f>IF($DT824="Passive","",INDEX(Expenses!K$6:K$1005,$DS824,1))</f>
        <v/>
      </c>
      <c r="EE824" s="136" t="str">
        <f>IF($DT824="Passive","",INDEX(Expenses!L$6:L$1005,$DS824,1))</f>
        <v/>
      </c>
      <c r="EF824" s="136" t="str">
        <f>IF($DT824="Passive","",INDEX(Expenses!M$6:M$1005,$DS824,1))</f>
        <v/>
      </c>
      <c r="EG824" s="136" t="str">
        <f>IF($DT824="Passive","",INDEX(Expenses!N$6:N$1005,$DS824,1))</f>
        <v/>
      </c>
      <c r="EH824" s="136" t="str">
        <f>IF($DT824="Passive","",INDEX(Expenses!O$6:O$1005,$DS824,1))</f>
        <v/>
      </c>
      <c r="EI824" s="136" t="str">
        <f>IF($DT824="Passive","",INDEX(Expenses!P$6:P$1005,$DS824,1))</f>
        <v/>
      </c>
    </row>
    <row r="825" spans="123:139" x14ac:dyDescent="0.25">
      <c r="DS825" s="40">
        <v>820</v>
      </c>
      <c r="DT825" s="130" t="str">
        <f>IF(OR(INDEX(Expenses!$B$6:$B$1005,$DS825,1)=0,INDEX(Expenses!$C$6:$C$1005,$DS825,1)=0,INDEX(Expenses!$D$6:$D$1005,$DS825,1)=0),"Passive","Active")</f>
        <v>Passive</v>
      </c>
      <c r="DU825" s="130" t="str">
        <f>IF($DT825="Passive","",INDEX(Expenses!$B$6:$B$1005,Calc!$DS825,1))</f>
        <v/>
      </c>
      <c r="DV825" s="130" t="str">
        <f>IF($DT825="Passive","",INDEX(Expenses!$C$6:$C$1005,Calc!$DS825,1))</f>
        <v/>
      </c>
      <c r="DW825" s="130" t="str">
        <f>IF($DT825="Passive","",INDEX(Expenses!$D$6:$D$1005,Calc!$DS825,1))</f>
        <v/>
      </c>
      <c r="DX825" s="136" t="str">
        <f>IF($DT825="Passive","",INDEX(Expenses!E$6:E$1005,$DS825,1))</f>
        <v/>
      </c>
      <c r="DY825" s="136" t="str">
        <f>IF($DT825="Passive","",INDEX(Expenses!F$6:F$1005,$DS825,1))</f>
        <v/>
      </c>
      <c r="DZ825" s="136" t="str">
        <f>IF($DT825="Passive","",INDEX(Expenses!G$6:G$1005,$DS825,1))</f>
        <v/>
      </c>
      <c r="EA825" s="136" t="str">
        <f>IF($DT825="Passive","",INDEX(Expenses!H$6:H$1005,$DS825,1))</f>
        <v/>
      </c>
      <c r="EB825" s="136" t="str">
        <f>IF($DT825="Passive","",INDEX(Expenses!I$6:I$1005,$DS825,1))</f>
        <v/>
      </c>
      <c r="EC825" s="136" t="str">
        <f>IF($DT825="Passive","",INDEX(Expenses!J$6:J$1005,$DS825,1))</f>
        <v/>
      </c>
      <c r="ED825" s="136" t="str">
        <f>IF($DT825="Passive","",INDEX(Expenses!K$6:K$1005,$DS825,1))</f>
        <v/>
      </c>
      <c r="EE825" s="136" t="str">
        <f>IF($DT825="Passive","",INDEX(Expenses!L$6:L$1005,$DS825,1))</f>
        <v/>
      </c>
      <c r="EF825" s="136" t="str">
        <f>IF($DT825="Passive","",INDEX(Expenses!M$6:M$1005,$DS825,1))</f>
        <v/>
      </c>
      <c r="EG825" s="136" t="str">
        <f>IF($DT825="Passive","",INDEX(Expenses!N$6:N$1005,$DS825,1))</f>
        <v/>
      </c>
      <c r="EH825" s="136" t="str">
        <f>IF($DT825="Passive","",INDEX(Expenses!O$6:O$1005,$DS825,1))</f>
        <v/>
      </c>
      <c r="EI825" s="136" t="str">
        <f>IF($DT825="Passive","",INDEX(Expenses!P$6:P$1005,$DS825,1))</f>
        <v/>
      </c>
    </row>
    <row r="826" spans="123:139" x14ac:dyDescent="0.25">
      <c r="DS826" s="40">
        <v>821</v>
      </c>
      <c r="DT826" s="130" t="str">
        <f>IF(OR(INDEX(Expenses!$B$6:$B$1005,$DS826,1)=0,INDEX(Expenses!$C$6:$C$1005,$DS826,1)=0,INDEX(Expenses!$D$6:$D$1005,$DS826,1)=0),"Passive","Active")</f>
        <v>Passive</v>
      </c>
      <c r="DU826" s="130" t="str">
        <f>IF($DT826="Passive","",INDEX(Expenses!$B$6:$B$1005,Calc!$DS826,1))</f>
        <v/>
      </c>
      <c r="DV826" s="130" t="str">
        <f>IF($DT826="Passive","",INDEX(Expenses!$C$6:$C$1005,Calc!$DS826,1))</f>
        <v/>
      </c>
      <c r="DW826" s="130" t="str">
        <f>IF($DT826="Passive","",INDEX(Expenses!$D$6:$D$1005,Calc!$DS826,1))</f>
        <v/>
      </c>
      <c r="DX826" s="136" t="str">
        <f>IF($DT826="Passive","",INDEX(Expenses!E$6:E$1005,$DS826,1))</f>
        <v/>
      </c>
      <c r="DY826" s="136" t="str">
        <f>IF($DT826="Passive","",INDEX(Expenses!F$6:F$1005,$DS826,1))</f>
        <v/>
      </c>
      <c r="DZ826" s="136" t="str">
        <f>IF($DT826="Passive","",INDEX(Expenses!G$6:G$1005,$DS826,1))</f>
        <v/>
      </c>
      <c r="EA826" s="136" t="str">
        <f>IF($DT826="Passive","",INDEX(Expenses!H$6:H$1005,$DS826,1))</f>
        <v/>
      </c>
      <c r="EB826" s="136" t="str">
        <f>IF($DT826="Passive","",INDEX(Expenses!I$6:I$1005,$DS826,1))</f>
        <v/>
      </c>
      <c r="EC826" s="136" t="str">
        <f>IF($DT826="Passive","",INDEX(Expenses!J$6:J$1005,$DS826,1))</f>
        <v/>
      </c>
      <c r="ED826" s="136" t="str">
        <f>IF($DT826="Passive","",INDEX(Expenses!K$6:K$1005,$DS826,1))</f>
        <v/>
      </c>
      <c r="EE826" s="136" t="str">
        <f>IF($DT826="Passive","",INDEX(Expenses!L$6:L$1005,$DS826,1))</f>
        <v/>
      </c>
      <c r="EF826" s="136" t="str">
        <f>IF($DT826="Passive","",INDEX(Expenses!M$6:M$1005,$DS826,1))</f>
        <v/>
      </c>
      <c r="EG826" s="136" t="str">
        <f>IF($DT826="Passive","",INDEX(Expenses!N$6:N$1005,$DS826,1))</f>
        <v/>
      </c>
      <c r="EH826" s="136" t="str">
        <f>IF($DT826="Passive","",INDEX(Expenses!O$6:O$1005,$DS826,1))</f>
        <v/>
      </c>
      <c r="EI826" s="136" t="str">
        <f>IF($DT826="Passive","",INDEX(Expenses!P$6:P$1005,$DS826,1))</f>
        <v/>
      </c>
    </row>
    <row r="827" spans="123:139" x14ac:dyDescent="0.25">
      <c r="DS827" s="40">
        <v>822</v>
      </c>
      <c r="DT827" s="130" t="str">
        <f>IF(OR(INDEX(Expenses!$B$6:$B$1005,$DS827,1)=0,INDEX(Expenses!$C$6:$C$1005,$DS827,1)=0,INDEX(Expenses!$D$6:$D$1005,$DS827,1)=0),"Passive","Active")</f>
        <v>Passive</v>
      </c>
      <c r="DU827" s="130" t="str">
        <f>IF($DT827="Passive","",INDEX(Expenses!$B$6:$B$1005,Calc!$DS827,1))</f>
        <v/>
      </c>
      <c r="DV827" s="130" t="str">
        <f>IF($DT827="Passive","",INDEX(Expenses!$C$6:$C$1005,Calc!$DS827,1))</f>
        <v/>
      </c>
      <c r="DW827" s="130" t="str">
        <f>IF($DT827="Passive","",INDEX(Expenses!$D$6:$D$1005,Calc!$DS827,1))</f>
        <v/>
      </c>
      <c r="DX827" s="136" t="str">
        <f>IF($DT827="Passive","",INDEX(Expenses!E$6:E$1005,$DS827,1))</f>
        <v/>
      </c>
      <c r="DY827" s="136" t="str">
        <f>IF($DT827="Passive","",INDEX(Expenses!F$6:F$1005,$DS827,1))</f>
        <v/>
      </c>
      <c r="DZ827" s="136" t="str">
        <f>IF($DT827="Passive","",INDEX(Expenses!G$6:G$1005,$DS827,1))</f>
        <v/>
      </c>
      <c r="EA827" s="136" t="str">
        <f>IF($DT827="Passive","",INDEX(Expenses!H$6:H$1005,$DS827,1))</f>
        <v/>
      </c>
      <c r="EB827" s="136" t="str">
        <f>IF($DT827="Passive","",INDEX(Expenses!I$6:I$1005,$DS827,1))</f>
        <v/>
      </c>
      <c r="EC827" s="136" t="str">
        <f>IF($DT827="Passive","",INDEX(Expenses!J$6:J$1005,$DS827,1))</f>
        <v/>
      </c>
      <c r="ED827" s="136" t="str">
        <f>IF($DT827="Passive","",INDEX(Expenses!K$6:K$1005,$DS827,1))</f>
        <v/>
      </c>
      <c r="EE827" s="136" t="str">
        <f>IF($DT827="Passive","",INDEX(Expenses!L$6:L$1005,$DS827,1))</f>
        <v/>
      </c>
      <c r="EF827" s="136" t="str">
        <f>IF($DT827="Passive","",INDEX(Expenses!M$6:M$1005,$DS827,1))</f>
        <v/>
      </c>
      <c r="EG827" s="136" t="str">
        <f>IF($DT827="Passive","",INDEX(Expenses!N$6:N$1005,$DS827,1))</f>
        <v/>
      </c>
      <c r="EH827" s="136" t="str">
        <f>IF($DT827="Passive","",INDEX(Expenses!O$6:O$1005,$DS827,1))</f>
        <v/>
      </c>
      <c r="EI827" s="136" t="str">
        <f>IF($DT827="Passive","",INDEX(Expenses!P$6:P$1005,$DS827,1))</f>
        <v/>
      </c>
    </row>
    <row r="828" spans="123:139" x14ac:dyDescent="0.25">
      <c r="DS828" s="40">
        <v>823</v>
      </c>
      <c r="DT828" s="130" t="str">
        <f>IF(OR(INDEX(Expenses!$B$6:$B$1005,$DS828,1)=0,INDEX(Expenses!$C$6:$C$1005,$DS828,1)=0,INDEX(Expenses!$D$6:$D$1005,$DS828,1)=0),"Passive","Active")</f>
        <v>Passive</v>
      </c>
      <c r="DU828" s="130" t="str">
        <f>IF($DT828="Passive","",INDEX(Expenses!$B$6:$B$1005,Calc!$DS828,1))</f>
        <v/>
      </c>
      <c r="DV828" s="130" t="str">
        <f>IF($DT828="Passive","",INDEX(Expenses!$C$6:$C$1005,Calc!$DS828,1))</f>
        <v/>
      </c>
      <c r="DW828" s="130" t="str">
        <f>IF($DT828="Passive","",INDEX(Expenses!$D$6:$D$1005,Calc!$DS828,1))</f>
        <v/>
      </c>
      <c r="DX828" s="136" t="str">
        <f>IF($DT828="Passive","",INDEX(Expenses!E$6:E$1005,$DS828,1))</f>
        <v/>
      </c>
      <c r="DY828" s="136" t="str">
        <f>IF($DT828="Passive","",INDEX(Expenses!F$6:F$1005,$DS828,1))</f>
        <v/>
      </c>
      <c r="DZ828" s="136" t="str">
        <f>IF($DT828="Passive","",INDEX(Expenses!G$6:G$1005,$DS828,1))</f>
        <v/>
      </c>
      <c r="EA828" s="136" t="str">
        <f>IF($DT828="Passive","",INDEX(Expenses!H$6:H$1005,$DS828,1))</f>
        <v/>
      </c>
      <c r="EB828" s="136" t="str">
        <f>IF($DT828="Passive","",INDEX(Expenses!I$6:I$1005,$DS828,1))</f>
        <v/>
      </c>
      <c r="EC828" s="136" t="str">
        <f>IF($DT828="Passive","",INDEX(Expenses!J$6:J$1005,$DS828,1))</f>
        <v/>
      </c>
      <c r="ED828" s="136" t="str">
        <f>IF($DT828="Passive","",INDEX(Expenses!K$6:K$1005,$DS828,1))</f>
        <v/>
      </c>
      <c r="EE828" s="136" t="str">
        <f>IF($DT828="Passive","",INDEX(Expenses!L$6:L$1005,$DS828,1))</f>
        <v/>
      </c>
      <c r="EF828" s="136" t="str">
        <f>IF($DT828="Passive","",INDEX(Expenses!M$6:M$1005,$DS828,1))</f>
        <v/>
      </c>
      <c r="EG828" s="136" t="str">
        <f>IF($DT828="Passive","",INDEX(Expenses!N$6:N$1005,$DS828,1))</f>
        <v/>
      </c>
      <c r="EH828" s="136" t="str">
        <f>IF($DT828="Passive","",INDEX(Expenses!O$6:O$1005,$DS828,1))</f>
        <v/>
      </c>
      <c r="EI828" s="136" t="str">
        <f>IF($DT828="Passive","",INDEX(Expenses!P$6:P$1005,$DS828,1))</f>
        <v/>
      </c>
    </row>
    <row r="829" spans="123:139" x14ac:dyDescent="0.25">
      <c r="DS829" s="40">
        <v>824</v>
      </c>
      <c r="DT829" s="130" t="str">
        <f>IF(OR(INDEX(Expenses!$B$6:$B$1005,$DS829,1)=0,INDEX(Expenses!$C$6:$C$1005,$DS829,1)=0,INDEX(Expenses!$D$6:$D$1005,$DS829,1)=0),"Passive","Active")</f>
        <v>Passive</v>
      </c>
      <c r="DU829" s="130" t="str">
        <f>IF($DT829="Passive","",INDEX(Expenses!$B$6:$B$1005,Calc!$DS829,1))</f>
        <v/>
      </c>
      <c r="DV829" s="130" t="str">
        <f>IF($DT829="Passive","",INDEX(Expenses!$C$6:$C$1005,Calc!$DS829,1))</f>
        <v/>
      </c>
      <c r="DW829" s="130" t="str">
        <f>IF($DT829="Passive","",INDEX(Expenses!$D$6:$D$1005,Calc!$DS829,1))</f>
        <v/>
      </c>
      <c r="DX829" s="136" t="str">
        <f>IF($DT829="Passive","",INDEX(Expenses!E$6:E$1005,$DS829,1))</f>
        <v/>
      </c>
      <c r="DY829" s="136" t="str">
        <f>IF($DT829="Passive","",INDEX(Expenses!F$6:F$1005,$DS829,1))</f>
        <v/>
      </c>
      <c r="DZ829" s="136" t="str">
        <f>IF($DT829="Passive","",INDEX(Expenses!G$6:G$1005,$DS829,1))</f>
        <v/>
      </c>
      <c r="EA829" s="136" t="str">
        <f>IF($DT829="Passive","",INDEX(Expenses!H$6:H$1005,$DS829,1))</f>
        <v/>
      </c>
      <c r="EB829" s="136" t="str">
        <f>IF($DT829="Passive","",INDEX(Expenses!I$6:I$1005,$DS829,1))</f>
        <v/>
      </c>
      <c r="EC829" s="136" t="str">
        <f>IF($DT829="Passive","",INDEX(Expenses!J$6:J$1005,$DS829,1))</f>
        <v/>
      </c>
      <c r="ED829" s="136" t="str">
        <f>IF($DT829="Passive","",INDEX(Expenses!K$6:K$1005,$DS829,1))</f>
        <v/>
      </c>
      <c r="EE829" s="136" t="str">
        <f>IF($DT829="Passive","",INDEX(Expenses!L$6:L$1005,$DS829,1))</f>
        <v/>
      </c>
      <c r="EF829" s="136" t="str">
        <f>IF($DT829="Passive","",INDEX(Expenses!M$6:M$1005,$DS829,1))</f>
        <v/>
      </c>
      <c r="EG829" s="136" t="str">
        <f>IF($DT829="Passive","",INDEX(Expenses!N$6:N$1005,$DS829,1))</f>
        <v/>
      </c>
      <c r="EH829" s="136" t="str">
        <f>IF($DT829="Passive","",INDEX(Expenses!O$6:O$1005,$DS829,1))</f>
        <v/>
      </c>
      <c r="EI829" s="136" t="str">
        <f>IF($DT829="Passive","",INDEX(Expenses!P$6:P$1005,$DS829,1))</f>
        <v/>
      </c>
    </row>
    <row r="830" spans="123:139" x14ac:dyDescent="0.25">
      <c r="DS830" s="40">
        <v>825</v>
      </c>
      <c r="DT830" s="130" t="str">
        <f>IF(OR(INDEX(Expenses!$B$6:$B$1005,$DS830,1)=0,INDEX(Expenses!$C$6:$C$1005,$DS830,1)=0,INDEX(Expenses!$D$6:$D$1005,$DS830,1)=0),"Passive","Active")</f>
        <v>Passive</v>
      </c>
      <c r="DU830" s="130" t="str">
        <f>IF($DT830="Passive","",INDEX(Expenses!$B$6:$B$1005,Calc!$DS830,1))</f>
        <v/>
      </c>
      <c r="DV830" s="130" t="str">
        <f>IF($DT830="Passive","",INDEX(Expenses!$C$6:$C$1005,Calc!$DS830,1))</f>
        <v/>
      </c>
      <c r="DW830" s="130" t="str">
        <f>IF($DT830="Passive","",INDEX(Expenses!$D$6:$D$1005,Calc!$DS830,1))</f>
        <v/>
      </c>
      <c r="DX830" s="136" t="str">
        <f>IF($DT830="Passive","",INDEX(Expenses!E$6:E$1005,$DS830,1))</f>
        <v/>
      </c>
      <c r="DY830" s="136" t="str">
        <f>IF($DT830="Passive","",INDEX(Expenses!F$6:F$1005,$DS830,1))</f>
        <v/>
      </c>
      <c r="DZ830" s="136" t="str">
        <f>IF($DT830="Passive","",INDEX(Expenses!G$6:G$1005,$DS830,1))</f>
        <v/>
      </c>
      <c r="EA830" s="136" t="str">
        <f>IF($DT830="Passive","",INDEX(Expenses!H$6:H$1005,$DS830,1))</f>
        <v/>
      </c>
      <c r="EB830" s="136" t="str">
        <f>IF($DT830="Passive","",INDEX(Expenses!I$6:I$1005,$DS830,1))</f>
        <v/>
      </c>
      <c r="EC830" s="136" t="str">
        <f>IF($DT830="Passive","",INDEX(Expenses!J$6:J$1005,$DS830,1))</f>
        <v/>
      </c>
      <c r="ED830" s="136" t="str">
        <f>IF($DT830="Passive","",INDEX(Expenses!K$6:K$1005,$DS830,1))</f>
        <v/>
      </c>
      <c r="EE830" s="136" t="str">
        <f>IF($DT830="Passive","",INDEX(Expenses!L$6:L$1005,$DS830,1))</f>
        <v/>
      </c>
      <c r="EF830" s="136" t="str">
        <f>IF($DT830="Passive","",INDEX(Expenses!M$6:M$1005,$DS830,1))</f>
        <v/>
      </c>
      <c r="EG830" s="136" t="str">
        <f>IF($DT830="Passive","",INDEX(Expenses!N$6:N$1005,$DS830,1))</f>
        <v/>
      </c>
      <c r="EH830" s="136" t="str">
        <f>IF($DT830="Passive","",INDEX(Expenses!O$6:O$1005,$DS830,1))</f>
        <v/>
      </c>
      <c r="EI830" s="136" t="str">
        <f>IF($DT830="Passive","",INDEX(Expenses!P$6:P$1005,$DS830,1))</f>
        <v/>
      </c>
    </row>
    <row r="831" spans="123:139" x14ac:dyDescent="0.25">
      <c r="DS831" s="40">
        <v>826</v>
      </c>
      <c r="DT831" s="130" t="str">
        <f>IF(OR(INDEX(Expenses!$B$6:$B$1005,$DS831,1)=0,INDEX(Expenses!$C$6:$C$1005,$DS831,1)=0,INDEX(Expenses!$D$6:$D$1005,$DS831,1)=0),"Passive","Active")</f>
        <v>Passive</v>
      </c>
      <c r="DU831" s="130" t="str">
        <f>IF($DT831="Passive","",INDEX(Expenses!$B$6:$B$1005,Calc!$DS831,1))</f>
        <v/>
      </c>
      <c r="DV831" s="130" t="str">
        <f>IF($DT831="Passive","",INDEX(Expenses!$C$6:$C$1005,Calc!$DS831,1))</f>
        <v/>
      </c>
      <c r="DW831" s="130" t="str">
        <f>IF($DT831="Passive","",INDEX(Expenses!$D$6:$D$1005,Calc!$DS831,1))</f>
        <v/>
      </c>
      <c r="DX831" s="136" t="str">
        <f>IF($DT831="Passive","",INDEX(Expenses!E$6:E$1005,$DS831,1))</f>
        <v/>
      </c>
      <c r="DY831" s="136" t="str">
        <f>IF($DT831="Passive","",INDEX(Expenses!F$6:F$1005,$DS831,1))</f>
        <v/>
      </c>
      <c r="DZ831" s="136" t="str">
        <f>IF($DT831="Passive","",INDEX(Expenses!G$6:G$1005,$DS831,1))</f>
        <v/>
      </c>
      <c r="EA831" s="136" t="str">
        <f>IF($DT831="Passive","",INDEX(Expenses!H$6:H$1005,$DS831,1))</f>
        <v/>
      </c>
      <c r="EB831" s="136" t="str">
        <f>IF($DT831="Passive","",INDEX(Expenses!I$6:I$1005,$DS831,1))</f>
        <v/>
      </c>
      <c r="EC831" s="136" t="str">
        <f>IF($DT831="Passive","",INDEX(Expenses!J$6:J$1005,$DS831,1))</f>
        <v/>
      </c>
      <c r="ED831" s="136" t="str">
        <f>IF($DT831="Passive","",INDEX(Expenses!K$6:K$1005,$DS831,1))</f>
        <v/>
      </c>
      <c r="EE831" s="136" t="str">
        <f>IF($DT831="Passive","",INDEX(Expenses!L$6:L$1005,$DS831,1))</f>
        <v/>
      </c>
      <c r="EF831" s="136" t="str">
        <f>IF($DT831="Passive","",INDEX(Expenses!M$6:M$1005,$DS831,1))</f>
        <v/>
      </c>
      <c r="EG831" s="136" t="str">
        <f>IF($DT831="Passive","",INDEX(Expenses!N$6:N$1005,$DS831,1))</f>
        <v/>
      </c>
      <c r="EH831" s="136" t="str">
        <f>IF($DT831="Passive","",INDEX(Expenses!O$6:O$1005,$DS831,1))</f>
        <v/>
      </c>
      <c r="EI831" s="136" t="str">
        <f>IF($DT831="Passive","",INDEX(Expenses!P$6:P$1005,$DS831,1))</f>
        <v/>
      </c>
    </row>
    <row r="832" spans="123:139" x14ac:dyDescent="0.25">
      <c r="DS832" s="40">
        <v>827</v>
      </c>
      <c r="DT832" s="130" t="str">
        <f>IF(OR(INDEX(Expenses!$B$6:$B$1005,$DS832,1)=0,INDEX(Expenses!$C$6:$C$1005,$DS832,1)=0,INDEX(Expenses!$D$6:$D$1005,$DS832,1)=0),"Passive","Active")</f>
        <v>Passive</v>
      </c>
      <c r="DU832" s="130" t="str">
        <f>IF($DT832="Passive","",INDEX(Expenses!$B$6:$B$1005,Calc!$DS832,1))</f>
        <v/>
      </c>
      <c r="DV832" s="130" t="str">
        <f>IF($DT832="Passive","",INDEX(Expenses!$C$6:$C$1005,Calc!$DS832,1))</f>
        <v/>
      </c>
      <c r="DW832" s="130" t="str">
        <f>IF($DT832="Passive","",INDEX(Expenses!$D$6:$D$1005,Calc!$DS832,1))</f>
        <v/>
      </c>
      <c r="DX832" s="136" t="str">
        <f>IF($DT832="Passive","",INDEX(Expenses!E$6:E$1005,$DS832,1))</f>
        <v/>
      </c>
      <c r="DY832" s="136" t="str">
        <f>IF($DT832="Passive","",INDEX(Expenses!F$6:F$1005,$DS832,1))</f>
        <v/>
      </c>
      <c r="DZ832" s="136" t="str">
        <f>IF($DT832="Passive","",INDEX(Expenses!G$6:G$1005,$DS832,1))</f>
        <v/>
      </c>
      <c r="EA832" s="136" t="str">
        <f>IF($DT832="Passive","",INDEX(Expenses!H$6:H$1005,$DS832,1))</f>
        <v/>
      </c>
      <c r="EB832" s="136" t="str">
        <f>IF($DT832="Passive","",INDEX(Expenses!I$6:I$1005,$DS832,1))</f>
        <v/>
      </c>
      <c r="EC832" s="136" t="str">
        <f>IF($DT832="Passive","",INDEX(Expenses!J$6:J$1005,$DS832,1))</f>
        <v/>
      </c>
      <c r="ED832" s="136" t="str">
        <f>IF($DT832="Passive","",INDEX(Expenses!K$6:K$1005,$DS832,1))</f>
        <v/>
      </c>
      <c r="EE832" s="136" t="str">
        <f>IF($DT832="Passive","",INDEX(Expenses!L$6:L$1005,$DS832,1))</f>
        <v/>
      </c>
      <c r="EF832" s="136" t="str">
        <f>IF($DT832="Passive","",INDEX(Expenses!M$6:M$1005,$DS832,1))</f>
        <v/>
      </c>
      <c r="EG832" s="136" t="str">
        <f>IF($DT832="Passive","",INDEX(Expenses!N$6:N$1005,$DS832,1))</f>
        <v/>
      </c>
      <c r="EH832" s="136" t="str">
        <f>IF($DT832="Passive","",INDEX(Expenses!O$6:O$1005,$DS832,1))</f>
        <v/>
      </c>
      <c r="EI832" s="136" t="str">
        <f>IF($DT832="Passive","",INDEX(Expenses!P$6:P$1005,$DS832,1))</f>
        <v/>
      </c>
    </row>
    <row r="833" spans="123:139" x14ac:dyDescent="0.25">
      <c r="DS833" s="40">
        <v>828</v>
      </c>
      <c r="DT833" s="130" t="str">
        <f>IF(OR(INDEX(Expenses!$B$6:$B$1005,$DS833,1)=0,INDEX(Expenses!$C$6:$C$1005,$DS833,1)=0,INDEX(Expenses!$D$6:$D$1005,$DS833,1)=0),"Passive","Active")</f>
        <v>Passive</v>
      </c>
      <c r="DU833" s="130" t="str">
        <f>IF($DT833="Passive","",INDEX(Expenses!$B$6:$B$1005,Calc!$DS833,1))</f>
        <v/>
      </c>
      <c r="DV833" s="130" t="str">
        <f>IF($DT833="Passive","",INDEX(Expenses!$C$6:$C$1005,Calc!$DS833,1))</f>
        <v/>
      </c>
      <c r="DW833" s="130" t="str">
        <f>IF($DT833="Passive","",INDEX(Expenses!$D$6:$D$1005,Calc!$DS833,1))</f>
        <v/>
      </c>
      <c r="DX833" s="136" t="str">
        <f>IF($DT833="Passive","",INDEX(Expenses!E$6:E$1005,$DS833,1))</f>
        <v/>
      </c>
      <c r="DY833" s="136" t="str">
        <f>IF($DT833="Passive","",INDEX(Expenses!F$6:F$1005,$DS833,1))</f>
        <v/>
      </c>
      <c r="DZ833" s="136" t="str">
        <f>IF($DT833="Passive","",INDEX(Expenses!G$6:G$1005,$DS833,1))</f>
        <v/>
      </c>
      <c r="EA833" s="136" t="str">
        <f>IF($DT833="Passive","",INDEX(Expenses!H$6:H$1005,$DS833,1))</f>
        <v/>
      </c>
      <c r="EB833" s="136" t="str">
        <f>IF($DT833="Passive","",INDEX(Expenses!I$6:I$1005,$DS833,1))</f>
        <v/>
      </c>
      <c r="EC833" s="136" t="str">
        <f>IF($DT833="Passive","",INDEX(Expenses!J$6:J$1005,$DS833,1))</f>
        <v/>
      </c>
      <c r="ED833" s="136" t="str">
        <f>IF($DT833="Passive","",INDEX(Expenses!K$6:K$1005,$DS833,1))</f>
        <v/>
      </c>
      <c r="EE833" s="136" t="str">
        <f>IF($DT833="Passive","",INDEX(Expenses!L$6:L$1005,$DS833,1))</f>
        <v/>
      </c>
      <c r="EF833" s="136" t="str">
        <f>IF($DT833="Passive","",INDEX(Expenses!M$6:M$1005,$DS833,1))</f>
        <v/>
      </c>
      <c r="EG833" s="136" t="str">
        <f>IF($DT833="Passive","",INDEX(Expenses!N$6:N$1005,$DS833,1))</f>
        <v/>
      </c>
      <c r="EH833" s="136" t="str">
        <f>IF($DT833="Passive","",INDEX(Expenses!O$6:O$1005,$DS833,1))</f>
        <v/>
      </c>
      <c r="EI833" s="136" t="str">
        <f>IF($DT833="Passive","",INDEX(Expenses!P$6:P$1005,$DS833,1))</f>
        <v/>
      </c>
    </row>
    <row r="834" spans="123:139" x14ac:dyDescent="0.25">
      <c r="DS834" s="40">
        <v>829</v>
      </c>
      <c r="DT834" s="130" t="str">
        <f>IF(OR(INDEX(Expenses!$B$6:$B$1005,$DS834,1)=0,INDEX(Expenses!$C$6:$C$1005,$DS834,1)=0,INDEX(Expenses!$D$6:$D$1005,$DS834,1)=0),"Passive","Active")</f>
        <v>Passive</v>
      </c>
      <c r="DU834" s="130" t="str">
        <f>IF($DT834="Passive","",INDEX(Expenses!$B$6:$B$1005,Calc!$DS834,1))</f>
        <v/>
      </c>
      <c r="DV834" s="130" t="str">
        <f>IF($DT834="Passive","",INDEX(Expenses!$C$6:$C$1005,Calc!$DS834,1))</f>
        <v/>
      </c>
      <c r="DW834" s="130" t="str">
        <f>IF($DT834="Passive","",INDEX(Expenses!$D$6:$D$1005,Calc!$DS834,1))</f>
        <v/>
      </c>
      <c r="DX834" s="136" t="str">
        <f>IF($DT834="Passive","",INDEX(Expenses!E$6:E$1005,$DS834,1))</f>
        <v/>
      </c>
      <c r="DY834" s="136" t="str">
        <f>IF($DT834="Passive","",INDEX(Expenses!F$6:F$1005,$DS834,1))</f>
        <v/>
      </c>
      <c r="DZ834" s="136" t="str">
        <f>IF($DT834="Passive","",INDEX(Expenses!G$6:G$1005,$DS834,1))</f>
        <v/>
      </c>
      <c r="EA834" s="136" t="str">
        <f>IF($DT834="Passive","",INDEX(Expenses!H$6:H$1005,$DS834,1))</f>
        <v/>
      </c>
      <c r="EB834" s="136" t="str">
        <f>IF($DT834="Passive","",INDEX(Expenses!I$6:I$1005,$DS834,1))</f>
        <v/>
      </c>
      <c r="EC834" s="136" t="str">
        <f>IF($DT834="Passive","",INDEX(Expenses!J$6:J$1005,$DS834,1))</f>
        <v/>
      </c>
      <c r="ED834" s="136" t="str">
        <f>IF($DT834="Passive","",INDEX(Expenses!K$6:K$1005,$DS834,1))</f>
        <v/>
      </c>
      <c r="EE834" s="136" t="str">
        <f>IF($DT834="Passive","",INDEX(Expenses!L$6:L$1005,$DS834,1))</f>
        <v/>
      </c>
      <c r="EF834" s="136" t="str">
        <f>IF($DT834="Passive","",INDEX(Expenses!M$6:M$1005,$DS834,1))</f>
        <v/>
      </c>
      <c r="EG834" s="136" t="str">
        <f>IF($DT834="Passive","",INDEX(Expenses!N$6:N$1005,$DS834,1))</f>
        <v/>
      </c>
      <c r="EH834" s="136" t="str">
        <f>IF($DT834="Passive","",INDEX(Expenses!O$6:O$1005,$DS834,1))</f>
        <v/>
      </c>
      <c r="EI834" s="136" t="str">
        <f>IF($DT834="Passive","",INDEX(Expenses!P$6:P$1005,$DS834,1))</f>
        <v/>
      </c>
    </row>
    <row r="835" spans="123:139" x14ac:dyDescent="0.25">
      <c r="DS835" s="40">
        <v>830</v>
      </c>
      <c r="DT835" s="130" t="str">
        <f>IF(OR(INDEX(Expenses!$B$6:$B$1005,$DS835,1)=0,INDEX(Expenses!$C$6:$C$1005,$DS835,1)=0,INDEX(Expenses!$D$6:$D$1005,$DS835,1)=0),"Passive","Active")</f>
        <v>Passive</v>
      </c>
      <c r="DU835" s="130" t="str">
        <f>IF($DT835="Passive","",INDEX(Expenses!$B$6:$B$1005,Calc!$DS835,1))</f>
        <v/>
      </c>
      <c r="DV835" s="130" t="str">
        <f>IF($DT835="Passive","",INDEX(Expenses!$C$6:$C$1005,Calc!$DS835,1))</f>
        <v/>
      </c>
      <c r="DW835" s="130" t="str">
        <f>IF($DT835="Passive","",INDEX(Expenses!$D$6:$D$1005,Calc!$DS835,1))</f>
        <v/>
      </c>
      <c r="DX835" s="136" t="str">
        <f>IF($DT835="Passive","",INDEX(Expenses!E$6:E$1005,$DS835,1))</f>
        <v/>
      </c>
      <c r="DY835" s="136" t="str">
        <f>IF($DT835="Passive","",INDEX(Expenses!F$6:F$1005,$DS835,1))</f>
        <v/>
      </c>
      <c r="DZ835" s="136" t="str">
        <f>IF($DT835="Passive","",INDEX(Expenses!G$6:G$1005,$DS835,1))</f>
        <v/>
      </c>
      <c r="EA835" s="136" t="str">
        <f>IF($DT835="Passive","",INDEX(Expenses!H$6:H$1005,$DS835,1))</f>
        <v/>
      </c>
      <c r="EB835" s="136" t="str">
        <f>IF($DT835="Passive","",INDEX(Expenses!I$6:I$1005,$DS835,1))</f>
        <v/>
      </c>
      <c r="EC835" s="136" t="str">
        <f>IF($DT835="Passive","",INDEX(Expenses!J$6:J$1005,$DS835,1))</f>
        <v/>
      </c>
      <c r="ED835" s="136" t="str">
        <f>IF($DT835="Passive","",INDEX(Expenses!K$6:K$1005,$DS835,1))</f>
        <v/>
      </c>
      <c r="EE835" s="136" t="str">
        <f>IF($DT835="Passive","",INDEX(Expenses!L$6:L$1005,$DS835,1))</f>
        <v/>
      </c>
      <c r="EF835" s="136" t="str">
        <f>IF($DT835="Passive","",INDEX(Expenses!M$6:M$1005,$DS835,1))</f>
        <v/>
      </c>
      <c r="EG835" s="136" t="str">
        <f>IF($DT835="Passive","",INDEX(Expenses!N$6:N$1005,$DS835,1))</f>
        <v/>
      </c>
      <c r="EH835" s="136" t="str">
        <f>IF($DT835="Passive","",INDEX(Expenses!O$6:O$1005,$DS835,1))</f>
        <v/>
      </c>
      <c r="EI835" s="136" t="str">
        <f>IF($DT835="Passive","",INDEX(Expenses!P$6:P$1005,$DS835,1))</f>
        <v/>
      </c>
    </row>
    <row r="836" spans="123:139" x14ac:dyDescent="0.25">
      <c r="DS836" s="40">
        <v>831</v>
      </c>
      <c r="DT836" s="130" t="str">
        <f>IF(OR(INDEX(Expenses!$B$6:$B$1005,$DS836,1)=0,INDEX(Expenses!$C$6:$C$1005,$DS836,1)=0,INDEX(Expenses!$D$6:$D$1005,$DS836,1)=0),"Passive","Active")</f>
        <v>Passive</v>
      </c>
      <c r="DU836" s="130" t="str">
        <f>IF($DT836="Passive","",INDEX(Expenses!$B$6:$B$1005,Calc!$DS836,1))</f>
        <v/>
      </c>
      <c r="DV836" s="130" t="str">
        <f>IF($DT836="Passive","",INDEX(Expenses!$C$6:$C$1005,Calc!$DS836,1))</f>
        <v/>
      </c>
      <c r="DW836" s="130" t="str">
        <f>IF($DT836="Passive","",INDEX(Expenses!$D$6:$D$1005,Calc!$DS836,1))</f>
        <v/>
      </c>
      <c r="DX836" s="136" t="str">
        <f>IF($DT836="Passive","",INDEX(Expenses!E$6:E$1005,$DS836,1))</f>
        <v/>
      </c>
      <c r="DY836" s="136" t="str">
        <f>IF($DT836="Passive","",INDEX(Expenses!F$6:F$1005,$DS836,1))</f>
        <v/>
      </c>
      <c r="DZ836" s="136" t="str">
        <f>IF($DT836="Passive","",INDEX(Expenses!G$6:G$1005,$DS836,1))</f>
        <v/>
      </c>
      <c r="EA836" s="136" t="str">
        <f>IF($DT836="Passive","",INDEX(Expenses!H$6:H$1005,$DS836,1))</f>
        <v/>
      </c>
      <c r="EB836" s="136" t="str">
        <f>IF($DT836="Passive","",INDEX(Expenses!I$6:I$1005,$DS836,1))</f>
        <v/>
      </c>
      <c r="EC836" s="136" t="str">
        <f>IF($DT836="Passive","",INDEX(Expenses!J$6:J$1005,$DS836,1))</f>
        <v/>
      </c>
      <c r="ED836" s="136" t="str">
        <f>IF($DT836="Passive","",INDEX(Expenses!K$6:K$1005,$DS836,1))</f>
        <v/>
      </c>
      <c r="EE836" s="136" t="str">
        <f>IF($DT836="Passive","",INDEX(Expenses!L$6:L$1005,$DS836,1))</f>
        <v/>
      </c>
      <c r="EF836" s="136" t="str">
        <f>IF($DT836="Passive","",INDEX(Expenses!M$6:M$1005,$DS836,1))</f>
        <v/>
      </c>
      <c r="EG836" s="136" t="str">
        <f>IF($DT836="Passive","",INDEX(Expenses!N$6:N$1005,$DS836,1))</f>
        <v/>
      </c>
      <c r="EH836" s="136" t="str">
        <f>IF($DT836="Passive","",INDEX(Expenses!O$6:O$1005,$DS836,1))</f>
        <v/>
      </c>
      <c r="EI836" s="136" t="str">
        <f>IF($DT836="Passive","",INDEX(Expenses!P$6:P$1005,$DS836,1))</f>
        <v/>
      </c>
    </row>
    <row r="837" spans="123:139" x14ac:dyDescent="0.25">
      <c r="DS837" s="40">
        <v>832</v>
      </c>
      <c r="DT837" s="130" t="str">
        <f>IF(OR(INDEX(Expenses!$B$6:$B$1005,$DS837,1)=0,INDEX(Expenses!$C$6:$C$1005,$DS837,1)=0,INDEX(Expenses!$D$6:$D$1005,$DS837,1)=0),"Passive","Active")</f>
        <v>Passive</v>
      </c>
      <c r="DU837" s="130" t="str">
        <f>IF($DT837="Passive","",INDEX(Expenses!$B$6:$B$1005,Calc!$DS837,1))</f>
        <v/>
      </c>
      <c r="DV837" s="130" t="str">
        <f>IF($DT837="Passive","",INDEX(Expenses!$C$6:$C$1005,Calc!$DS837,1))</f>
        <v/>
      </c>
      <c r="DW837" s="130" t="str">
        <f>IF($DT837="Passive","",INDEX(Expenses!$D$6:$D$1005,Calc!$DS837,1))</f>
        <v/>
      </c>
      <c r="DX837" s="136" t="str">
        <f>IF($DT837="Passive","",INDEX(Expenses!E$6:E$1005,$DS837,1))</f>
        <v/>
      </c>
      <c r="DY837" s="136" t="str">
        <f>IF($DT837="Passive","",INDEX(Expenses!F$6:F$1005,$DS837,1))</f>
        <v/>
      </c>
      <c r="DZ837" s="136" t="str">
        <f>IF($DT837="Passive","",INDEX(Expenses!G$6:G$1005,$DS837,1))</f>
        <v/>
      </c>
      <c r="EA837" s="136" t="str">
        <f>IF($DT837="Passive","",INDEX(Expenses!H$6:H$1005,$DS837,1))</f>
        <v/>
      </c>
      <c r="EB837" s="136" t="str">
        <f>IF($DT837="Passive","",INDEX(Expenses!I$6:I$1005,$DS837,1))</f>
        <v/>
      </c>
      <c r="EC837" s="136" t="str">
        <f>IF($DT837="Passive","",INDEX(Expenses!J$6:J$1005,$DS837,1))</f>
        <v/>
      </c>
      <c r="ED837" s="136" t="str">
        <f>IF($DT837="Passive","",INDEX(Expenses!K$6:K$1005,$DS837,1))</f>
        <v/>
      </c>
      <c r="EE837" s="136" t="str">
        <f>IF($DT837="Passive","",INDEX(Expenses!L$6:L$1005,$DS837,1))</f>
        <v/>
      </c>
      <c r="EF837" s="136" t="str">
        <f>IF($DT837="Passive","",INDEX(Expenses!M$6:M$1005,$DS837,1))</f>
        <v/>
      </c>
      <c r="EG837" s="136" t="str">
        <f>IF($DT837="Passive","",INDEX(Expenses!N$6:N$1005,$DS837,1))</f>
        <v/>
      </c>
      <c r="EH837" s="136" t="str">
        <f>IF($DT837="Passive","",INDEX(Expenses!O$6:O$1005,$DS837,1))</f>
        <v/>
      </c>
      <c r="EI837" s="136" t="str">
        <f>IF($DT837="Passive","",INDEX(Expenses!P$6:P$1005,$DS837,1))</f>
        <v/>
      </c>
    </row>
    <row r="838" spans="123:139" x14ac:dyDescent="0.25">
      <c r="DS838" s="40">
        <v>833</v>
      </c>
      <c r="DT838" s="130" t="str">
        <f>IF(OR(INDEX(Expenses!$B$6:$B$1005,$DS838,1)=0,INDEX(Expenses!$C$6:$C$1005,$DS838,1)=0,INDEX(Expenses!$D$6:$D$1005,$DS838,1)=0),"Passive","Active")</f>
        <v>Passive</v>
      </c>
      <c r="DU838" s="130" t="str">
        <f>IF($DT838="Passive","",INDEX(Expenses!$B$6:$B$1005,Calc!$DS838,1))</f>
        <v/>
      </c>
      <c r="DV838" s="130" t="str">
        <f>IF($DT838="Passive","",INDEX(Expenses!$C$6:$C$1005,Calc!$DS838,1))</f>
        <v/>
      </c>
      <c r="DW838" s="130" t="str">
        <f>IF($DT838="Passive","",INDEX(Expenses!$D$6:$D$1005,Calc!$DS838,1))</f>
        <v/>
      </c>
      <c r="DX838" s="136" t="str">
        <f>IF($DT838="Passive","",INDEX(Expenses!E$6:E$1005,$DS838,1))</f>
        <v/>
      </c>
      <c r="DY838" s="136" t="str">
        <f>IF($DT838="Passive","",INDEX(Expenses!F$6:F$1005,$DS838,1))</f>
        <v/>
      </c>
      <c r="DZ838" s="136" t="str">
        <f>IF($DT838="Passive","",INDEX(Expenses!G$6:G$1005,$DS838,1))</f>
        <v/>
      </c>
      <c r="EA838" s="136" t="str">
        <f>IF($DT838="Passive","",INDEX(Expenses!H$6:H$1005,$DS838,1))</f>
        <v/>
      </c>
      <c r="EB838" s="136" t="str">
        <f>IF($DT838="Passive","",INDEX(Expenses!I$6:I$1005,$DS838,1))</f>
        <v/>
      </c>
      <c r="EC838" s="136" t="str">
        <f>IF($DT838="Passive","",INDEX(Expenses!J$6:J$1005,$DS838,1))</f>
        <v/>
      </c>
      <c r="ED838" s="136" t="str">
        <f>IF($DT838="Passive","",INDEX(Expenses!K$6:K$1005,$DS838,1))</f>
        <v/>
      </c>
      <c r="EE838" s="136" t="str">
        <f>IF($DT838="Passive","",INDEX(Expenses!L$6:L$1005,$DS838,1))</f>
        <v/>
      </c>
      <c r="EF838" s="136" t="str">
        <f>IF($DT838="Passive","",INDEX(Expenses!M$6:M$1005,$DS838,1))</f>
        <v/>
      </c>
      <c r="EG838" s="136" t="str">
        <f>IF($DT838="Passive","",INDEX(Expenses!N$6:N$1005,$DS838,1))</f>
        <v/>
      </c>
      <c r="EH838" s="136" t="str">
        <f>IF($DT838="Passive","",INDEX(Expenses!O$6:O$1005,$DS838,1))</f>
        <v/>
      </c>
      <c r="EI838" s="136" t="str">
        <f>IF($DT838="Passive","",INDEX(Expenses!P$6:P$1005,$DS838,1))</f>
        <v/>
      </c>
    </row>
    <row r="839" spans="123:139" x14ac:dyDescent="0.25">
      <c r="DS839" s="40">
        <v>834</v>
      </c>
      <c r="DT839" s="130" t="str">
        <f>IF(OR(INDEX(Expenses!$B$6:$B$1005,$DS839,1)=0,INDEX(Expenses!$C$6:$C$1005,$DS839,1)=0,INDEX(Expenses!$D$6:$D$1005,$DS839,1)=0),"Passive","Active")</f>
        <v>Passive</v>
      </c>
      <c r="DU839" s="130" t="str">
        <f>IF($DT839="Passive","",INDEX(Expenses!$B$6:$B$1005,Calc!$DS839,1))</f>
        <v/>
      </c>
      <c r="DV839" s="130" t="str">
        <f>IF($DT839="Passive","",INDEX(Expenses!$C$6:$C$1005,Calc!$DS839,1))</f>
        <v/>
      </c>
      <c r="DW839" s="130" t="str">
        <f>IF($DT839="Passive","",INDEX(Expenses!$D$6:$D$1005,Calc!$DS839,1))</f>
        <v/>
      </c>
      <c r="DX839" s="136" t="str">
        <f>IF($DT839="Passive","",INDEX(Expenses!E$6:E$1005,$DS839,1))</f>
        <v/>
      </c>
      <c r="DY839" s="136" t="str">
        <f>IF($DT839="Passive","",INDEX(Expenses!F$6:F$1005,$DS839,1))</f>
        <v/>
      </c>
      <c r="DZ839" s="136" t="str">
        <f>IF($DT839="Passive","",INDEX(Expenses!G$6:G$1005,$DS839,1))</f>
        <v/>
      </c>
      <c r="EA839" s="136" t="str">
        <f>IF($DT839="Passive","",INDEX(Expenses!H$6:H$1005,$DS839,1))</f>
        <v/>
      </c>
      <c r="EB839" s="136" t="str">
        <f>IF($DT839="Passive","",INDEX(Expenses!I$6:I$1005,$DS839,1))</f>
        <v/>
      </c>
      <c r="EC839" s="136" t="str">
        <f>IF($DT839="Passive","",INDEX(Expenses!J$6:J$1005,$DS839,1))</f>
        <v/>
      </c>
      <c r="ED839" s="136" t="str">
        <f>IF($DT839="Passive","",INDEX(Expenses!K$6:K$1005,$DS839,1))</f>
        <v/>
      </c>
      <c r="EE839" s="136" t="str">
        <f>IF($DT839="Passive","",INDEX(Expenses!L$6:L$1005,$DS839,1))</f>
        <v/>
      </c>
      <c r="EF839" s="136" t="str">
        <f>IF($DT839="Passive","",INDEX(Expenses!M$6:M$1005,$DS839,1))</f>
        <v/>
      </c>
      <c r="EG839" s="136" t="str">
        <f>IF($DT839="Passive","",INDEX(Expenses!N$6:N$1005,$DS839,1))</f>
        <v/>
      </c>
      <c r="EH839" s="136" t="str">
        <f>IF($DT839="Passive","",INDEX(Expenses!O$6:O$1005,$DS839,1))</f>
        <v/>
      </c>
      <c r="EI839" s="136" t="str">
        <f>IF($DT839="Passive","",INDEX(Expenses!P$6:P$1005,$DS839,1))</f>
        <v/>
      </c>
    </row>
    <row r="840" spans="123:139" x14ac:dyDescent="0.25">
      <c r="DS840" s="40">
        <v>835</v>
      </c>
      <c r="DT840" s="130" t="str">
        <f>IF(OR(INDEX(Expenses!$B$6:$B$1005,$DS840,1)=0,INDEX(Expenses!$C$6:$C$1005,$DS840,1)=0,INDEX(Expenses!$D$6:$D$1005,$DS840,1)=0),"Passive","Active")</f>
        <v>Passive</v>
      </c>
      <c r="DU840" s="130" t="str">
        <f>IF($DT840="Passive","",INDEX(Expenses!$B$6:$B$1005,Calc!$DS840,1))</f>
        <v/>
      </c>
      <c r="DV840" s="130" t="str">
        <f>IF($DT840="Passive","",INDEX(Expenses!$C$6:$C$1005,Calc!$DS840,1))</f>
        <v/>
      </c>
      <c r="DW840" s="130" t="str">
        <f>IF($DT840="Passive","",INDEX(Expenses!$D$6:$D$1005,Calc!$DS840,1))</f>
        <v/>
      </c>
      <c r="DX840" s="136" t="str">
        <f>IF($DT840="Passive","",INDEX(Expenses!E$6:E$1005,$DS840,1))</f>
        <v/>
      </c>
      <c r="DY840" s="136" t="str">
        <f>IF($DT840="Passive","",INDEX(Expenses!F$6:F$1005,$DS840,1))</f>
        <v/>
      </c>
      <c r="DZ840" s="136" t="str">
        <f>IF($DT840="Passive","",INDEX(Expenses!G$6:G$1005,$DS840,1))</f>
        <v/>
      </c>
      <c r="EA840" s="136" t="str">
        <f>IF($DT840="Passive","",INDEX(Expenses!H$6:H$1005,$DS840,1))</f>
        <v/>
      </c>
      <c r="EB840" s="136" t="str">
        <f>IF($DT840="Passive","",INDEX(Expenses!I$6:I$1005,$DS840,1))</f>
        <v/>
      </c>
      <c r="EC840" s="136" t="str">
        <f>IF($DT840="Passive","",INDEX(Expenses!J$6:J$1005,$DS840,1))</f>
        <v/>
      </c>
      <c r="ED840" s="136" t="str">
        <f>IF($DT840="Passive","",INDEX(Expenses!K$6:K$1005,$DS840,1))</f>
        <v/>
      </c>
      <c r="EE840" s="136" t="str">
        <f>IF($DT840="Passive","",INDEX(Expenses!L$6:L$1005,$DS840,1))</f>
        <v/>
      </c>
      <c r="EF840" s="136" t="str">
        <f>IF($DT840="Passive","",INDEX(Expenses!M$6:M$1005,$DS840,1))</f>
        <v/>
      </c>
      <c r="EG840" s="136" t="str">
        <f>IF($DT840="Passive","",INDEX(Expenses!N$6:N$1005,$DS840,1))</f>
        <v/>
      </c>
      <c r="EH840" s="136" t="str">
        <f>IF($DT840="Passive","",INDEX(Expenses!O$6:O$1005,$DS840,1))</f>
        <v/>
      </c>
      <c r="EI840" s="136" t="str">
        <f>IF($DT840="Passive","",INDEX(Expenses!P$6:P$1005,$DS840,1))</f>
        <v/>
      </c>
    </row>
    <row r="841" spans="123:139" x14ac:dyDescent="0.25">
      <c r="DS841" s="40">
        <v>836</v>
      </c>
      <c r="DT841" s="130" t="str">
        <f>IF(OR(INDEX(Expenses!$B$6:$B$1005,$DS841,1)=0,INDEX(Expenses!$C$6:$C$1005,$DS841,1)=0,INDEX(Expenses!$D$6:$D$1005,$DS841,1)=0),"Passive","Active")</f>
        <v>Passive</v>
      </c>
      <c r="DU841" s="130" t="str">
        <f>IF($DT841="Passive","",INDEX(Expenses!$B$6:$B$1005,Calc!$DS841,1))</f>
        <v/>
      </c>
      <c r="DV841" s="130" t="str">
        <f>IF($DT841="Passive","",INDEX(Expenses!$C$6:$C$1005,Calc!$DS841,1))</f>
        <v/>
      </c>
      <c r="DW841" s="130" t="str">
        <f>IF($DT841="Passive","",INDEX(Expenses!$D$6:$D$1005,Calc!$DS841,1))</f>
        <v/>
      </c>
      <c r="DX841" s="136" t="str">
        <f>IF($DT841="Passive","",INDEX(Expenses!E$6:E$1005,$DS841,1))</f>
        <v/>
      </c>
      <c r="DY841" s="136" t="str">
        <f>IF($DT841="Passive","",INDEX(Expenses!F$6:F$1005,$DS841,1))</f>
        <v/>
      </c>
      <c r="DZ841" s="136" t="str">
        <f>IF($DT841="Passive","",INDEX(Expenses!G$6:G$1005,$DS841,1))</f>
        <v/>
      </c>
      <c r="EA841" s="136" t="str">
        <f>IF($DT841="Passive","",INDEX(Expenses!H$6:H$1005,$DS841,1))</f>
        <v/>
      </c>
      <c r="EB841" s="136" t="str">
        <f>IF($DT841="Passive","",INDEX(Expenses!I$6:I$1005,$DS841,1))</f>
        <v/>
      </c>
      <c r="EC841" s="136" t="str">
        <f>IF($DT841="Passive","",INDEX(Expenses!J$6:J$1005,$DS841,1))</f>
        <v/>
      </c>
      <c r="ED841" s="136" t="str">
        <f>IF($DT841="Passive","",INDEX(Expenses!K$6:K$1005,$DS841,1))</f>
        <v/>
      </c>
      <c r="EE841" s="136" t="str">
        <f>IF($DT841="Passive","",INDEX(Expenses!L$6:L$1005,$DS841,1))</f>
        <v/>
      </c>
      <c r="EF841" s="136" t="str">
        <f>IF($DT841="Passive","",INDEX(Expenses!M$6:M$1005,$DS841,1))</f>
        <v/>
      </c>
      <c r="EG841" s="136" t="str">
        <f>IF($DT841="Passive","",INDEX(Expenses!N$6:N$1005,$DS841,1))</f>
        <v/>
      </c>
      <c r="EH841" s="136" t="str">
        <f>IF($DT841="Passive","",INDEX(Expenses!O$6:O$1005,$DS841,1))</f>
        <v/>
      </c>
      <c r="EI841" s="136" t="str">
        <f>IF($DT841="Passive","",INDEX(Expenses!P$6:P$1005,$DS841,1))</f>
        <v/>
      </c>
    </row>
    <row r="842" spans="123:139" x14ac:dyDescent="0.25">
      <c r="DS842" s="40">
        <v>837</v>
      </c>
      <c r="DT842" s="130" t="str">
        <f>IF(OR(INDEX(Expenses!$B$6:$B$1005,$DS842,1)=0,INDEX(Expenses!$C$6:$C$1005,$DS842,1)=0,INDEX(Expenses!$D$6:$D$1005,$DS842,1)=0),"Passive","Active")</f>
        <v>Passive</v>
      </c>
      <c r="DU842" s="130" t="str">
        <f>IF($DT842="Passive","",INDEX(Expenses!$B$6:$B$1005,Calc!$DS842,1))</f>
        <v/>
      </c>
      <c r="DV842" s="130" t="str">
        <f>IF($DT842="Passive","",INDEX(Expenses!$C$6:$C$1005,Calc!$DS842,1))</f>
        <v/>
      </c>
      <c r="DW842" s="130" t="str">
        <f>IF($DT842="Passive","",INDEX(Expenses!$D$6:$D$1005,Calc!$DS842,1))</f>
        <v/>
      </c>
      <c r="DX842" s="136" t="str">
        <f>IF($DT842="Passive","",INDEX(Expenses!E$6:E$1005,$DS842,1))</f>
        <v/>
      </c>
      <c r="DY842" s="136" t="str">
        <f>IF($DT842="Passive","",INDEX(Expenses!F$6:F$1005,$DS842,1))</f>
        <v/>
      </c>
      <c r="DZ842" s="136" t="str">
        <f>IF($DT842="Passive","",INDEX(Expenses!G$6:G$1005,$DS842,1))</f>
        <v/>
      </c>
      <c r="EA842" s="136" t="str">
        <f>IF($DT842="Passive","",INDEX(Expenses!H$6:H$1005,$DS842,1))</f>
        <v/>
      </c>
      <c r="EB842" s="136" t="str">
        <f>IF($DT842="Passive","",INDEX(Expenses!I$6:I$1005,$DS842,1))</f>
        <v/>
      </c>
      <c r="EC842" s="136" t="str">
        <f>IF($DT842="Passive","",INDEX(Expenses!J$6:J$1005,$DS842,1))</f>
        <v/>
      </c>
      <c r="ED842" s="136" t="str">
        <f>IF($DT842="Passive","",INDEX(Expenses!K$6:K$1005,$DS842,1))</f>
        <v/>
      </c>
      <c r="EE842" s="136" t="str">
        <f>IF($DT842="Passive","",INDEX(Expenses!L$6:L$1005,$DS842,1))</f>
        <v/>
      </c>
      <c r="EF842" s="136" t="str">
        <f>IF($DT842="Passive","",INDEX(Expenses!M$6:M$1005,$DS842,1))</f>
        <v/>
      </c>
      <c r="EG842" s="136" t="str">
        <f>IF($DT842="Passive","",INDEX(Expenses!N$6:N$1005,$DS842,1))</f>
        <v/>
      </c>
      <c r="EH842" s="136" t="str">
        <f>IF($DT842="Passive","",INDEX(Expenses!O$6:O$1005,$DS842,1))</f>
        <v/>
      </c>
      <c r="EI842" s="136" t="str">
        <f>IF($DT842="Passive","",INDEX(Expenses!P$6:P$1005,$DS842,1))</f>
        <v/>
      </c>
    </row>
    <row r="843" spans="123:139" x14ac:dyDescent="0.25">
      <c r="DS843" s="40">
        <v>838</v>
      </c>
      <c r="DT843" s="130" t="str">
        <f>IF(OR(INDEX(Expenses!$B$6:$B$1005,$DS843,1)=0,INDEX(Expenses!$C$6:$C$1005,$DS843,1)=0,INDEX(Expenses!$D$6:$D$1005,$DS843,1)=0),"Passive","Active")</f>
        <v>Passive</v>
      </c>
      <c r="DU843" s="130" t="str">
        <f>IF($DT843="Passive","",INDEX(Expenses!$B$6:$B$1005,Calc!$DS843,1))</f>
        <v/>
      </c>
      <c r="DV843" s="130" t="str">
        <f>IF($DT843="Passive","",INDEX(Expenses!$C$6:$C$1005,Calc!$DS843,1))</f>
        <v/>
      </c>
      <c r="DW843" s="130" t="str">
        <f>IF($DT843="Passive","",INDEX(Expenses!$D$6:$D$1005,Calc!$DS843,1))</f>
        <v/>
      </c>
      <c r="DX843" s="136" t="str">
        <f>IF($DT843="Passive","",INDEX(Expenses!E$6:E$1005,$DS843,1))</f>
        <v/>
      </c>
      <c r="DY843" s="136" t="str">
        <f>IF($DT843="Passive","",INDEX(Expenses!F$6:F$1005,$DS843,1))</f>
        <v/>
      </c>
      <c r="DZ843" s="136" t="str">
        <f>IF($DT843="Passive","",INDEX(Expenses!G$6:G$1005,$DS843,1))</f>
        <v/>
      </c>
      <c r="EA843" s="136" t="str">
        <f>IF($DT843="Passive","",INDEX(Expenses!H$6:H$1005,$DS843,1))</f>
        <v/>
      </c>
      <c r="EB843" s="136" t="str">
        <f>IF($DT843="Passive","",INDEX(Expenses!I$6:I$1005,$DS843,1))</f>
        <v/>
      </c>
      <c r="EC843" s="136" t="str">
        <f>IF($DT843="Passive","",INDEX(Expenses!J$6:J$1005,$DS843,1))</f>
        <v/>
      </c>
      <c r="ED843" s="136" t="str">
        <f>IF($DT843="Passive","",INDEX(Expenses!K$6:K$1005,$DS843,1))</f>
        <v/>
      </c>
      <c r="EE843" s="136" t="str">
        <f>IF($DT843="Passive","",INDEX(Expenses!L$6:L$1005,$DS843,1))</f>
        <v/>
      </c>
      <c r="EF843" s="136" t="str">
        <f>IF($DT843="Passive","",INDEX(Expenses!M$6:M$1005,$DS843,1))</f>
        <v/>
      </c>
      <c r="EG843" s="136" t="str">
        <f>IF($DT843="Passive","",INDEX(Expenses!N$6:N$1005,$DS843,1))</f>
        <v/>
      </c>
      <c r="EH843" s="136" t="str">
        <f>IF($DT843="Passive","",INDEX(Expenses!O$6:O$1005,$DS843,1))</f>
        <v/>
      </c>
      <c r="EI843" s="136" t="str">
        <f>IF($DT843="Passive","",INDEX(Expenses!P$6:P$1005,$DS843,1))</f>
        <v/>
      </c>
    </row>
    <row r="844" spans="123:139" x14ac:dyDescent="0.25">
      <c r="DS844" s="40">
        <v>839</v>
      </c>
      <c r="DT844" s="130" t="str">
        <f>IF(OR(INDEX(Expenses!$B$6:$B$1005,$DS844,1)=0,INDEX(Expenses!$C$6:$C$1005,$DS844,1)=0,INDEX(Expenses!$D$6:$D$1005,$DS844,1)=0),"Passive","Active")</f>
        <v>Passive</v>
      </c>
      <c r="DU844" s="130" t="str">
        <f>IF($DT844="Passive","",INDEX(Expenses!$B$6:$B$1005,Calc!$DS844,1))</f>
        <v/>
      </c>
      <c r="DV844" s="130" t="str">
        <f>IF($DT844="Passive","",INDEX(Expenses!$C$6:$C$1005,Calc!$DS844,1))</f>
        <v/>
      </c>
      <c r="DW844" s="130" t="str">
        <f>IF($DT844="Passive","",INDEX(Expenses!$D$6:$D$1005,Calc!$DS844,1))</f>
        <v/>
      </c>
      <c r="DX844" s="136" t="str">
        <f>IF($DT844="Passive","",INDEX(Expenses!E$6:E$1005,$DS844,1))</f>
        <v/>
      </c>
      <c r="DY844" s="136" t="str">
        <f>IF($DT844="Passive","",INDEX(Expenses!F$6:F$1005,$DS844,1))</f>
        <v/>
      </c>
      <c r="DZ844" s="136" t="str">
        <f>IF($DT844="Passive","",INDEX(Expenses!G$6:G$1005,$DS844,1))</f>
        <v/>
      </c>
      <c r="EA844" s="136" t="str">
        <f>IF($DT844="Passive","",INDEX(Expenses!H$6:H$1005,$DS844,1))</f>
        <v/>
      </c>
      <c r="EB844" s="136" t="str">
        <f>IF($DT844="Passive","",INDEX(Expenses!I$6:I$1005,$DS844,1))</f>
        <v/>
      </c>
      <c r="EC844" s="136" t="str">
        <f>IF($DT844="Passive","",INDEX(Expenses!J$6:J$1005,$DS844,1))</f>
        <v/>
      </c>
      <c r="ED844" s="136" t="str">
        <f>IF($DT844="Passive","",INDEX(Expenses!K$6:K$1005,$DS844,1))</f>
        <v/>
      </c>
      <c r="EE844" s="136" t="str">
        <f>IF($DT844="Passive","",INDEX(Expenses!L$6:L$1005,$DS844,1))</f>
        <v/>
      </c>
      <c r="EF844" s="136" t="str">
        <f>IF($DT844="Passive","",INDEX(Expenses!M$6:M$1005,$DS844,1))</f>
        <v/>
      </c>
      <c r="EG844" s="136" t="str">
        <f>IF($DT844="Passive","",INDEX(Expenses!N$6:N$1005,$DS844,1))</f>
        <v/>
      </c>
      <c r="EH844" s="136" t="str">
        <f>IF($DT844="Passive","",INDEX(Expenses!O$6:O$1005,$DS844,1))</f>
        <v/>
      </c>
      <c r="EI844" s="136" t="str">
        <f>IF($DT844="Passive","",INDEX(Expenses!P$6:P$1005,$DS844,1))</f>
        <v/>
      </c>
    </row>
    <row r="845" spans="123:139" x14ac:dyDescent="0.25">
      <c r="DS845" s="40">
        <v>840</v>
      </c>
      <c r="DT845" s="130" t="str">
        <f>IF(OR(INDEX(Expenses!$B$6:$B$1005,$DS845,1)=0,INDEX(Expenses!$C$6:$C$1005,$DS845,1)=0,INDEX(Expenses!$D$6:$D$1005,$DS845,1)=0),"Passive","Active")</f>
        <v>Passive</v>
      </c>
      <c r="DU845" s="130" t="str">
        <f>IF($DT845="Passive","",INDEX(Expenses!$B$6:$B$1005,Calc!$DS845,1))</f>
        <v/>
      </c>
      <c r="DV845" s="130" t="str">
        <f>IF($DT845="Passive","",INDEX(Expenses!$C$6:$C$1005,Calc!$DS845,1))</f>
        <v/>
      </c>
      <c r="DW845" s="130" t="str">
        <f>IF($DT845="Passive","",INDEX(Expenses!$D$6:$D$1005,Calc!$DS845,1))</f>
        <v/>
      </c>
      <c r="DX845" s="136" t="str">
        <f>IF($DT845="Passive","",INDEX(Expenses!E$6:E$1005,$DS845,1))</f>
        <v/>
      </c>
      <c r="DY845" s="136" t="str">
        <f>IF($DT845="Passive","",INDEX(Expenses!F$6:F$1005,$DS845,1))</f>
        <v/>
      </c>
      <c r="DZ845" s="136" t="str">
        <f>IF($DT845="Passive","",INDEX(Expenses!G$6:G$1005,$DS845,1))</f>
        <v/>
      </c>
      <c r="EA845" s="136" t="str">
        <f>IF($DT845="Passive","",INDEX(Expenses!H$6:H$1005,$DS845,1))</f>
        <v/>
      </c>
      <c r="EB845" s="136" t="str">
        <f>IF($DT845="Passive","",INDEX(Expenses!I$6:I$1005,$DS845,1))</f>
        <v/>
      </c>
      <c r="EC845" s="136" t="str">
        <f>IF($DT845="Passive","",INDEX(Expenses!J$6:J$1005,$DS845,1))</f>
        <v/>
      </c>
      <c r="ED845" s="136" t="str">
        <f>IF($DT845="Passive","",INDEX(Expenses!K$6:K$1005,$DS845,1))</f>
        <v/>
      </c>
      <c r="EE845" s="136" t="str">
        <f>IF($DT845="Passive","",INDEX(Expenses!L$6:L$1005,$DS845,1))</f>
        <v/>
      </c>
      <c r="EF845" s="136" t="str">
        <f>IF($DT845="Passive","",INDEX(Expenses!M$6:M$1005,$DS845,1))</f>
        <v/>
      </c>
      <c r="EG845" s="136" t="str">
        <f>IF($DT845="Passive","",INDEX(Expenses!N$6:N$1005,$DS845,1))</f>
        <v/>
      </c>
      <c r="EH845" s="136" t="str">
        <f>IF($DT845="Passive","",INDEX(Expenses!O$6:O$1005,$DS845,1))</f>
        <v/>
      </c>
      <c r="EI845" s="136" t="str">
        <f>IF($DT845="Passive","",INDEX(Expenses!P$6:P$1005,$DS845,1))</f>
        <v/>
      </c>
    </row>
    <row r="846" spans="123:139" x14ac:dyDescent="0.25">
      <c r="DS846" s="40">
        <v>841</v>
      </c>
      <c r="DT846" s="130" t="str">
        <f>IF(OR(INDEX(Expenses!$B$6:$B$1005,$DS846,1)=0,INDEX(Expenses!$C$6:$C$1005,$DS846,1)=0,INDEX(Expenses!$D$6:$D$1005,$DS846,1)=0),"Passive","Active")</f>
        <v>Passive</v>
      </c>
      <c r="DU846" s="130" t="str">
        <f>IF($DT846="Passive","",INDEX(Expenses!$B$6:$B$1005,Calc!$DS846,1))</f>
        <v/>
      </c>
      <c r="DV846" s="130" t="str">
        <f>IF($DT846="Passive","",INDEX(Expenses!$C$6:$C$1005,Calc!$DS846,1))</f>
        <v/>
      </c>
      <c r="DW846" s="130" t="str">
        <f>IF($DT846="Passive","",INDEX(Expenses!$D$6:$D$1005,Calc!$DS846,1))</f>
        <v/>
      </c>
      <c r="DX846" s="136" t="str">
        <f>IF($DT846="Passive","",INDEX(Expenses!E$6:E$1005,$DS846,1))</f>
        <v/>
      </c>
      <c r="DY846" s="136" t="str">
        <f>IF($DT846="Passive","",INDEX(Expenses!F$6:F$1005,$DS846,1))</f>
        <v/>
      </c>
      <c r="DZ846" s="136" t="str">
        <f>IF($DT846="Passive","",INDEX(Expenses!G$6:G$1005,$DS846,1))</f>
        <v/>
      </c>
      <c r="EA846" s="136" t="str">
        <f>IF($DT846="Passive","",INDEX(Expenses!H$6:H$1005,$DS846,1))</f>
        <v/>
      </c>
      <c r="EB846" s="136" t="str">
        <f>IF($DT846="Passive","",INDEX(Expenses!I$6:I$1005,$DS846,1))</f>
        <v/>
      </c>
      <c r="EC846" s="136" t="str">
        <f>IF($DT846="Passive","",INDEX(Expenses!J$6:J$1005,$DS846,1))</f>
        <v/>
      </c>
      <c r="ED846" s="136" t="str">
        <f>IF($DT846="Passive","",INDEX(Expenses!K$6:K$1005,$DS846,1))</f>
        <v/>
      </c>
      <c r="EE846" s="136" t="str">
        <f>IF($DT846="Passive","",INDEX(Expenses!L$6:L$1005,$DS846,1))</f>
        <v/>
      </c>
      <c r="EF846" s="136" t="str">
        <f>IF($DT846="Passive","",INDEX(Expenses!M$6:M$1005,$DS846,1))</f>
        <v/>
      </c>
      <c r="EG846" s="136" t="str">
        <f>IF($DT846="Passive","",INDEX(Expenses!N$6:N$1005,$DS846,1))</f>
        <v/>
      </c>
      <c r="EH846" s="136" t="str">
        <f>IF($DT846="Passive","",INDEX(Expenses!O$6:O$1005,$DS846,1))</f>
        <v/>
      </c>
      <c r="EI846" s="136" t="str">
        <f>IF($DT846="Passive","",INDEX(Expenses!P$6:P$1005,$DS846,1))</f>
        <v/>
      </c>
    </row>
    <row r="847" spans="123:139" x14ac:dyDescent="0.25">
      <c r="DS847" s="40">
        <v>842</v>
      </c>
      <c r="DT847" s="130" t="str">
        <f>IF(OR(INDEX(Expenses!$B$6:$B$1005,$DS847,1)=0,INDEX(Expenses!$C$6:$C$1005,$DS847,1)=0,INDEX(Expenses!$D$6:$D$1005,$DS847,1)=0),"Passive","Active")</f>
        <v>Passive</v>
      </c>
      <c r="DU847" s="130" t="str">
        <f>IF($DT847="Passive","",INDEX(Expenses!$B$6:$B$1005,Calc!$DS847,1))</f>
        <v/>
      </c>
      <c r="DV847" s="130" t="str">
        <f>IF($DT847="Passive","",INDEX(Expenses!$C$6:$C$1005,Calc!$DS847,1))</f>
        <v/>
      </c>
      <c r="DW847" s="130" t="str">
        <f>IF($DT847="Passive","",INDEX(Expenses!$D$6:$D$1005,Calc!$DS847,1))</f>
        <v/>
      </c>
      <c r="DX847" s="136" t="str">
        <f>IF($DT847="Passive","",INDEX(Expenses!E$6:E$1005,$DS847,1))</f>
        <v/>
      </c>
      <c r="DY847" s="136" t="str">
        <f>IF($DT847="Passive","",INDEX(Expenses!F$6:F$1005,$DS847,1))</f>
        <v/>
      </c>
      <c r="DZ847" s="136" t="str">
        <f>IF($DT847="Passive","",INDEX(Expenses!G$6:G$1005,$DS847,1))</f>
        <v/>
      </c>
      <c r="EA847" s="136" t="str">
        <f>IF($DT847="Passive","",INDEX(Expenses!H$6:H$1005,$DS847,1))</f>
        <v/>
      </c>
      <c r="EB847" s="136" t="str">
        <f>IF($DT847="Passive","",INDEX(Expenses!I$6:I$1005,$DS847,1))</f>
        <v/>
      </c>
      <c r="EC847" s="136" t="str">
        <f>IF($DT847="Passive","",INDEX(Expenses!J$6:J$1005,$DS847,1))</f>
        <v/>
      </c>
      <c r="ED847" s="136" t="str">
        <f>IF($DT847="Passive","",INDEX(Expenses!K$6:K$1005,$DS847,1))</f>
        <v/>
      </c>
      <c r="EE847" s="136" t="str">
        <f>IF($DT847="Passive","",INDEX(Expenses!L$6:L$1005,$DS847,1))</f>
        <v/>
      </c>
      <c r="EF847" s="136" t="str">
        <f>IF($DT847="Passive","",INDEX(Expenses!M$6:M$1005,$DS847,1))</f>
        <v/>
      </c>
      <c r="EG847" s="136" t="str">
        <f>IF($DT847="Passive","",INDEX(Expenses!N$6:N$1005,$DS847,1))</f>
        <v/>
      </c>
      <c r="EH847" s="136" t="str">
        <f>IF($DT847="Passive","",INDEX(Expenses!O$6:O$1005,$DS847,1))</f>
        <v/>
      </c>
      <c r="EI847" s="136" t="str">
        <f>IF($DT847="Passive","",INDEX(Expenses!P$6:P$1005,$DS847,1))</f>
        <v/>
      </c>
    </row>
    <row r="848" spans="123:139" x14ac:dyDescent="0.25">
      <c r="DS848" s="40">
        <v>843</v>
      </c>
      <c r="DT848" s="130" t="str">
        <f>IF(OR(INDEX(Expenses!$B$6:$B$1005,$DS848,1)=0,INDEX(Expenses!$C$6:$C$1005,$DS848,1)=0,INDEX(Expenses!$D$6:$D$1005,$DS848,1)=0),"Passive","Active")</f>
        <v>Passive</v>
      </c>
      <c r="DU848" s="130" t="str">
        <f>IF($DT848="Passive","",INDEX(Expenses!$B$6:$B$1005,Calc!$DS848,1))</f>
        <v/>
      </c>
      <c r="DV848" s="130" t="str">
        <f>IF($DT848="Passive","",INDEX(Expenses!$C$6:$C$1005,Calc!$DS848,1))</f>
        <v/>
      </c>
      <c r="DW848" s="130" t="str">
        <f>IF($DT848="Passive","",INDEX(Expenses!$D$6:$D$1005,Calc!$DS848,1))</f>
        <v/>
      </c>
      <c r="DX848" s="136" t="str">
        <f>IF($DT848="Passive","",INDEX(Expenses!E$6:E$1005,$DS848,1))</f>
        <v/>
      </c>
      <c r="DY848" s="136" t="str">
        <f>IF($DT848="Passive","",INDEX(Expenses!F$6:F$1005,$DS848,1))</f>
        <v/>
      </c>
      <c r="DZ848" s="136" t="str">
        <f>IF($DT848="Passive","",INDEX(Expenses!G$6:G$1005,$DS848,1))</f>
        <v/>
      </c>
      <c r="EA848" s="136" t="str">
        <f>IF($DT848="Passive","",INDEX(Expenses!H$6:H$1005,$DS848,1))</f>
        <v/>
      </c>
      <c r="EB848" s="136" t="str">
        <f>IF($DT848="Passive","",INDEX(Expenses!I$6:I$1005,$DS848,1))</f>
        <v/>
      </c>
      <c r="EC848" s="136" t="str">
        <f>IF($DT848="Passive","",INDEX(Expenses!J$6:J$1005,$DS848,1))</f>
        <v/>
      </c>
      <c r="ED848" s="136" t="str">
        <f>IF($DT848="Passive","",INDEX(Expenses!K$6:K$1005,$DS848,1))</f>
        <v/>
      </c>
      <c r="EE848" s="136" t="str">
        <f>IF($DT848="Passive","",INDEX(Expenses!L$6:L$1005,$DS848,1))</f>
        <v/>
      </c>
      <c r="EF848" s="136" t="str">
        <f>IF($DT848="Passive","",INDEX(Expenses!M$6:M$1005,$DS848,1))</f>
        <v/>
      </c>
      <c r="EG848" s="136" t="str">
        <f>IF($DT848="Passive","",INDEX(Expenses!N$6:N$1005,$DS848,1))</f>
        <v/>
      </c>
      <c r="EH848" s="136" t="str">
        <f>IF($DT848="Passive","",INDEX(Expenses!O$6:O$1005,$DS848,1))</f>
        <v/>
      </c>
      <c r="EI848" s="136" t="str">
        <f>IF($DT848="Passive","",INDEX(Expenses!P$6:P$1005,$DS848,1))</f>
        <v/>
      </c>
    </row>
    <row r="849" spans="123:139" x14ac:dyDescent="0.25">
      <c r="DS849" s="40">
        <v>844</v>
      </c>
      <c r="DT849" s="130" t="str">
        <f>IF(OR(INDEX(Expenses!$B$6:$B$1005,$DS849,1)=0,INDEX(Expenses!$C$6:$C$1005,$DS849,1)=0,INDEX(Expenses!$D$6:$D$1005,$DS849,1)=0),"Passive","Active")</f>
        <v>Passive</v>
      </c>
      <c r="DU849" s="130" t="str">
        <f>IF($DT849="Passive","",INDEX(Expenses!$B$6:$B$1005,Calc!$DS849,1))</f>
        <v/>
      </c>
      <c r="DV849" s="130" t="str">
        <f>IF($DT849="Passive","",INDEX(Expenses!$C$6:$C$1005,Calc!$DS849,1))</f>
        <v/>
      </c>
      <c r="DW849" s="130" t="str">
        <f>IF($DT849="Passive","",INDEX(Expenses!$D$6:$D$1005,Calc!$DS849,1))</f>
        <v/>
      </c>
      <c r="DX849" s="136" t="str">
        <f>IF($DT849="Passive","",INDEX(Expenses!E$6:E$1005,$DS849,1))</f>
        <v/>
      </c>
      <c r="DY849" s="136" t="str">
        <f>IF($DT849="Passive","",INDEX(Expenses!F$6:F$1005,$DS849,1))</f>
        <v/>
      </c>
      <c r="DZ849" s="136" t="str">
        <f>IF($DT849="Passive","",INDEX(Expenses!G$6:G$1005,$DS849,1))</f>
        <v/>
      </c>
      <c r="EA849" s="136" t="str">
        <f>IF($DT849="Passive","",INDEX(Expenses!H$6:H$1005,$DS849,1))</f>
        <v/>
      </c>
      <c r="EB849" s="136" t="str">
        <f>IF($DT849="Passive","",INDEX(Expenses!I$6:I$1005,$DS849,1))</f>
        <v/>
      </c>
      <c r="EC849" s="136" t="str">
        <f>IF($DT849="Passive","",INDEX(Expenses!J$6:J$1005,$DS849,1))</f>
        <v/>
      </c>
      <c r="ED849" s="136" t="str">
        <f>IF($DT849="Passive","",INDEX(Expenses!K$6:K$1005,$DS849,1))</f>
        <v/>
      </c>
      <c r="EE849" s="136" t="str">
        <f>IF($DT849="Passive","",INDEX(Expenses!L$6:L$1005,$DS849,1))</f>
        <v/>
      </c>
      <c r="EF849" s="136" t="str">
        <f>IF($DT849="Passive","",INDEX(Expenses!M$6:M$1005,$DS849,1))</f>
        <v/>
      </c>
      <c r="EG849" s="136" t="str">
        <f>IF($DT849="Passive","",INDEX(Expenses!N$6:N$1005,$DS849,1))</f>
        <v/>
      </c>
      <c r="EH849" s="136" t="str">
        <f>IF($DT849="Passive","",INDEX(Expenses!O$6:O$1005,$DS849,1))</f>
        <v/>
      </c>
      <c r="EI849" s="136" t="str">
        <f>IF($DT849="Passive","",INDEX(Expenses!P$6:P$1005,$DS849,1))</f>
        <v/>
      </c>
    </row>
    <row r="850" spans="123:139" x14ac:dyDescent="0.25">
      <c r="DS850" s="40">
        <v>845</v>
      </c>
      <c r="DT850" s="130" t="str">
        <f>IF(OR(INDEX(Expenses!$B$6:$B$1005,$DS850,1)=0,INDEX(Expenses!$C$6:$C$1005,$DS850,1)=0,INDEX(Expenses!$D$6:$D$1005,$DS850,1)=0),"Passive","Active")</f>
        <v>Passive</v>
      </c>
      <c r="DU850" s="130" t="str">
        <f>IF($DT850="Passive","",INDEX(Expenses!$B$6:$B$1005,Calc!$DS850,1))</f>
        <v/>
      </c>
      <c r="DV850" s="130" t="str">
        <f>IF($DT850="Passive","",INDEX(Expenses!$C$6:$C$1005,Calc!$DS850,1))</f>
        <v/>
      </c>
      <c r="DW850" s="130" t="str">
        <f>IF($DT850="Passive","",INDEX(Expenses!$D$6:$D$1005,Calc!$DS850,1))</f>
        <v/>
      </c>
      <c r="DX850" s="136" t="str">
        <f>IF($DT850="Passive","",INDEX(Expenses!E$6:E$1005,$DS850,1))</f>
        <v/>
      </c>
      <c r="DY850" s="136" t="str">
        <f>IF($DT850="Passive","",INDEX(Expenses!F$6:F$1005,$DS850,1))</f>
        <v/>
      </c>
      <c r="DZ850" s="136" t="str">
        <f>IF($DT850="Passive","",INDEX(Expenses!G$6:G$1005,$DS850,1))</f>
        <v/>
      </c>
      <c r="EA850" s="136" t="str">
        <f>IF($DT850="Passive","",INDEX(Expenses!H$6:H$1005,$DS850,1))</f>
        <v/>
      </c>
      <c r="EB850" s="136" t="str">
        <f>IF($DT850="Passive","",INDEX(Expenses!I$6:I$1005,$DS850,1))</f>
        <v/>
      </c>
      <c r="EC850" s="136" t="str">
        <f>IF($DT850="Passive","",INDEX(Expenses!J$6:J$1005,$DS850,1))</f>
        <v/>
      </c>
      <c r="ED850" s="136" t="str">
        <f>IF($DT850="Passive","",INDEX(Expenses!K$6:K$1005,$DS850,1))</f>
        <v/>
      </c>
      <c r="EE850" s="136" t="str">
        <f>IF($DT850="Passive","",INDEX(Expenses!L$6:L$1005,$DS850,1))</f>
        <v/>
      </c>
      <c r="EF850" s="136" t="str">
        <f>IF($DT850="Passive","",INDEX(Expenses!M$6:M$1005,$DS850,1))</f>
        <v/>
      </c>
      <c r="EG850" s="136" t="str">
        <f>IF($DT850="Passive","",INDEX(Expenses!N$6:N$1005,$DS850,1))</f>
        <v/>
      </c>
      <c r="EH850" s="136" t="str">
        <f>IF($DT850="Passive","",INDEX(Expenses!O$6:O$1005,$DS850,1))</f>
        <v/>
      </c>
      <c r="EI850" s="136" t="str">
        <f>IF($DT850="Passive","",INDEX(Expenses!P$6:P$1005,$DS850,1))</f>
        <v/>
      </c>
    </row>
    <row r="851" spans="123:139" x14ac:dyDescent="0.25">
      <c r="DS851" s="40">
        <v>846</v>
      </c>
      <c r="DT851" s="130" t="str">
        <f>IF(OR(INDEX(Expenses!$B$6:$B$1005,$DS851,1)=0,INDEX(Expenses!$C$6:$C$1005,$DS851,1)=0,INDEX(Expenses!$D$6:$D$1005,$DS851,1)=0),"Passive","Active")</f>
        <v>Passive</v>
      </c>
      <c r="DU851" s="130" t="str">
        <f>IF($DT851="Passive","",INDEX(Expenses!$B$6:$B$1005,Calc!$DS851,1))</f>
        <v/>
      </c>
      <c r="DV851" s="130" t="str">
        <f>IF($DT851="Passive","",INDEX(Expenses!$C$6:$C$1005,Calc!$DS851,1))</f>
        <v/>
      </c>
      <c r="DW851" s="130" t="str">
        <f>IF($DT851="Passive","",INDEX(Expenses!$D$6:$D$1005,Calc!$DS851,1))</f>
        <v/>
      </c>
      <c r="DX851" s="136" t="str">
        <f>IF($DT851="Passive","",INDEX(Expenses!E$6:E$1005,$DS851,1))</f>
        <v/>
      </c>
      <c r="DY851" s="136" t="str">
        <f>IF($DT851="Passive","",INDEX(Expenses!F$6:F$1005,$DS851,1))</f>
        <v/>
      </c>
      <c r="DZ851" s="136" t="str">
        <f>IF($DT851="Passive","",INDEX(Expenses!G$6:G$1005,$DS851,1))</f>
        <v/>
      </c>
      <c r="EA851" s="136" t="str">
        <f>IF($DT851="Passive","",INDEX(Expenses!H$6:H$1005,$DS851,1))</f>
        <v/>
      </c>
      <c r="EB851" s="136" t="str">
        <f>IF($DT851="Passive","",INDEX(Expenses!I$6:I$1005,$DS851,1))</f>
        <v/>
      </c>
      <c r="EC851" s="136" t="str">
        <f>IF($DT851="Passive","",INDEX(Expenses!J$6:J$1005,$DS851,1))</f>
        <v/>
      </c>
      <c r="ED851" s="136" t="str">
        <f>IF($DT851="Passive","",INDEX(Expenses!K$6:K$1005,$DS851,1))</f>
        <v/>
      </c>
      <c r="EE851" s="136" t="str">
        <f>IF($DT851="Passive","",INDEX(Expenses!L$6:L$1005,$DS851,1))</f>
        <v/>
      </c>
      <c r="EF851" s="136" t="str">
        <f>IF($DT851="Passive","",INDEX(Expenses!M$6:M$1005,$DS851,1))</f>
        <v/>
      </c>
      <c r="EG851" s="136" t="str">
        <f>IF($DT851="Passive","",INDEX(Expenses!N$6:N$1005,$DS851,1))</f>
        <v/>
      </c>
      <c r="EH851" s="136" t="str">
        <f>IF($DT851="Passive","",INDEX(Expenses!O$6:O$1005,$DS851,1))</f>
        <v/>
      </c>
      <c r="EI851" s="136" t="str">
        <f>IF($DT851="Passive","",INDEX(Expenses!P$6:P$1005,$DS851,1))</f>
        <v/>
      </c>
    </row>
    <row r="852" spans="123:139" x14ac:dyDescent="0.25">
      <c r="DS852" s="40">
        <v>847</v>
      </c>
      <c r="DT852" s="130" t="str">
        <f>IF(OR(INDEX(Expenses!$B$6:$B$1005,$DS852,1)=0,INDEX(Expenses!$C$6:$C$1005,$DS852,1)=0,INDEX(Expenses!$D$6:$D$1005,$DS852,1)=0),"Passive","Active")</f>
        <v>Passive</v>
      </c>
      <c r="DU852" s="130" t="str">
        <f>IF($DT852="Passive","",INDEX(Expenses!$B$6:$B$1005,Calc!$DS852,1))</f>
        <v/>
      </c>
      <c r="DV852" s="130" t="str">
        <f>IF($DT852="Passive","",INDEX(Expenses!$C$6:$C$1005,Calc!$DS852,1))</f>
        <v/>
      </c>
      <c r="DW852" s="130" t="str">
        <f>IF($DT852="Passive","",INDEX(Expenses!$D$6:$D$1005,Calc!$DS852,1))</f>
        <v/>
      </c>
      <c r="DX852" s="136" t="str">
        <f>IF($DT852="Passive","",INDEX(Expenses!E$6:E$1005,$DS852,1))</f>
        <v/>
      </c>
      <c r="DY852" s="136" t="str">
        <f>IF($DT852="Passive","",INDEX(Expenses!F$6:F$1005,$DS852,1))</f>
        <v/>
      </c>
      <c r="DZ852" s="136" t="str">
        <f>IF($DT852="Passive","",INDEX(Expenses!G$6:G$1005,$DS852,1))</f>
        <v/>
      </c>
      <c r="EA852" s="136" t="str">
        <f>IF($DT852="Passive","",INDEX(Expenses!H$6:H$1005,$DS852,1))</f>
        <v/>
      </c>
      <c r="EB852" s="136" t="str">
        <f>IF($DT852="Passive","",INDEX(Expenses!I$6:I$1005,$DS852,1))</f>
        <v/>
      </c>
      <c r="EC852" s="136" t="str">
        <f>IF($DT852="Passive","",INDEX(Expenses!J$6:J$1005,$DS852,1))</f>
        <v/>
      </c>
      <c r="ED852" s="136" t="str">
        <f>IF($DT852="Passive","",INDEX(Expenses!K$6:K$1005,$DS852,1))</f>
        <v/>
      </c>
      <c r="EE852" s="136" t="str">
        <f>IF($DT852="Passive","",INDEX(Expenses!L$6:L$1005,$DS852,1))</f>
        <v/>
      </c>
      <c r="EF852" s="136" t="str">
        <f>IF($DT852="Passive","",INDEX(Expenses!M$6:M$1005,$DS852,1))</f>
        <v/>
      </c>
      <c r="EG852" s="136" t="str">
        <f>IF($DT852="Passive","",INDEX(Expenses!N$6:N$1005,$DS852,1))</f>
        <v/>
      </c>
      <c r="EH852" s="136" t="str">
        <f>IF($DT852="Passive","",INDEX(Expenses!O$6:O$1005,$DS852,1))</f>
        <v/>
      </c>
      <c r="EI852" s="136" t="str">
        <f>IF($DT852="Passive","",INDEX(Expenses!P$6:P$1005,$DS852,1))</f>
        <v/>
      </c>
    </row>
    <row r="853" spans="123:139" x14ac:dyDescent="0.25">
      <c r="DS853" s="40">
        <v>848</v>
      </c>
      <c r="DT853" s="130" t="str">
        <f>IF(OR(INDEX(Expenses!$B$6:$B$1005,$DS853,1)=0,INDEX(Expenses!$C$6:$C$1005,$DS853,1)=0,INDEX(Expenses!$D$6:$D$1005,$DS853,1)=0),"Passive","Active")</f>
        <v>Passive</v>
      </c>
      <c r="DU853" s="130" t="str">
        <f>IF($DT853="Passive","",INDEX(Expenses!$B$6:$B$1005,Calc!$DS853,1))</f>
        <v/>
      </c>
      <c r="DV853" s="130" t="str">
        <f>IF($DT853="Passive","",INDEX(Expenses!$C$6:$C$1005,Calc!$DS853,1))</f>
        <v/>
      </c>
      <c r="DW853" s="130" t="str">
        <f>IF($DT853="Passive","",INDEX(Expenses!$D$6:$D$1005,Calc!$DS853,1))</f>
        <v/>
      </c>
      <c r="DX853" s="136" t="str">
        <f>IF($DT853="Passive","",INDEX(Expenses!E$6:E$1005,$DS853,1))</f>
        <v/>
      </c>
      <c r="DY853" s="136" t="str">
        <f>IF($DT853="Passive","",INDEX(Expenses!F$6:F$1005,$DS853,1))</f>
        <v/>
      </c>
      <c r="DZ853" s="136" t="str">
        <f>IF($DT853="Passive","",INDEX(Expenses!G$6:G$1005,$DS853,1))</f>
        <v/>
      </c>
      <c r="EA853" s="136" t="str">
        <f>IF($DT853="Passive","",INDEX(Expenses!H$6:H$1005,$DS853,1))</f>
        <v/>
      </c>
      <c r="EB853" s="136" t="str">
        <f>IF($DT853="Passive","",INDEX(Expenses!I$6:I$1005,$DS853,1))</f>
        <v/>
      </c>
      <c r="EC853" s="136" t="str">
        <f>IF($DT853="Passive","",INDEX(Expenses!J$6:J$1005,$DS853,1))</f>
        <v/>
      </c>
      <c r="ED853" s="136" t="str">
        <f>IF($DT853="Passive","",INDEX(Expenses!K$6:K$1005,$DS853,1))</f>
        <v/>
      </c>
      <c r="EE853" s="136" t="str">
        <f>IF($DT853="Passive","",INDEX(Expenses!L$6:L$1005,$DS853,1))</f>
        <v/>
      </c>
      <c r="EF853" s="136" t="str">
        <f>IF($DT853="Passive","",INDEX(Expenses!M$6:M$1005,$DS853,1))</f>
        <v/>
      </c>
      <c r="EG853" s="136" t="str">
        <f>IF($DT853="Passive","",INDEX(Expenses!N$6:N$1005,$DS853,1))</f>
        <v/>
      </c>
      <c r="EH853" s="136" t="str">
        <f>IF($DT853="Passive","",INDEX(Expenses!O$6:O$1005,$DS853,1))</f>
        <v/>
      </c>
      <c r="EI853" s="136" t="str">
        <f>IF($DT853="Passive","",INDEX(Expenses!P$6:P$1005,$DS853,1))</f>
        <v/>
      </c>
    </row>
    <row r="854" spans="123:139" x14ac:dyDescent="0.25">
      <c r="DS854" s="40">
        <v>849</v>
      </c>
      <c r="DT854" s="130" t="str">
        <f>IF(OR(INDEX(Expenses!$B$6:$B$1005,$DS854,1)=0,INDEX(Expenses!$C$6:$C$1005,$DS854,1)=0,INDEX(Expenses!$D$6:$D$1005,$DS854,1)=0),"Passive","Active")</f>
        <v>Passive</v>
      </c>
      <c r="DU854" s="130" t="str">
        <f>IF($DT854="Passive","",INDEX(Expenses!$B$6:$B$1005,Calc!$DS854,1))</f>
        <v/>
      </c>
      <c r="DV854" s="130" t="str">
        <f>IF($DT854="Passive","",INDEX(Expenses!$C$6:$C$1005,Calc!$DS854,1))</f>
        <v/>
      </c>
      <c r="DW854" s="130" t="str">
        <f>IF($DT854="Passive","",INDEX(Expenses!$D$6:$D$1005,Calc!$DS854,1))</f>
        <v/>
      </c>
      <c r="DX854" s="136" t="str">
        <f>IF($DT854="Passive","",INDEX(Expenses!E$6:E$1005,$DS854,1))</f>
        <v/>
      </c>
      <c r="DY854" s="136" t="str">
        <f>IF($DT854="Passive","",INDEX(Expenses!F$6:F$1005,$DS854,1))</f>
        <v/>
      </c>
      <c r="DZ854" s="136" t="str">
        <f>IF($DT854="Passive","",INDEX(Expenses!G$6:G$1005,$DS854,1))</f>
        <v/>
      </c>
      <c r="EA854" s="136" t="str">
        <f>IF($DT854="Passive","",INDEX(Expenses!H$6:H$1005,$DS854,1))</f>
        <v/>
      </c>
      <c r="EB854" s="136" t="str">
        <f>IF($DT854="Passive","",INDEX(Expenses!I$6:I$1005,$DS854,1))</f>
        <v/>
      </c>
      <c r="EC854" s="136" t="str">
        <f>IF($DT854="Passive","",INDEX(Expenses!J$6:J$1005,$DS854,1))</f>
        <v/>
      </c>
      <c r="ED854" s="136" t="str">
        <f>IF($DT854="Passive","",INDEX(Expenses!K$6:K$1005,$DS854,1))</f>
        <v/>
      </c>
      <c r="EE854" s="136" t="str">
        <f>IF($DT854="Passive","",INDEX(Expenses!L$6:L$1005,$DS854,1))</f>
        <v/>
      </c>
      <c r="EF854" s="136" t="str">
        <f>IF($DT854="Passive","",INDEX(Expenses!M$6:M$1005,$DS854,1))</f>
        <v/>
      </c>
      <c r="EG854" s="136" t="str">
        <f>IF($DT854="Passive","",INDEX(Expenses!N$6:N$1005,$DS854,1))</f>
        <v/>
      </c>
      <c r="EH854" s="136" t="str">
        <f>IF($DT854="Passive","",INDEX(Expenses!O$6:O$1005,$DS854,1))</f>
        <v/>
      </c>
      <c r="EI854" s="136" t="str">
        <f>IF($DT854="Passive","",INDEX(Expenses!P$6:P$1005,$DS854,1))</f>
        <v/>
      </c>
    </row>
    <row r="855" spans="123:139" x14ac:dyDescent="0.25">
      <c r="DS855" s="40">
        <v>850</v>
      </c>
      <c r="DT855" s="130" t="str">
        <f>IF(OR(INDEX(Expenses!$B$6:$B$1005,$DS855,1)=0,INDEX(Expenses!$C$6:$C$1005,$DS855,1)=0,INDEX(Expenses!$D$6:$D$1005,$DS855,1)=0),"Passive","Active")</f>
        <v>Passive</v>
      </c>
      <c r="DU855" s="130" t="str">
        <f>IF($DT855="Passive","",INDEX(Expenses!$B$6:$B$1005,Calc!$DS855,1))</f>
        <v/>
      </c>
      <c r="DV855" s="130" t="str">
        <f>IF($DT855="Passive","",INDEX(Expenses!$C$6:$C$1005,Calc!$DS855,1))</f>
        <v/>
      </c>
      <c r="DW855" s="130" t="str">
        <f>IF($DT855="Passive","",INDEX(Expenses!$D$6:$D$1005,Calc!$DS855,1))</f>
        <v/>
      </c>
      <c r="DX855" s="136" t="str">
        <f>IF($DT855="Passive","",INDEX(Expenses!E$6:E$1005,$DS855,1))</f>
        <v/>
      </c>
      <c r="DY855" s="136" t="str">
        <f>IF($DT855="Passive","",INDEX(Expenses!F$6:F$1005,$DS855,1))</f>
        <v/>
      </c>
      <c r="DZ855" s="136" t="str">
        <f>IF($DT855="Passive","",INDEX(Expenses!G$6:G$1005,$DS855,1))</f>
        <v/>
      </c>
      <c r="EA855" s="136" t="str">
        <f>IF($DT855="Passive","",INDEX(Expenses!H$6:H$1005,$DS855,1))</f>
        <v/>
      </c>
      <c r="EB855" s="136" t="str">
        <f>IF($DT855="Passive","",INDEX(Expenses!I$6:I$1005,$DS855,1))</f>
        <v/>
      </c>
      <c r="EC855" s="136" t="str">
        <f>IF($DT855="Passive","",INDEX(Expenses!J$6:J$1005,$DS855,1))</f>
        <v/>
      </c>
      <c r="ED855" s="136" t="str">
        <f>IF($DT855="Passive","",INDEX(Expenses!K$6:K$1005,$DS855,1))</f>
        <v/>
      </c>
      <c r="EE855" s="136" t="str">
        <f>IF($DT855="Passive","",INDEX(Expenses!L$6:L$1005,$DS855,1))</f>
        <v/>
      </c>
      <c r="EF855" s="136" t="str">
        <f>IF($DT855="Passive","",INDEX(Expenses!M$6:M$1005,$DS855,1))</f>
        <v/>
      </c>
      <c r="EG855" s="136" t="str">
        <f>IF($DT855="Passive","",INDEX(Expenses!N$6:N$1005,$DS855,1))</f>
        <v/>
      </c>
      <c r="EH855" s="136" t="str">
        <f>IF($DT855="Passive","",INDEX(Expenses!O$6:O$1005,$DS855,1))</f>
        <v/>
      </c>
      <c r="EI855" s="136" t="str">
        <f>IF($DT855="Passive","",INDEX(Expenses!P$6:P$1005,$DS855,1))</f>
        <v/>
      </c>
    </row>
    <row r="856" spans="123:139" x14ac:dyDescent="0.25">
      <c r="DS856" s="40">
        <v>851</v>
      </c>
      <c r="DT856" s="130" t="str">
        <f>IF(OR(INDEX(Expenses!$B$6:$B$1005,$DS856,1)=0,INDEX(Expenses!$C$6:$C$1005,$DS856,1)=0,INDEX(Expenses!$D$6:$D$1005,$DS856,1)=0),"Passive","Active")</f>
        <v>Passive</v>
      </c>
      <c r="DU856" s="130" t="str">
        <f>IF($DT856="Passive","",INDEX(Expenses!$B$6:$B$1005,Calc!$DS856,1))</f>
        <v/>
      </c>
      <c r="DV856" s="130" t="str">
        <f>IF($DT856="Passive","",INDEX(Expenses!$C$6:$C$1005,Calc!$DS856,1))</f>
        <v/>
      </c>
      <c r="DW856" s="130" t="str">
        <f>IF($DT856="Passive","",INDEX(Expenses!$D$6:$D$1005,Calc!$DS856,1))</f>
        <v/>
      </c>
      <c r="DX856" s="136" t="str">
        <f>IF($DT856="Passive","",INDEX(Expenses!E$6:E$1005,$DS856,1))</f>
        <v/>
      </c>
      <c r="DY856" s="136" t="str">
        <f>IF($DT856="Passive","",INDEX(Expenses!F$6:F$1005,$DS856,1))</f>
        <v/>
      </c>
      <c r="DZ856" s="136" t="str">
        <f>IF($DT856="Passive","",INDEX(Expenses!G$6:G$1005,$DS856,1))</f>
        <v/>
      </c>
      <c r="EA856" s="136" t="str">
        <f>IF($DT856="Passive","",INDEX(Expenses!H$6:H$1005,$DS856,1))</f>
        <v/>
      </c>
      <c r="EB856" s="136" t="str">
        <f>IF($DT856="Passive","",INDEX(Expenses!I$6:I$1005,$DS856,1))</f>
        <v/>
      </c>
      <c r="EC856" s="136" t="str">
        <f>IF($DT856="Passive","",INDEX(Expenses!J$6:J$1005,$DS856,1))</f>
        <v/>
      </c>
      <c r="ED856" s="136" t="str">
        <f>IF($DT856="Passive","",INDEX(Expenses!K$6:K$1005,$DS856,1))</f>
        <v/>
      </c>
      <c r="EE856" s="136" t="str">
        <f>IF($DT856="Passive","",INDEX(Expenses!L$6:L$1005,$DS856,1))</f>
        <v/>
      </c>
      <c r="EF856" s="136" t="str">
        <f>IF($DT856="Passive","",INDEX(Expenses!M$6:M$1005,$DS856,1))</f>
        <v/>
      </c>
      <c r="EG856" s="136" t="str">
        <f>IF($DT856="Passive","",INDEX(Expenses!N$6:N$1005,$DS856,1))</f>
        <v/>
      </c>
      <c r="EH856" s="136" t="str">
        <f>IF($DT856="Passive","",INDEX(Expenses!O$6:O$1005,$DS856,1))</f>
        <v/>
      </c>
      <c r="EI856" s="136" t="str">
        <f>IF($DT856="Passive","",INDEX(Expenses!P$6:P$1005,$DS856,1))</f>
        <v/>
      </c>
    </row>
    <row r="857" spans="123:139" x14ac:dyDescent="0.25">
      <c r="DS857" s="40">
        <v>852</v>
      </c>
      <c r="DT857" s="130" t="str">
        <f>IF(OR(INDEX(Expenses!$B$6:$B$1005,$DS857,1)=0,INDEX(Expenses!$C$6:$C$1005,$DS857,1)=0,INDEX(Expenses!$D$6:$D$1005,$DS857,1)=0),"Passive","Active")</f>
        <v>Passive</v>
      </c>
      <c r="DU857" s="130" t="str">
        <f>IF($DT857="Passive","",INDEX(Expenses!$B$6:$B$1005,Calc!$DS857,1))</f>
        <v/>
      </c>
      <c r="DV857" s="130" t="str">
        <f>IF($DT857="Passive","",INDEX(Expenses!$C$6:$C$1005,Calc!$DS857,1))</f>
        <v/>
      </c>
      <c r="DW857" s="130" t="str">
        <f>IF($DT857="Passive","",INDEX(Expenses!$D$6:$D$1005,Calc!$DS857,1))</f>
        <v/>
      </c>
      <c r="DX857" s="136" t="str">
        <f>IF($DT857="Passive","",INDEX(Expenses!E$6:E$1005,$DS857,1))</f>
        <v/>
      </c>
      <c r="DY857" s="136" t="str">
        <f>IF($DT857="Passive","",INDEX(Expenses!F$6:F$1005,$DS857,1))</f>
        <v/>
      </c>
      <c r="DZ857" s="136" t="str">
        <f>IF($DT857="Passive","",INDEX(Expenses!G$6:G$1005,$DS857,1))</f>
        <v/>
      </c>
      <c r="EA857" s="136" t="str">
        <f>IF($DT857="Passive","",INDEX(Expenses!H$6:H$1005,$DS857,1))</f>
        <v/>
      </c>
      <c r="EB857" s="136" t="str">
        <f>IF($DT857="Passive","",INDEX(Expenses!I$6:I$1005,$DS857,1))</f>
        <v/>
      </c>
      <c r="EC857" s="136" t="str">
        <f>IF($DT857="Passive","",INDEX(Expenses!J$6:J$1005,$DS857,1))</f>
        <v/>
      </c>
      <c r="ED857" s="136" t="str">
        <f>IF($DT857="Passive","",INDEX(Expenses!K$6:K$1005,$DS857,1))</f>
        <v/>
      </c>
      <c r="EE857" s="136" t="str">
        <f>IF($DT857="Passive","",INDEX(Expenses!L$6:L$1005,$DS857,1))</f>
        <v/>
      </c>
      <c r="EF857" s="136" t="str">
        <f>IF($DT857="Passive","",INDEX(Expenses!M$6:M$1005,$DS857,1))</f>
        <v/>
      </c>
      <c r="EG857" s="136" t="str">
        <f>IF($DT857="Passive","",INDEX(Expenses!N$6:N$1005,$DS857,1))</f>
        <v/>
      </c>
      <c r="EH857" s="136" t="str">
        <f>IF($DT857="Passive","",INDEX(Expenses!O$6:O$1005,$DS857,1))</f>
        <v/>
      </c>
      <c r="EI857" s="136" t="str">
        <f>IF($DT857="Passive","",INDEX(Expenses!P$6:P$1005,$DS857,1))</f>
        <v/>
      </c>
    </row>
    <row r="858" spans="123:139" x14ac:dyDescent="0.25">
      <c r="DS858" s="40">
        <v>853</v>
      </c>
      <c r="DT858" s="130" t="str">
        <f>IF(OR(INDEX(Expenses!$B$6:$B$1005,$DS858,1)=0,INDEX(Expenses!$C$6:$C$1005,$DS858,1)=0,INDEX(Expenses!$D$6:$D$1005,$DS858,1)=0),"Passive","Active")</f>
        <v>Passive</v>
      </c>
      <c r="DU858" s="130" t="str">
        <f>IF($DT858="Passive","",INDEX(Expenses!$B$6:$B$1005,Calc!$DS858,1))</f>
        <v/>
      </c>
      <c r="DV858" s="130" t="str">
        <f>IF($DT858="Passive","",INDEX(Expenses!$C$6:$C$1005,Calc!$DS858,1))</f>
        <v/>
      </c>
      <c r="DW858" s="130" t="str">
        <f>IF($DT858="Passive","",INDEX(Expenses!$D$6:$D$1005,Calc!$DS858,1))</f>
        <v/>
      </c>
      <c r="DX858" s="136" t="str">
        <f>IF($DT858="Passive","",INDEX(Expenses!E$6:E$1005,$DS858,1))</f>
        <v/>
      </c>
      <c r="DY858" s="136" t="str">
        <f>IF($DT858="Passive","",INDEX(Expenses!F$6:F$1005,$DS858,1))</f>
        <v/>
      </c>
      <c r="DZ858" s="136" t="str">
        <f>IF($DT858="Passive","",INDEX(Expenses!G$6:G$1005,$DS858,1))</f>
        <v/>
      </c>
      <c r="EA858" s="136" t="str">
        <f>IF($DT858="Passive","",INDEX(Expenses!H$6:H$1005,$DS858,1))</f>
        <v/>
      </c>
      <c r="EB858" s="136" t="str">
        <f>IF($DT858="Passive","",INDEX(Expenses!I$6:I$1005,$DS858,1))</f>
        <v/>
      </c>
      <c r="EC858" s="136" t="str">
        <f>IF($DT858="Passive","",INDEX(Expenses!J$6:J$1005,$DS858,1))</f>
        <v/>
      </c>
      <c r="ED858" s="136" t="str">
        <f>IF($DT858="Passive","",INDEX(Expenses!K$6:K$1005,$DS858,1))</f>
        <v/>
      </c>
      <c r="EE858" s="136" t="str">
        <f>IF($DT858="Passive","",INDEX(Expenses!L$6:L$1005,$DS858,1))</f>
        <v/>
      </c>
      <c r="EF858" s="136" t="str">
        <f>IF($DT858="Passive","",INDEX(Expenses!M$6:M$1005,$DS858,1))</f>
        <v/>
      </c>
      <c r="EG858" s="136" t="str">
        <f>IF($DT858="Passive","",INDEX(Expenses!N$6:N$1005,$DS858,1))</f>
        <v/>
      </c>
      <c r="EH858" s="136" t="str">
        <f>IF($DT858="Passive","",INDEX(Expenses!O$6:O$1005,$DS858,1))</f>
        <v/>
      </c>
      <c r="EI858" s="136" t="str">
        <f>IF($DT858="Passive","",INDEX(Expenses!P$6:P$1005,$DS858,1))</f>
        <v/>
      </c>
    </row>
    <row r="859" spans="123:139" x14ac:dyDescent="0.25">
      <c r="DS859" s="40">
        <v>854</v>
      </c>
      <c r="DT859" s="130" t="str">
        <f>IF(OR(INDEX(Expenses!$B$6:$B$1005,$DS859,1)=0,INDEX(Expenses!$C$6:$C$1005,$DS859,1)=0,INDEX(Expenses!$D$6:$D$1005,$DS859,1)=0),"Passive","Active")</f>
        <v>Passive</v>
      </c>
      <c r="DU859" s="130" t="str">
        <f>IF($DT859="Passive","",INDEX(Expenses!$B$6:$B$1005,Calc!$DS859,1))</f>
        <v/>
      </c>
      <c r="DV859" s="130" t="str">
        <f>IF($DT859="Passive","",INDEX(Expenses!$C$6:$C$1005,Calc!$DS859,1))</f>
        <v/>
      </c>
      <c r="DW859" s="130" t="str">
        <f>IF($DT859="Passive","",INDEX(Expenses!$D$6:$D$1005,Calc!$DS859,1))</f>
        <v/>
      </c>
      <c r="DX859" s="136" t="str">
        <f>IF($DT859="Passive","",INDEX(Expenses!E$6:E$1005,$DS859,1))</f>
        <v/>
      </c>
      <c r="DY859" s="136" t="str">
        <f>IF($DT859="Passive","",INDEX(Expenses!F$6:F$1005,$DS859,1))</f>
        <v/>
      </c>
      <c r="DZ859" s="136" t="str">
        <f>IF($DT859="Passive","",INDEX(Expenses!G$6:G$1005,$DS859,1))</f>
        <v/>
      </c>
      <c r="EA859" s="136" t="str">
        <f>IF($DT859="Passive","",INDEX(Expenses!H$6:H$1005,$DS859,1))</f>
        <v/>
      </c>
      <c r="EB859" s="136" t="str">
        <f>IF($DT859="Passive","",INDEX(Expenses!I$6:I$1005,$DS859,1))</f>
        <v/>
      </c>
      <c r="EC859" s="136" t="str">
        <f>IF($DT859="Passive","",INDEX(Expenses!J$6:J$1005,$DS859,1))</f>
        <v/>
      </c>
      <c r="ED859" s="136" t="str">
        <f>IF($DT859="Passive","",INDEX(Expenses!K$6:K$1005,$DS859,1))</f>
        <v/>
      </c>
      <c r="EE859" s="136" t="str">
        <f>IF($DT859="Passive","",INDEX(Expenses!L$6:L$1005,$DS859,1))</f>
        <v/>
      </c>
      <c r="EF859" s="136" t="str">
        <f>IF($DT859="Passive","",INDEX(Expenses!M$6:M$1005,$DS859,1))</f>
        <v/>
      </c>
      <c r="EG859" s="136" t="str">
        <f>IF($DT859="Passive","",INDEX(Expenses!N$6:N$1005,$DS859,1))</f>
        <v/>
      </c>
      <c r="EH859" s="136" t="str">
        <f>IF($DT859="Passive","",INDEX(Expenses!O$6:O$1005,$DS859,1))</f>
        <v/>
      </c>
      <c r="EI859" s="136" t="str">
        <f>IF($DT859="Passive","",INDEX(Expenses!P$6:P$1005,$DS859,1))</f>
        <v/>
      </c>
    </row>
    <row r="860" spans="123:139" x14ac:dyDescent="0.25">
      <c r="DS860" s="40">
        <v>855</v>
      </c>
      <c r="DT860" s="130" t="str">
        <f>IF(OR(INDEX(Expenses!$B$6:$B$1005,$DS860,1)=0,INDEX(Expenses!$C$6:$C$1005,$DS860,1)=0,INDEX(Expenses!$D$6:$D$1005,$DS860,1)=0),"Passive","Active")</f>
        <v>Passive</v>
      </c>
      <c r="DU860" s="130" t="str">
        <f>IF($DT860="Passive","",INDEX(Expenses!$B$6:$B$1005,Calc!$DS860,1))</f>
        <v/>
      </c>
      <c r="DV860" s="130" t="str">
        <f>IF($DT860="Passive","",INDEX(Expenses!$C$6:$C$1005,Calc!$DS860,1))</f>
        <v/>
      </c>
      <c r="DW860" s="130" t="str">
        <f>IF($DT860="Passive","",INDEX(Expenses!$D$6:$D$1005,Calc!$DS860,1))</f>
        <v/>
      </c>
      <c r="DX860" s="136" t="str">
        <f>IF($DT860="Passive","",INDEX(Expenses!E$6:E$1005,$DS860,1))</f>
        <v/>
      </c>
      <c r="DY860" s="136" t="str">
        <f>IF($DT860="Passive","",INDEX(Expenses!F$6:F$1005,$DS860,1))</f>
        <v/>
      </c>
      <c r="DZ860" s="136" t="str">
        <f>IF($DT860="Passive","",INDEX(Expenses!G$6:G$1005,$DS860,1))</f>
        <v/>
      </c>
      <c r="EA860" s="136" t="str">
        <f>IF($DT860="Passive","",INDEX(Expenses!H$6:H$1005,$DS860,1))</f>
        <v/>
      </c>
      <c r="EB860" s="136" t="str">
        <f>IF($DT860="Passive","",INDEX(Expenses!I$6:I$1005,$DS860,1))</f>
        <v/>
      </c>
      <c r="EC860" s="136" t="str">
        <f>IF($DT860="Passive","",INDEX(Expenses!J$6:J$1005,$DS860,1))</f>
        <v/>
      </c>
      <c r="ED860" s="136" t="str">
        <f>IF($DT860="Passive","",INDEX(Expenses!K$6:K$1005,$DS860,1))</f>
        <v/>
      </c>
      <c r="EE860" s="136" t="str">
        <f>IF($DT860="Passive","",INDEX(Expenses!L$6:L$1005,$DS860,1))</f>
        <v/>
      </c>
      <c r="EF860" s="136" t="str">
        <f>IF($DT860="Passive","",INDEX(Expenses!M$6:M$1005,$DS860,1))</f>
        <v/>
      </c>
      <c r="EG860" s="136" t="str">
        <f>IF($DT860="Passive","",INDEX(Expenses!N$6:N$1005,$DS860,1))</f>
        <v/>
      </c>
      <c r="EH860" s="136" t="str">
        <f>IF($DT860="Passive","",INDEX(Expenses!O$6:O$1005,$DS860,1))</f>
        <v/>
      </c>
      <c r="EI860" s="136" t="str">
        <f>IF($DT860="Passive","",INDEX(Expenses!P$6:P$1005,$DS860,1))</f>
        <v/>
      </c>
    </row>
    <row r="861" spans="123:139" x14ac:dyDescent="0.25">
      <c r="DS861" s="40">
        <v>856</v>
      </c>
      <c r="DT861" s="130" t="str">
        <f>IF(OR(INDEX(Expenses!$B$6:$B$1005,$DS861,1)=0,INDEX(Expenses!$C$6:$C$1005,$DS861,1)=0,INDEX(Expenses!$D$6:$D$1005,$DS861,1)=0),"Passive","Active")</f>
        <v>Passive</v>
      </c>
      <c r="DU861" s="130" t="str">
        <f>IF($DT861="Passive","",INDEX(Expenses!$B$6:$B$1005,Calc!$DS861,1))</f>
        <v/>
      </c>
      <c r="DV861" s="130" t="str">
        <f>IF($DT861="Passive","",INDEX(Expenses!$C$6:$C$1005,Calc!$DS861,1))</f>
        <v/>
      </c>
      <c r="DW861" s="130" t="str">
        <f>IF($DT861="Passive","",INDEX(Expenses!$D$6:$D$1005,Calc!$DS861,1))</f>
        <v/>
      </c>
      <c r="DX861" s="136" t="str">
        <f>IF($DT861="Passive","",INDEX(Expenses!E$6:E$1005,$DS861,1))</f>
        <v/>
      </c>
      <c r="DY861" s="136" t="str">
        <f>IF($DT861="Passive","",INDEX(Expenses!F$6:F$1005,$DS861,1))</f>
        <v/>
      </c>
      <c r="DZ861" s="136" t="str">
        <f>IF($DT861="Passive","",INDEX(Expenses!G$6:G$1005,$DS861,1))</f>
        <v/>
      </c>
      <c r="EA861" s="136" t="str">
        <f>IF($DT861="Passive","",INDEX(Expenses!H$6:H$1005,$DS861,1))</f>
        <v/>
      </c>
      <c r="EB861" s="136" t="str">
        <f>IF($DT861="Passive","",INDEX(Expenses!I$6:I$1005,$DS861,1))</f>
        <v/>
      </c>
      <c r="EC861" s="136" t="str">
        <f>IF($DT861="Passive","",INDEX(Expenses!J$6:J$1005,$DS861,1))</f>
        <v/>
      </c>
      <c r="ED861" s="136" t="str">
        <f>IF($DT861="Passive","",INDEX(Expenses!K$6:K$1005,$DS861,1))</f>
        <v/>
      </c>
      <c r="EE861" s="136" t="str">
        <f>IF($DT861="Passive","",INDEX(Expenses!L$6:L$1005,$DS861,1))</f>
        <v/>
      </c>
      <c r="EF861" s="136" t="str">
        <f>IF($DT861="Passive","",INDEX(Expenses!M$6:M$1005,$DS861,1))</f>
        <v/>
      </c>
      <c r="EG861" s="136" t="str">
        <f>IF($DT861="Passive","",INDEX(Expenses!N$6:N$1005,$DS861,1))</f>
        <v/>
      </c>
      <c r="EH861" s="136" t="str">
        <f>IF($DT861="Passive","",INDEX(Expenses!O$6:O$1005,$DS861,1))</f>
        <v/>
      </c>
      <c r="EI861" s="136" t="str">
        <f>IF($DT861="Passive","",INDEX(Expenses!P$6:P$1005,$DS861,1))</f>
        <v/>
      </c>
    </row>
    <row r="862" spans="123:139" x14ac:dyDescent="0.25">
      <c r="DS862" s="40">
        <v>857</v>
      </c>
      <c r="DT862" s="130" t="str">
        <f>IF(OR(INDEX(Expenses!$B$6:$B$1005,$DS862,1)=0,INDEX(Expenses!$C$6:$C$1005,$DS862,1)=0,INDEX(Expenses!$D$6:$D$1005,$DS862,1)=0),"Passive","Active")</f>
        <v>Passive</v>
      </c>
      <c r="DU862" s="130" t="str">
        <f>IF($DT862="Passive","",INDEX(Expenses!$B$6:$B$1005,Calc!$DS862,1))</f>
        <v/>
      </c>
      <c r="DV862" s="130" t="str">
        <f>IF($DT862="Passive","",INDEX(Expenses!$C$6:$C$1005,Calc!$DS862,1))</f>
        <v/>
      </c>
      <c r="DW862" s="130" t="str">
        <f>IF($DT862="Passive","",INDEX(Expenses!$D$6:$D$1005,Calc!$DS862,1))</f>
        <v/>
      </c>
      <c r="DX862" s="136" t="str">
        <f>IF($DT862="Passive","",INDEX(Expenses!E$6:E$1005,$DS862,1))</f>
        <v/>
      </c>
      <c r="DY862" s="136" t="str">
        <f>IF($DT862="Passive","",INDEX(Expenses!F$6:F$1005,$DS862,1))</f>
        <v/>
      </c>
      <c r="DZ862" s="136" t="str">
        <f>IF($DT862="Passive","",INDEX(Expenses!G$6:G$1005,$DS862,1))</f>
        <v/>
      </c>
      <c r="EA862" s="136" t="str">
        <f>IF($DT862="Passive","",INDEX(Expenses!H$6:H$1005,$DS862,1))</f>
        <v/>
      </c>
      <c r="EB862" s="136" t="str">
        <f>IF($DT862="Passive","",INDEX(Expenses!I$6:I$1005,$DS862,1))</f>
        <v/>
      </c>
      <c r="EC862" s="136" t="str">
        <f>IF($DT862="Passive","",INDEX(Expenses!J$6:J$1005,$DS862,1))</f>
        <v/>
      </c>
      <c r="ED862" s="136" t="str">
        <f>IF($DT862="Passive","",INDEX(Expenses!K$6:K$1005,$DS862,1))</f>
        <v/>
      </c>
      <c r="EE862" s="136" t="str">
        <f>IF($DT862="Passive","",INDEX(Expenses!L$6:L$1005,$DS862,1))</f>
        <v/>
      </c>
      <c r="EF862" s="136" t="str">
        <f>IF($DT862="Passive","",INDEX(Expenses!M$6:M$1005,$DS862,1))</f>
        <v/>
      </c>
      <c r="EG862" s="136" t="str">
        <f>IF($DT862="Passive","",INDEX(Expenses!N$6:N$1005,$DS862,1))</f>
        <v/>
      </c>
      <c r="EH862" s="136" t="str">
        <f>IF($DT862="Passive","",INDEX(Expenses!O$6:O$1005,$DS862,1))</f>
        <v/>
      </c>
      <c r="EI862" s="136" t="str">
        <f>IF($DT862="Passive","",INDEX(Expenses!P$6:P$1005,$DS862,1))</f>
        <v/>
      </c>
    </row>
    <row r="863" spans="123:139" x14ac:dyDescent="0.25">
      <c r="DS863" s="40">
        <v>858</v>
      </c>
      <c r="DT863" s="130" t="str">
        <f>IF(OR(INDEX(Expenses!$B$6:$B$1005,$DS863,1)=0,INDEX(Expenses!$C$6:$C$1005,$DS863,1)=0,INDEX(Expenses!$D$6:$D$1005,$DS863,1)=0),"Passive","Active")</f>
        <v>Passive</v>
      </c>
      <c r="DU863" s="130" t="str">
        <f>IF($DT863="Passive","",INDEX(Expenses!$B$6:$B$1005,Calc!$DS863,1))</f>
        <v/>
      </c>
      <c r="DV863" s="130" t="str">
        <f>IF($DT863="Passive","",INDEX(Expenses!$C$6:$C$1005,Calc!$DS863,1))</f>
        <v/>
      </c>
      <c r="DW863" s="130" t="str">
        <f>IF($DT863="Passive","",INDEX(Expenses!$D$6:$D$1005,Calc!$DS863,1))</f>
        <v/>
      </c>
      <c r="DX863" s="136" t="str">
        <f>IF($DT863="Passive","",INDEX(Expenses!E$6:E$1005,$DS863,1))</f>
        <v/>
      </c>
      <c r="DY863" s="136" t="str">
        <f>IF($DT863="Passive","",INDEX(Expenses!F$6:F$1005,$DS863,1))</f>
        <v/>
      </c>
      <c r="DZ863" s="136" t="str">
        <f>IF($DT863="Passive","",INDEX(Expenses!G$6:G$1005,$DS863,1))</f>
        <v/>
      </c>
      <c r="EA863" s="136" t="str">
        <f>IF($DT863="Passive","",INDEX(Expenses!H$6:H$1005,$DS863,1))</f>
        <v/>
      </c>
      <c r="EB863" s="136" t="str">
        <f>IF($DT863="Passive","",INDEX(Expenses!I$6:I$1005,$DS863,1))</f>
        <v/>
      </c>
      <c r="EC863" s="136" t="str">
        <f>IF($DT863="Passive","",INDEX(Expenses!J$6:J$1005,$DS863,1))</f>
        <v/>
      </c>
      <c r="ED863" s="136" t="str">
        <f>IF($DT863="Passive","",INDEX(Expenses!K$6:K$1005,$DS863,1))</f>
        <v/>
      </c>
      <c r="EE863" s="136" t="str">
        <f>IF($DT863="Passive","",INDEX(Expenses!L$6:L$1005,$DS863,1))</f>
        <v/>
      </c>
      <c r="EF863" s="136" t="str">
        <f>IF($DT863="Passive","",INDEX(Expenses!M$6:M$1005,$DS863,1))</f>
        <v/>
      </c>
      <c r="EG863" s="136" t="str">
        <f>IF($DT863="Passive","",INDEX(Expenses!N$6:N$1005,$DS863,1))</f>
        <v/>
      </c>
      <c r="EH863" s="136" t="str">
        <f>IF($DT863="Passive","",INDEX(Expenses!O$6:O$1005,$DS863,1))</f>
        <v/>
      </c>
      <c r="EI863" s="136" t="str">
        <f>IF($DT863="Passive","",INDEX(Expenses!P$6:P$1005,$DS863,1))</f>
        <v/>
      </c>
    </row>
    <row r="864" spans="123:139" x14ac:dyDescent="0.25">
      <c r="DS864" s="40">
        <v>859</v>
      </c>
      <c r="DT864" s="130" t="str">
        <f>IF(OR(INDEX(Expenses!$B$6:$B$1005,$DS864,1)=0,INDEX(Expenses!$C$6:$C$1005,$DS864,1)=0,INDEX(Expenses!$D$6:$D$1005,$DS864,1)=0),"Passive","Active")</f>
        <v>Passive</v>
      </c>
      <c r="DU864" s="130" t="str">
        <f>IF($DT864="Passive","",INDEX(Expenses!$B$6:$B$1005,Calc!$DS864,1))</f>
        <v/>
      </c>
      <c r="DV864" s="130" t="str">
        <f>IF($DT864="Passive","",INDEX(Expenses!$C$6:$C$1005,Calc!$DS864,1))</f>
        <v/>
      </c>
      <c r="DW864" s="130" t="str">
        <f>IF($DT864="Passive","",INDEX(Expenses!$D$6:$D$1005,Calc!$DS864,1))</f>
        <v/>
      </c>
      <c r="DX864" s="136" t="str">
        <f>IF($DT864="Passive","",INDEX(Expenses!E$6:E$1005,$DS864,1))</f>
        <v/>
      </c>
      <c r="DY864" s="136" t="str">
        <f>IF($DT864="Passive","",INDEX(Expenses!F$6:F$1005,$DS864,1))</f>
        <v/>
      </c>
      <c r="DZ864" s="136" t="str">
        <f>IF($DT864="Passive","",INDEX(Expenses!G$6:G$1005,$DS864,1))</f>
        <v/>
      </c>
      <c r="EA864" s="136" t="str">
        <f>IF($DT864="Passive","",INDEX(Expenses!H$6:H$1005,$DS864,1))</f>
        <v/>
      </c>
      <c r="EB864" s="136" t="str">
        <f>IF($DT864="Passive","",INDEX(Expenses!I$6:I$1005,$DS864,1))</f>
        <v/>
      </c>
      <c r="EC864" s="136" t="str">
        <f>IF($DT864="Passive","",INDEX(Expenses!J$6:J$1005,$DS864,1))</f>
        <v/>
      </c>
      <c r="ED864" s="136" t="str">
        <f>IF($DT864="Passive","",INDEX(Expenses!K$6:K$1005,$DS864,1))</f>
        <v/>
      </c>
      <c r="EE864" s="136" t="str">
        <f>IF($DT864="Passive","",INDEX(Expenses!L$6:L$1005,$DS864,1))</f>
        <v/>
      </c>
      <c r="EF864" s="136" t="str">
        <f>IF($DT864="Passive","",INDEX(Expenses!M$6:M$1005,$DS864,1))</f>
        <v/>
      </c>
      <c r="EG864" s="136" t="str">
        <f>IF($DT864="Passive","",INDEX(Expenses!N$6:N$1005,$DS864,1))</f>
        <v/>
      </c>
      <c r="EH864" s="136" t="str">
        <f>IF($DT864="Passive","",INDEX(Expenses!O$6:O$1005,$DS864,1))</f>
        <v/>
      </c>
      <c r="EI864" s="136" t="str">
        <f>IF($DT864="Passive","",INDEX(Expenses!P$6:P$1005,$DS864,1))</f>
        <v/>
      </c>
    </row>
    <row r="865" spans="123:139" x14ac:dyDescent="0.25">
      <c r="DS865" s="40">
        <v>860</v>
      </c>
      <c r="DT865" s="130" t="str">
        <f>IF(OR(INDEX(Expenses!$B$6:$B$1005,$DS865,1)=0,INDEX(Expenses!$C$6:$C$1005,$DS865,1)=0,INDEX(Expenses!$D$6:$D$1005,$DS865,1)=0),"Passive","Active")</f>
        <v>Passive</v>
      </c>
      <c r="DU865" s="130" t="str">
        <f>IF($DT865="Passive","",INDEX(Expenses!$B$6:$B$1005,Calc!$DS865,1))</f>
        <v/>
      </c>
      <c r="DV865" s="130" t="str">
        <f>IF($DT865="Passive","",INDEX(Expenses!$C$6:$C$1005,Calc!$DS865,1))</f>
        <v/>
      </c>
      <c r="DW865" s="130" t="str">
        <f>IF($DT865="Passive","",INDEX(Expenses!$D$6:$D$1005,Calc!$DS865,1))</f>
        <v/>
      </c>
      <c r="DX865" s="136" t="str">
        <f>IF($DT865="Passive","",INDEX(Expenses!E$6:E$1005,$DS865,1))</f>
        <v/>
      </c>
      <c r="DY865" s="136" t="str">
        <f>IF($DT865="Passive","",INDEX(Expenses!F$6:F$1005,$DS865,1))</f>
        <v/>
      </c>
      <c r="DZ865" s="136" t="str">
        <f>IF($DT865="Passive","",INDEX(Expenses!G$6:G$1005,$DS865,1))</f>
        <v/>
      </c>
      <c r="EA865" s="136" t="str">
        <f>IF($DT865="Passive","",INDEX(Expenses!H$6:H$1005,$DS865,1))</f>
        <v/>
      </c>
      <c r="EB865" s="136" t="str">
        <f>IF($DT865="Passive","",INDEX(Expenses!I$6:I$1005,$DS865,1))</f>
        <v/>
      </c>
      <c r="EC865" s="136" t="str">
        <f>IF($DT865="Passive","",INDEX(Expenses!J$6:J$1005,$DS865,1))</f>
        <v/>
      </c>
      <c r="ED865" s="136" t="str">
        <f>IF($DT865="Passive","",INDEX(Expenses!K$6:K$1005,$DS865,1))</f>
        <v/>
      </c>
      <c r="EE865" s="136" t="str">
        <f>IF($DT865="Passive","",INDEX(Expenses!L$6:L$1005,$DS865,1))</f>
        <v/>
      </c>
      <c r="EF865" s="136" t="str">
        <f>IF($DT865="Passive","",INDEX(Expenses!M$6:M$1005,$DS865,1))</f>
        <v/>
      </c>
      <c r="EG865" s="136" t="str">
        <f>IF($DT865="Passive","",INDEX(Expenses!N$6:N$1005,$DS865,1))</f>
        <v/>
      </c>
      <c r="EH865" s="136" t="str">
        <f>IF($DT865="Passive","",INDEX(Expenses!O$6:O$1005,$DS865,1))</f>
        <v/>
      </c>
      <c r="EI865" s="136" t="str">
        <f>IF($DT865="Passive","",INDEX(Expenses!P$6:P$1005,$DS865,1))</f>
        <v/>
      </c>
    </row>
    <row r="866" spans="123:139" x14ac:dyDescent="0.25">
      <c r="DS866" s="40">
        <v>861</v>
      </c>
      <c r="DT866" s="130" t="str">
        <f>IF(OR(INDEX(Expenses!$B$6:$B$1005,$DS866,1)=0,INDEX(Expenses!$C$6:$C$1005,$DS866,1)=0,INDEX(Expenses!$D$6:$D$1005,$DS866,1)=0),"Passive","Active")</f>
        <v>Passive</v>
      </c>
      <c r="DU866" s="130" t="str">
        <f>IF($DT866="Passive","",INDEX(Expenses!$B$6:$B$1005,Calc!$DS866,1))</f>
        <v/>
      </c>
      <c r="DV866" s="130" t="str">
        <f>IF($DT866="Passive","",INDEX(Expenses!$C$6:$C$1005,Calc!$DS866,1))</f>
        <v/>
      </c>
      <c r="DW866" s="130" t="str">
        <f>IF($DT866="Passive","",INDEX(Expenses!$D$6:$D$1005,Calc!$DS866,1))</f>
        <v/>
      </c>
      <c r="DX866" s="136" t="str">
        <f>IF($DT866="Passive","",INDEX(Expenses!E$6:E$1005,$DS866,1))</f>
        <v/>
      </c>
      <c r="DY866" s="136" t="str">
        <f>IF($DT866="Passive","",INDEX(Expenses!F$6:F$1005,$DS866,1))</f>
        <v/>
      </c>
      <c r="DZ866" s="136" t="str">
        <f>IF($DT866="Passive","",INDEX(Expenses!G$6:G$1005,$DS866,1))</f>
        <v/>
      </c>
      <c r="EA866" s="136" t="str">
        <f>IF($DT866="Passive","",INDEX(Expenses!H$6:H$1005,$DS866,1))</f>
        <v/>
      </c>
      <c r="EB866" s="136" t="str">
        <f>IF($DT866="Passive","",INDEX(Expenses!I$6:I$1005,$DS866,1))</f>
        <v/>
      </c>
      <c r="EC866" s="136" t="str">
        <f>IF($DT866="Passive","",INDEX(Expenses!J$6:J$1005,$DS866,1))</f>
        <v/>
      </c>
      <c r="ED866" s="136" t="str">
        <f>IF($DT866="Passive","",INDEX(Expenses!K$6:K$1005,$DS866,1))</f>
        <v/>
      </c>
      <c r="EE866" s="136" t="str">
        <f>IF($DT866="Passive","",INDEX(Expenses!L$6:L$1005,$DS866,1))</f>
        <v/>
      </c>
      <c r="EF866" s="136" t="str">
        <f>IF($DT866="Passive","",INDEX(Expenses!M$6:M$1005,$DS866,1))</f>
        <v/>
      </c>
      <c r="EG866" s="136" t="str">
        <f>IF($DT866="Passive","",INDEX(Expenses!N$6:N$1005,$DS866,1))</f>
        <v/>
      </c>
      <c r="EH866" s="136" t="str">
        <f>IF($DT866="Passive","",INDEX(Expenses!O$6:O$1005,$DS866,1))</f>
        <v/>
      </c>
      <c r="EI866" s="136" t="str">
        <f>IF($DT866="Passive","",INDEX(Expenses!P$6:P$1005,$DS866,1))</f>
        <v/>
      </c>
    </row>
    <row r="867" spans="123:139" x14ac:dyDescent="0.25">
      <c r="DS867" s="40">
        <v>862</v>
      </c>
      <c r="DT867" s="130" t="str">
        <f>IF(OR(INDEX(Expenses!$B$6:$B$1005,$DS867,1)=0,INDEX(Expenses!$C$6:$C$1005,$DS867,1)=0,INDEX(Expenses!$D$6:$D$1005,$DS867,1)=0),"Passive","Active")</f>
        <v>Passive</v>
      </c>
      <c r="DU867" s="130" t="str">
        <f>IF($DT867="Passive","",INDEX(Expenses!$B$6:$B$1005,Calc!$DS867,1))</f>
        <v/>
      </c>
      <c r="DV867" s="130" t="str">
        <f>IF($DT867="Passive","",INDEX(Expenses!$C$6:$C$1005,Calc!$DS867,1))</f>
        <v/>
      </c>
      <c r="DW867" s="130" t="str">
        <f>IF($DT867="Passive","",INDEX(Expenses!$D$6:$D$1005,Calc!$DS867,1))</f>
        <v/>
      </c>
      <c r="DX867" s="136" t="str">
        <f>IF($DT867="Passive","",INDEX(Expenses!E$6:E$1005,$DS867,1))</f>
        <v/>
      </c>
      <c r="DY867" s="136" t="str">
        <f>IF($DT867="Passive","",INDEX(Expenses!F$6:F$1005,$DS867,1))</f>
        <v/>
      </c>
      <c r="DZ867" s="136" t="str">
        <f>IF($DT867="Passive","",INDEX(Expenses!G$6:G$1005,$DS867,1))</f>
        <v/>
      </c>
      <c r="EA867" s="136" t="str">
        <f>IF($DT867="Passive","",INDEX(Expenses!H$6:H$1005,$DS867,1))</f>
        <v/>
      </c>
      <c r="EB867" s="136" t="str">
        <f>IF($DT867="Passive","",INDEX(Expenses!I$6:I$1005,$DS867,1))</f>
        <v/>
      </c>
      <c r="EC867" s="136" t="str">
        <f>IF($DT867="Passive","",INDEX(Expenses!J$6:J$1005,$DS867,1))</f>
        <v/>
      </c>
      <c r="ED867" s="136" t="str">
        <f>IF($DT867="Passive","",INDEX(Expenses!K$6:K$1005,$DS867,1))</f>
        <v/>
      </c>
      <c r="EE867" s="136" t="str">
        <f>IF($DT867="Passive","",INDEX(Expenses!L$6:L$1005,$DS867,1))</f>
        <v/>
      </c>
      <c r="EF867" s="136" t="str">
        <f>IF($DT867="Passive","",INDEX(Expenses!M$6:M$1005,$DS867,1))</f>
        <v/>
      </c>
      <c r="EG867" s="136" t="str">
        <f>IF($DT867="Passive","",INDEX(Expenses!N$6:N$1005,$DS867,1))</f>
        <v/>
      </c>
      <c r="EH867" s="136" t="str">
        <f>IF($DT867="Passive","",INDEX(Expenses!O$6:O$1005,$DS867,1))</f>
        <v/>
      </c>
      <c r="EI867" s="136" t="str">
        <f>IF($DT867="Passive","",INDEX(Expenses!P$6:P$1005,$DS867,1))</f>
        <v/>
      </c>
    </row>
    <row r="868" spans="123:139" x14ac:dyDescent="0.25">
      <c r="DS868" s="40">
        <v>863</v>
      </c>
      <c r="DT868" s="130" t="str">
        <f>IF(OR(INDEX(Expenses!$B$6:$B$1005,$DS868,1)=0,INDEX(Expenses!$C$6:$C$1005,$DS868,1)=0,INDEX(Expenses!$D$6:$D$1005,$DS868,1)=0),"Passive","Active")</f>
        <v>Passive</v>
      </c>
      <c r="DU868" s="130" t="str">
        <f>IF($DT868="Passive","",INDEX(Expenses!$B$6:$B$1005,Calc!$DS868,1))</f>
        <v/>
      </c>
      <c r="DV868" s="130" t="str">
        <f>IF($DT868="Passive","",INDEX(Expenses!$C$6:$C$1005,Calc!$DS868,1))</f>
        <v/>
      </c>
      <c r="DW868" s="130" t="str">
        <f>IF($DT868="Passive","",INDEX(Expenses!$D$6:$D$1005,Calc!$DS868,1))</f>
        <v/>
      </c>
      <c r="DX868" s="136" t="str">
        <f>IF($DT868="Passive","",INDEX(Expenses!E$6:E$1005,$DS868,1))</f>
        <v/>
      </c>
      <c r="DY868" s="136" t="str">
        <f>IF($DT868="Passive","",INDEX(Expenses!F$6:F$1005,$DS868,1))</f>
        <v/>
      </c>
      <c r="DZ868" s="136" t="str">
        <f>IF($DT868="Passive","",INDEX(Expenses!G$6:G$1005,$DS868,1))</f>
        <v/>
      </c>
      <c r="EA868" s="136" t="str">
        <f>IF($DT868="Passive","",INDEX(Expenses!H$6:H$1005,$DS868,1))</f>
        <v/>
      </c>
      <c r="EB868" s="136" t="str">
        <f>IF($DT868="Passive","",INDEX(Expenses!I$6:I$1005,$DS868,1))</f>
        <v/>
      </c>
      <c r="EC868" s="136" t="str">
        <f>IF($DT868="Passive","",INDEX(Expenses!J$6:J$1005,$DS868,1))</f>
        <v/>
      </c>
      <c r="ED868" s="136" t="str">
        <f>IF($DT868="Passive","",INDEX(Expenses!K$6:K$1005,$DS868,1))</f>
        <v/>
      </c>
      <c r="EE868" s="136" t="str">
        <f>IF($DT868="Passive","",INDEX(Expenses!L$6:L$1005,$DS868,1))</f>
        <v/>
      </c>
      <c r="EF868" s="136" t="str">
        <f>IF($DT868="Passive","",INDEX(Expenses!M$6:M$1005,$DS868,1))</f>
        <v/>
      </c>
      <c r="EG868" s="136" t="str">
        <f>IF($DT868="Passive","",INDEX(Expenses!N$6:N$1005,$DS868,1))</f>
        <v/>
      </c>
      <c r="EH868" s="136" t="str">
        <f>IF($DT868="Passive","",INDEX(Expenses!O$6:O$1005,$DS868,1))</f>
        <v/>
      </c>
      <c r="EI868" s="136" t="str">
        <f>IF($DT868="Passive","",INDEX(Expenses!P$6:P$1005,$DS868,1))</f>
        <v/>
      </c>
    </row>
    <row r="869" spans="123:139" x14ac:dyDescent="0.25">
      <c r="DS869" s="40">
        <v>864</v>
      </c>
      <c r="DT869" s="130" t="str">
        <f>IF(OR(INDEX(Expenses!$B$6:$B$1005,$DS869,1)=0,INDEX(Expenses!$C$6:$C$1005,$DS869,1)=0,INDEX(Expenses!$D$6:$D$1005,$DS869,1)=0),"Passive","Active")</f>
        <v>Passive</v>
      </c>
      <c r="DU869" s="130" t="str">
        <f>IF($DT869="Passive","",INDEX(Expenses!$B$6:$B$1005,Calc!$DS869,1))</f>
        <v/>
      </c>
      <c r="DV869" s="130" t="str">
        <f>IF($DT869="Passive","",INDEX(Expenses!$C$6:$C$1005,Calc!$DS869,1))</f>
        <v/>
      </c>
      <c r="DW869" s="130" t="str">
        <f>IF($DT869="Passive","",INDEX(Expenses!$D$6:$D$1005,Calc!$DS869,1))</f>
        <v/>
      </c>
      <c r="DX869" s="136" t="str">
        <f>IF($DT869="Passive","",INDEX(Expenses!E$6:E$1005,$DS869,1))</f>
        <v/>
      </c>
      <c r="DY869" s="136" t="str">
        <f>IF($DT869="Passive","",INDEX(Expenses!F$6:F$1005,$DS869,1))</f>
        <v/>
      </c>
      <c r="DZ869" s="136" t="str">
        <f>IF($DT869="Passive","",INDEX(Expenses!G$6:G$1005,$DS869,1))</f>
        <v/>
      </c>
      <c r="EA869" s="136" t="str">
        <f>IF($DT869="Passive","",INDEX(Expenses!H$6:H$1005,$DS869,1))</f>
        <v/>
      </c>
      <c r="EB869" s="136" t="str">
        <f>IF($DT869="Passive","",INDEX(Expenses!I$6:I$1005,$DS869,1))</f>
        <v/>
      </c>
      <c r="EC869" s="136" t="str">
        <f>IF($DT869="Passive","",INDEX(Expenses!J$6:J$1005,$DS869,1))</f>
        <v/>
      </c>
      <c r="ED869" s="136" t="str">
        <f>IF($DT869="Passive","",INDEX(Expenses!K$6:K$1005,$DS869,1))</f>
        <v/>
      </c>
      <c r="EE869" s="136" t="str">
        <f>IF($DT869="Passive","",INDEX(Expenses!L$6:L$1005,$DS869,1))</f>
        <v/>
      </c>
      <c r="EF869" s="136" t="str">
        <f>IF($DT869="Passive","",INDEX(Expenses!M$6:M$1005,$DS869,1))</f>
        <v/>
      </c>
      <c r="EG869" s="136" t="str">
        <f>IF($DT869="Passive","",INDEX(Expenses!N$6:N$1005,$DS869,1))</f>
        <v/>
      </c>
      <c r="EH869" s="136" t="str">
        <f>IF($DT869="Passive","",INDEX(Expenses!O$6:O$1005,$DS869,1))</f>
        <v/>
      </c>
      <c r="EI869" s="136" t="str">
        <f>IF($DT869="Passive","",INDEX(Expenses!P$6:P$1005,$DS869,1))</f>
        <v/>
      </c>
    </row>
    <row r="870" spans="123:139" x14ac:dyDescent="0.25">
      <c r="DS870" s="40">
        <v>865</v>
      </c>
      <c r="DT870" s="130" t="str">
        <f>IF(OR(INDEX(Expenses!$B$6:$B$1005,$DS870,1)=0,INDEX(Expenses!$C$6:$C$1005,$DS870,1)=0,INDEX(Expenses!$D$6:$D$1005,$DS870,1)=0),"Passive","Active")</f>
        <v>Passive</v>
      </c>
      <c r="DU870" s="130" t="str">
        <f>IF($DT870="Passive","",INDEX(Expenses!$B$6:$B$1005,Calc!$DS870,1))</f>
        <v/>
      </c>
      <c r="DV870" s="130" t="str">
        <f>IF($DT870="Passive","",INDEX(Expenses!$C$6:$C$1005,Calc!$DS870,1))</f>
        <v/>
      </c>
      <c r="DW870" s="130" t="str">
        <f>IF($DT870="Passive","",INDEX(Expenses!$D$6:$D$1005,Calc!$DS870,1))</f>
        <v/>
      </c>
      <c r="DX870" s="136" t="str">
        <f>IF($DT870="Passive","",INDEX(Expenses!E$6:E$1005,$DS870,1))</f>
        <v/>
      </c>
      <c r="DY870" s="136" t="str">
        <f>IF($DT870="Passive","",INDEX(Expenses!F$6:F$1005,$DS870,1))</f>
        <v/>
      </c>
      <c r="DZ870" s="136" t="str">
        <f>IF($DT870="Passive","",INDEX(Expenses!G$6:G$1005,$DS870,1))</f>
        <v/>
      </c>
      <c r="EA870" s="136" t="str">
        <f>IF($DT870="Passive","",INDEX(Expenses!H$6:H$1005,$DS870,1))</f>
        <v/>
      </c>
      <c r="EB870" s="136" t="str">
        <f>IF($DT870="Passive","",INDEX(Expenses!I$6:I$1005,$DS870,1))</f>
        <v/>
      </c>
      <c r="EC870" s="136" t="str">
        <f>IF($DT870="Passive","",INDEX(Expenses!J$6:J$1005,$DS870,1))</f>
        <v/>
      </c>
      <c r="ED870" s="136" t="str">
        <f>IF($DT870="Passive","",INDEX(Expenses!K$6:K$1005,$DS870,1))</f>
        <v/>
      </c>
      <c r="EE870" s="136" t="str">
        <f>IF($DT870="Passive","",INDEX(Expenses!L$6:L$1005,$DS870,1))</f>
        <v/>
      </c>
      <c r="EF870" s="136" t="str">
        <f>IF($DT870="Passive","",INDEX(Expenses!M$6:M$1005,$DS870,1))</f>
        <v/>
      </c>
      <c r="EG870" s="136" t="str">
        <f>IF($DT870="Passive","",INDEX(Expenses!N$6:N$1005,$DS870,1))</f>
        <v/>
      </c>
      <c r="EH870" s="136" t="str">
        <f>IF($DT870="Passive","",INDEX(Expenses!O$6:O$1005,$DS870,1))</f>
        <v/>
      </c>
      <c r="EI870" s="136" t="str">
        <f>IF($DT870="Passive","",INDEX(Expenses!P$6:P$1005,$DS870,1))</f>
        <v/>
      </c>
    </row>
    <row r="871" spans="123:139" x14ac:dyDescent="0.25">
      <c r="DS871" s="40">
        <v>866</v>
      </c>
      <c r="DT871" s="130" t="str">
        <f>IF(OR(INDEX(Expenses!$B$6:$B$1005,$DS871,1)=0,INDEX(Expenses!$C$6:$C$1005,$DS871,1)=0,INDEX(Expenses!$D$6:$D$1005,$DS871,1)=0),"Passive","Active")</f>
        <v>Passive</v>
      </c>
      <c r="DU871" s="130" t="str">
        <f>IF($DT871="Passive","",INDEX(Expenses!$B$6:$B$1005,Calc!$DS871,1))</f>
        <v/>
      </c>
      <c r="DV871" s="130" t="str">
        <f>IF($DT871="Passive","",INDEX(Expenses!$C$6:$C$1005,Calc!$DS871,1))</f>
        <v/>
      </c>
      <c r="DW871" s="130" t="str">
        <f>IF($DT871="Passive","",INDEX(Expenses!$D$6:$D$1005,Calc!$DS871,1))</f>
        <v/>
      </c>
      <c r="DX871" s="136" t="str">
        <f>IF($DT871="Passive","",INDEX(Expenses!E$6:E$1005,$DS871,1))</f>
        <v/>
      </c>
      <c r="DY871" s="136" t="str">
        <f>IF($DT871="Passive","",INDEX(Expenses!F$6:F$1005,$DS871,1))</f>
        <v/>
      </c>
      <c r="DZ871" s="136" t="str">
        <f>IF($DT871="Passive","",INDEX(Expenses!G$6:G$1005,$DS871,1))</f>
        <v/>
      </c>
      <c r="EA871" s="136" t="str">
        <f>IF($DT871="Passive","",INDEX(Expenses!H$6:H$1005,$DS871,1))</f>
        <v/>
      </c>
      <c r="EB871" s="136" t="str">
        <f>IF($DT871="Passive","",INDEX(Expenses!I$6:I$1005,$DS871,1))</f>
        <v/>
      </c>
      <c r="EC871" s="136" t="str">
        <f>IF($DT871="Passive","",INDEX(Expenses!J$6:J$1005,$DS871,1))</f>
        <v/>
      </c>
      <c r="ED871" s="136" t="str">
        <f>IF($DT871="Passive","",INDEX(Expenses!K$6:K$1005,$DS871,1))</f>
        <v/>
      </c>
      <c r="EE871" s="136" t="str">
        <f>IF($DT871="Passive","",INDEX(Expenses!L$6:L$1005,$DS871,1))</f>
        <v/>
      </c>
      <c r="EF871" s="136" t="str">
        <f>IF($DT871="Passive","",INDEX(Expenses!M$6:M$1005,$DS871,1))</f>
        <v/>
      </c>
      <c r="EG871" s="136" t="str">
        <f>IF($DT871="Passive","",INDEX(Expenses!N$6:N$1005,$DS871,1))</f>
        <v/>
      </c>
      <c r="EH871" s="136" t="str">
        <f>IF($DT871="Passive","",INDEX(Expenses!O$6:O$1005,$DS871,1))</f>
        <v/>
      </c>
      <c r="EI871" s="136" t="str">
        <f>IF($DT871="Passive","",INDEX(Expenses!P$6:P$1005,$DS871,1))</f>
        <v/>
      </c>
    </row>
    <row r="872" spans="123:139" x14ac:dyDescent="0.25">
      <c r="DS872" s="40">
        <v>867</v>
      </c>
      <c r="DT872" s="130" t="str">
        <f>IF(OR(INDEX(Expenses!$B$6:$B$1005,$DS872,1)=0,INDEX(Expenses!$C$6:$C$1005,$DS872,1)=0,INDEX(Expenses!$D$6:$D$1005,$DS872,1)=0),"Passive","Active")</f>
        <v>Passive</v>
      </c>
      <c r="DU872" s="130" t="str">
        <f>IF($DT872="Passive","",INDEX(Expenses!$B$6:$B$1005,Calc!$DS872,1))</f>
        <v/>
      </c>
      <c r="DV872" s="130" t="str">
        <f>IF($DT872="Passive","",INDEX(Expenses!$C$6:$C$1005,Calc!$DS872,1))</f>
        <v/>
      </c>
      <c r="DW872" s="130" t="str">
        <f>IF($DT872="Passive","",INDEX(Expenses!$D$6:$D$1005,Calc!$DS872,1))</f>
        <v/>
      </c>
      <c r="DX872" s="136" t="str">
        <f>IF($DT872="Passive","",INDEX(Expenses!E$6:E$1005,$DS872,1))</f>
        <v/>
      </c>
      <c r="DY872" s="136" t="str">
        <f>IF($DT872="Passive","",INDEX(Expenses!F$6:F$1005,$DS872,1))</f>
        <v/>
      </c>
      <c r="DZ872" s="136" t="str">
        <f>IF($DT872="Passive","",INDEX(Expenses!G$6:G$1005,$DS872,1))</f>
        <v/>
      </c>
      <c r="EA872" s="136" t="str">
        <f>IF($DT872="Passive","",INDEX(Expenses!H$6:H$1005,$DS872,1))</f>
        <v/>
      </c>
      <c r="EB872" s="136" t="str">
        <f>IF($DT872="Passive","",INDEX(Expenses!I$6:I$1005,$DS872,1))</f>
        <v/>
      </c>
      <c r="EC872" s="136" t="str">
        <f>IF($DT872="Passive","",INDEX(Expenses!J$6:J$1005,$DS872,1))</f>
        <v/>
      </c>
      <c r="ED872" s="136" t="str">
        <f>IF($DT872="Passive","",INDEX(Expenses!K$6:K$1005,$DS872,1))</f>
        <v/>
      </c>
      <c r="EE872" s="136" t="str">
        <f>IF($DT872="Passive","",INDEX(Expenses!L$6:L$1005,$DS872,1))</f>
        <v/>
      </c>
      <c r="EF872" s="136" t="str">
        <f>IF($DT872="Passive","",INDEX(Expenses!M$6:M$1005,$DS872,1))</f>
        <v/>
      </c>
      <c r="EG872" s="136" t="str">
        <f>IF($DT872="Passive","",INDEX(Expenses!N$6:N$1005,$DS872,1))</f>
        <v/>
      </c>
      <c r="EH872" s="136" t="str">
        <f>IF($DT872="Passive","",INDEX(Expenses!O$6:O$1005,$DS872,1))</f>
        <v/>
      </c>
      <c r="EI872" s="136" t="str">
        <f>IF($DT872="Passive","",INDEX(Expenses!P$6:P$1005,$DS872,1))</f>
        <v/>
      </c>
    </row>
    <row r="873" spans="123:139" x14ac:dyDescent="0.25">
      <c r="DS873" s="40">
        <v>868</v>
      </c>
      <c r="DT873" s="130" t="str">
        <f>IF(OR(INDEX(Expenses!$B$6:$B$1005,$DS873,1)=0,INDEX(Expenses!$C$6:$C$1005,$DS873,1)=0,INDEX(Expenses!$D$6:$D$1005,$DS873,1)=0),"Passive","Active")</f>
        <v>Passive</v>
      </c>
      <c r="DU873" s="130" t="str">
        <f>IF($DT873="Passive","",INDEX(Expenses!$B$6:$B$1005,Calc!$DS873,1))</f>
        <v/>
      </c>
      <c r="DV873" s="130" t="str">
        <f>IF($DT873="Passive","",INDEX(Expenses!$C$6:$C$1005,Calc!$DS873,1))</f>
        <v/>
      </c>
      <c r="DW873" s="130" t="str">
        <f>IF($DT873="Passive","",INDEX(Expenses!$D$6:$D$1005,Calc!$DS873,1))</f>
        <v/>
      </c>
      <c r="DX873" s="136" t="str">
        <f>IF($DT873="Passive","",INDEX(Expenses!E$6:E$1005,$DS873,1))</f>
        <v/>
      </c>
      <c r="DY873" s="136" t="str">
        <f>IF($DT873="Passive","",INDEX(Expenses!F$6:F$1005,$DS873,1))</f>
        <v/>
      </c>
      <c r="DZ873" s="136" t="str">
        <f>IF($DT873="Passive","",INDEX(Expenses!G$6:G$1005,$DS873,1))</f>
        <v/>
      </c>
      <c r="EA873" s="136" t="str">
        <f>IF($DT873="Passive","",INDEX(Expenses!H$6:H$1005,$DS873,1))</f>
        <v/>
      </c>
      <c r="EB873" s="136" t="str">
        <f>IF($DT873="Passive","",INDEX(Expenses!I$6:I$1005,$DS873,1))</f>
        <v/>
      </c>
      <c r="EC873" s="136" t="str">
        <f>IF($DT873="Passive","",INDEX(Expenses!J$6:J$1005,$DS873,1))</f>
        <v/>
      </c>
      <c r="ED873" s="136" t="str">
        <f>IF($DT873="Passive","",INDEX(Expenses!K$6:K$1005,$DS873,1))</f>
        <v/>
      </c>
      <c r="EE873" s="136" t="str">
        <f>IF($DT873="Passive","",INDEX(Expenses!L$6:L$1005,$DS873,1))</f>
        <v/>
      </c>
      <c r="EF873" s="136" t="str">
        <f>IF($DT873="Passive","",INDEX(Expenses!M$6:M$1005,$DS873,1))</f>
        <v/>
      </c>
      <c r="EG873" s="136" t="str">
        <f>IF($DT873="Passive","",INDEX(Expenses!N$6:N$1005,$DS873,1))</f>
        <v/>
      </c>
      <c r="EH873" s="136" t="str">
        <f>IF($DT873="Passive","",INDEX(Expenses!O$6:O$1005,$DS873,1))</f>
        <v/>
      </c>
      <c r="EI873" s="136" t="str">
        <f>IF($DT873="Passive","",INDEX(Expenses!P$6:P$1005,$DS873,1))</f>
        <v/>
      </c>
    </row>
    <row r="874" spans="123:139" x14ac:dyDescent="0.25">
      <c r="DS874" s="40">
        <v>869</v>
      </c>
      <c r="DT874" s="130" t="str">
        <f>IF(OR(INDEX(Expenses!$B$6:$B$1005,$DS874,1)=0,INDEX(Expenses!$C$6:$C$1005,$DS874,1)=0,INDEX(Expenses!$D$6:$D$1005,$DS874,1)=0),"Passive","Active")</f>
        <v>Passive</v>
      </c>
      <c r="DU874" s="130" t="str">
        <f>IF($DT874="Passive","",INDEX(Expenses!$B$6:$B$1005,Calc!$DS874,1))</f>
        <v/>
      </c>
      <c r="DV874" s="130" t="str">
        <f>IF($DT874="Passive","",INDEX(Expenses!$C$6:$C$1005,Calc!$DS874,1))</f>
        <v/>
      </c>
      <c r="DW874" s="130" t="str">
        <f>IF($DT874="Passive","",INDEX(Expenses!$D$6:$D$1005,Calc!$DS874,1))</f>
        <v/>
      </c>
      <c r="DX874" s="136" t="str">
        <f>IF($DT874="Passive","",INDEX(Expenses!E$6:E$1005,$DS874,1))</f>
        <v/>
      </c>
      <c r="DY874" s="136" t="str">
        <f>IF($DT874="Passive","",INDEX(Expenses!F$6:F$1005,$DS874,1))</f>
        <v/>
      </c>
      <c r="DZ874" s="136" t="str">
        <f>IF($DT874="Passive","",INDEX(Expenses!G$6:G$1005,$DS874,1))</f>
        <v/>
      </c>
      <c r="EA874" s="136" t="str">
        <f>IF($DT874="Passive","",INDEX(Expenses!H$6:H$1005,$DS874,1))</f>
        <v/>
      </c>
      <c r="EB874" s="136" t="str">
        <f>IF($DT874="Passive","",INDEX(Expenses!I$6:I$1005,$DS874,1))</f>
        <v/>
      </c>
      <c r="EC874" s="136" t="str">
        <f>IF($DT874="Passive","",INDEX(Expenses!J$6:J$1005,$DS874,1))</f>
        <v/>
      </c>
      <c r="ED874" s="136" t="str">
        <f>IF($DT874="Passive","",INDEX(Expenses!K$6:K$1005,$DS874,1))</f>
        <v/>
      </c>
      <c r="EE874" s="136" t="str">
        <f>IF($DT874="Passive","",INDEX(Expenses!L$6:L$1005,$DS874,1))</f>
        <v/>
      </c>
      <c r="EF874" s="136" t="str">
        <f>IF($DT874="Passive","",INDEX(Expenses!M$6:M$1005,$DS874,1))</f>
        <v/>
      </c>
      <c r="EG874" s="136" t="str">
        <f>IF($DT874="Passive","",INDEX(Expenses!N$6:N$1005,$DS874,1))</f>
        <v/>
      </c>
      <c r="EH874" s="136" t="str">
        <f>IF($DT874="Passive","",INDEX(Expenses!O$6:O$1005,$DS874,1))</f>
        <v/>
      </c>
      <c r="EI874" s="136" t="str">
        <f>IF($DT874="Passive","",INDEX(Expenses!P$6:P$1005,$DS874,1))</f>
        <v/>
      </c>
    </row>
    <row r="875" spans="123:139" x14ac:dyDescent="0.25">
      <c r="DS875" s="40">
        <v>870</v>
      </c>
      <c r="DT875" s="130" t="str">
        <f>IF(OR(INDEX(Expenses!$B$6:$B$1005,$DS875,1)=0,INDEX(Expenses!$C$6:$C$1005,$DS875,1)=0,INDEX(Expenses!$D$6:$D$1005,$DS875,1)=0),"Passive","Active")</f>
        <v>Passive</v>
      </c>
      <c r="DU875" s="130" t="str">
        <f>IF($DT875="Passive","",INDEX(Expenses!$B$6:$B$1005,Calc!$DS875,1))</f>
        <v/>
      </c>
      <c r="DV875" s="130" t="str">
        <f>IF($DT875="Passive","",INDEX(Expenses!$C$6:$C$1005,Calc!$DS875,1))</f>
        <v/>
      </c>
      <c r="DW875" s="130" t="str">
        <f>IF($DT875="Passive","",INDEX(Expenses!$D$6:$D$1005,Calc!$DS875,1))</f>
        <v/>
      </c>
      <c r="DX875" s="136" t="str">
        <f>IF($DT875="Passive","",INDEX(Expenses!E$6:E$1005,$DS875,1))</f>
        <v/>
      </c>
      <c r="DY875" s="136" t="str">
        <f>IF($DT875="Passive","",INDEX(Expenses!F$6:F$1005,$DS875,1))</f>
        <v/>
      </c>
      <c r="DZ875" s="136" t="str">
        <f>IF($DT875="Passive","",INDEX(Expenses!G$6:G$1005,$DS875,1))</f>
        <v/>
      </c>
      <c r="EA875" s="136" t="str">
        <f>IF($DT875="Passive","",INDEX(Expenses!H$6:H$1005,$DS875,1))</f>
        <v/>
      </c>
      <c r="EB875" s="136" t="str">
        <f>IF($DT875="Passive","",INDEX(Expenses!I$6:I$1005,$DS875,1))</f>
        <v/>
      </c>
      <c r="EC875" s="136" t="str">
        <f>IF($DT875="Passive","",INDEX(Expenses!J$6:J$1005,$DS875,1))</f>
        <v/>
      </c>
      <c r="ED875" s="136" t="str">
        <f>IF($DT875="Passive","",INDEX(Expenses!K$6:K$1005,$DS875,1))</f>
        <v/>
      </c>
      <c r="EE875" s="136" t="str">
        <f>IF($DT875="Passive","",INDEX(Expenses!L$6:L$1005,$DS875,1))</f>
        <v/>
      </c>
      <c r="EF875" s="136" t="str">
        <f>IF($DT875="Passive","",INDEX(Expenses!M$6:M$1005,$DS875,1))</f>
        <v/>
      </c>
      <c r="EG875" s="136" t="str">
        <f>IF($DT875="Passive","",INDEX(Expenses!N$6:N$1005,$DS875,1))</f>
        <v/>
      </c>
      <c r="EH875" s="136" t="str">
        <f>IF($DT875="Passive","",INDEX(Expenses!O$6:O$1005,$DS875,1))</f>
        <v/>
      </c>
      <c r="EI875" s="136" t="str">
        <f>IF($DT875="Passive","",INDEX(Expenses!P$6:P$1005,$DS875,1))</f>
        <v/>
      </c>
    </row>
    <row r="876" spans="123:139" x14ac:dyDescent="0.25">
      <c r="DS876" s="40">
        <v>871</v>
      </c>
      <c r="DT876" s="130" t="str">
        <f>IF(OR(INDEX(Expenses!$B$6:$B$1005,$DS876,1)=0,INDEX(Expenses!$C$6:$C$1005,$DS876,1)=0,INDEX(Expenses!$D$6:$D$1005,$DS876,1)=0),"Passive","Active")</f>
        <v>Passive</v>
      </c>
      <c r="DU876" s="130" t="str">
        <f>IF($DT876="Passive","",INDEX(Expenses!$B$6:$B$1005,Calc!$DS876,1))</f>
        <v/>
      </c>
      <c r="DV876" s="130" t="str">
        <f>IF($DT876="Passive","",INDEX(Expenses!$C$6:$C$1005,Calc!$DS876,1))</f>
        <v/>
      </c>
      <c r="DW876" s="130" t="str">
        <f>IF($DT876="Passive","",INDEX(Expenses!$D$6:$D$1005,Calc!$DS876,1))</f>
        <v/>
      </c>
      <c r="DX876" s="136" t="str">
        <f>IF($DT876="Passive","",INDEX(Expenses!E$6:E$1005,$DS876,1))</f>
        <v/>
      </c>
      <c r="DY876" s="136" t="str">
        <f>IF($DT876="Passive","",INDEX(Expenses!F$6:F$1005,$DS876,1))</f>
        <v/>
      </c>
      <c r="DZ876" s="136" t="str">
        <f>IF($DT876="Passive","",INDEX(Expenses!G$6:G$1005,$DS876,1))</f>
        <v/>
      </c>
      <c r="EA876" s="136" t="str">
        <f>IF($DT876="Passive","",INDEX(Expenses!H$6:H$1005,$DS876,1))</f>
        <v/>
      </c>
      <c r="EB876" s="136" t="str">
        <f>IF($DT876="Passive","",INDEX(Expenses!I$6:I$1005,$DS876,1))</f>
        <v/>
      </c>
      <c r="EC876" s="136" t="str">
        <f>IF($DT876="Passive","",INDEX(Expenses!J$6:J$1005,$DS876,1))</f>
        <v/>
      </c>
      <c r="ED876" s="136" t="str">
        <f>IF($DT876="Passive","",INDEX(Expenses!K$6:K$1005,$DS876,1))</f>
        <v/>
      </c>
      <c r="EE876" s="136" t="str">
        <f>IF($DT876="Passive","",INDEX(Expenses!L$6:L$1005,$DS876,1))</f>
        <v/>
      </c>
      <c r="EF876" s="136" t="str">
        <f>IF($DT876="Passive","",INDEX(Expenses!M$6:M$1005,$DS876,1))</f>
        <v/>
      </c>
      <c r="EG876" s="136" t="str">
        <f>IF($DT876="Passive","",INDEX(Expenses!N$6:N$1005,$DS876,1))</f>
        <v/>
      </c>
      <c r="EH876" s="136" t="str">
        <f>IF($DT876="Passive","",INDEX(Expenses!O$6:O$1005,$DS876,1))</f>
        <v/>
      </c>
      <c r="EI876" s="136" t="str">
        <f>IF($DT876="Passive","",INDEX(Expenses!P$6:P$1005,$DS876,1))</f>
        <v/>
      </c>
    </row>
    <row r="877" spans="123:139" x14ac:dyDescent="0.25">
      <c r="DS877" s="40">
        <v>872</v>
      </c>
      <c r="DT877" s="130" t="str">
        <f>IF(OR(INDEX(Expenses!$B$6:$B$1005,$DS877,1)=0,INDEX(Expenses!$C$6:$C$1005,$DS877,1)=0,INDEX(Expenses!$D$6:$D$1005,$DS877,1)=0),"Passive","Active")</f>
        <v>Passive</v>
      </c>
      <c r="DU877" s="130" t="str">
        <f>IF($DT877="Passive","",INDEX(Expenses!$B$6:$B$1005,Calc!$DS877,1))</f>
        <v/>
      </c>
      <c r="DV877" s="130" t="str">
        <f>IF($DT877="Passive","",INDEX(Expenses!$C$6:$C$1005,Calc!$DS877,1))</f>
        <v/>
      </c>
      <c r="DW877" s="130" t="str">
        <f>IF($DT877="Passive","",INDEX(Expenses!$D$6:$D$1005,Calc!$DS877,1))</f>
        <v/>
      </c>
      <c r="DX877" s="136" t="str">
        <f>IF($DT877="Passive","",INDEX(Expenses!E$6:E$1005,$DS877,1))</f>
        <v/>
      </c>
      <c r="DY877" s="136" t="str">
        <f>IF($DT877="Passive","",INDEX(Expenses!F$6:F$1005,$DS877,1))</f>
        <v/>
      </c>
      <c r="DZ877" s="136" t="str">
        <f>IF($DT877="Passive","",INDEX(Expenses!G$6:G$1005,$DS877,1))</f>
        <v/>
      </c>
      <c r="EA877" s="136" t="str">
        <f>IF($DT877="Passive","",INDEX(Expenses!H$6:H$1005,$DS877,1))</f>
        <v/>
      </c>
      <c r="EB877" s="136" t="str">
        <f>IF($DT877="Passive","",INDEX(Expenses!I$6:I$1005,$DS877,1))</f>
        <v/>
      </c>
      <c r="EC877" s="136" t="str">
        <f>IF($DT877="Passive","",INDEX(Expenses!J$6:J$1005,$DS877,1))</f>
        <v/>
      </c>
      <c r="ED877" s="136" t="str">
        <f>IF($DT877="Passive","",INDEX(Expenses!K$6:K$1005,$DS877,1))</f>
        <v/>
      </c>
      <c r="EE877" s="136" t="str">
        <f>IF($DT877="Passive","",INDEX(Expenses!L$6:L$1005,$DS877,1))</f>
        <v/>
      </c>
      <c r="EF877" s="136" t="str">
        <f>IF($DT877="Passive","",INDEX(Expenses!M$6:M$1005,$DS877,1))</f>
        <v/>
      </c>
      <c r="EG877" s="136" t="str">
        <f>IF($DT877="Passive","",INDEX(Expenses!N$6:N$1005,$DS877,1))</f>
        <v/>
      </c>
      <c r="EH877" s="136" t="str">
        <f>IF($DT877="Passive","",INDEX(Expenses!O$6:O$1005,$DS877,1))</f>
        <v/>
      </c>
      <c r="EI877" s="136" t="str">
        <f>IF($DT877="Passive","",INDEX(Expenses!P$6:P$1005,$DS877,1))</f>
        <v/>
      </c>
    </row>
    <row r="878" spans="123:139" x14ac:dyDescent="0.25">
      <c r="DS878" s="40">
        <v>873</v>
      </c>
      <c r="DT878" s="130" t="str">
        <f>IF(OR(INDEX(Expenses!$B$6:$B$1005,$DS878,1)=0,INDEX(Expenses!$C$6:$C$1005,$DS878,1)=0,INDEX(Expenses!$D$6:$D$1005,$DS878,1)=0),"Passive","Active")</f>
        <v>Passive</v>
      </c>
      <c r="DU878" s="130" t="str">
        <f>IF($DT878="Passive","",INDEX(Expenses!$B$6:$B$1005,Calc!$DS878,1))</f>
        <v/>
      </c>
      <c r="DV878" s="130" t="str">
        <f>IF($DT878="Passive","",INDEX(Expenses!$C$6:$C$1005,Calc!$DS878,1))</f>
        <v/>
      </c>
      <c r="DW878" s="130" t="str">
        <f>IF($DT878="Passive","",INDEX(Expenses!$D$6:$D$1005,Calc!$DS878,1))</f>
        <v/>
      </c>
      <c r="DX878" s="136" t="str">
        <f>IF($DT878="Passive","",INDEX(Expenses!E$6:E$1005,$DS878,1))</f>
        <v/>
      </c>
      <c r="DY878" s="136" t="str">
        <f>IF($DT878="Passive","",INDEX(Expenses!F$6:F$1005,$DS878,1))</f>
        <v/>
      </c>
      <c r="DZ878" s="136" t="str">
        <f>IF($DT878="Passive","",INDEX(Expenses!G$6:G$1005,$DS878,1))</f>
        <v/>
      </c>
      <c r="EA878" s="136" t="str">
        <f>IF($DT878="Passive","",INDEX(Expenses!H$6:H$1005,$DS878,1))</f>
        <v/>
      </c>
      <c r="EB878" s="136" t="str">
        <f>IF($DT878="Passive","",INDEX(Expenses!I$6:I$1005,$DS878,1))</f>
        <v/>
      </c>
      <c r="EC878" s="136" t="str">
        <f>IF($DT878="Passive","",INDEX(Expenses!J$6:J$1005,$DS878,1))</f>
        <v/>
      </c>
      <c r="ED878" s="136" t="str">
        <f>IF($DT878="Passive","",INDEX(Expenses!K$6:K$1005,$DS878,1))</f>
        <v/>
      </c>
      <c r="EE878" s="136" t="str">
        <f>IF($DT878="Passive","",INDEX(Expenses!L$6:L$1005,$DS878,1))</f>
        <v/>
      </c>
      <c r="EF878" s="136" t="str">
        <f>IF($DT878="Passive","",INDEX(Expenses!M$6:M$1005,$DS878,1))</f>
        <v/>
      </c>
      <c r="EG878" s="136" t="str">
        <f>IF($DT878="Passive","",INDEX(Expenses!N$6:N$1005,$DS878,1))</f>
        <v/>
      </c>
      <c r="EH878" s="136" t="str">
        <f>IF($DT878="Passive","",INDEX(Expenses!O$6:O$1005,$DS878,1))</f>
        <v/>
      </c>
      <c r="EI878" s="136" t="str">
        <f>IF($DT878="Passive","",INDEX(Expenses!P$6:P$1005,$DS878,1))</f>
        <v/>
      </c>
    </row>
    <row r="879" spans="123:139" x14ac:dyDescent="0.25">
      <c r="DS879" s="40">
        <v>874</v>
      </c>
      <c r="DT879" s="130" t="str">
        <f>IF(OR(INDEX(Expenses!$B$6:$B$1005,$DS879,1)=0,INDEX(Expenses!$C$6:$C$1005,$DS879,1)=0,INDEX(Expenses!$D$6:$D$1005,$DS879,1)=0),"Passive","Active")</f>
        <v>Passive</v>
      </c>
      <c r="DU879" s="130" t="str">
        <f>IF($DT879="Passive","",INDEX(Expenses!$B$6:$B$1005,Calc!$DS879,1))</f>
        <v/>
      </c>
      <c r="DV879" s="130" t="str">
        <f>IF($DT879="Passive","",INDEX(Expenses!$C$6:$C$1005,Calc!$DS879,1))</f>
        <v/>
      </c>
      <c r="DW879" s="130" t="str">
        <f>IF($DT879="Passive","",INDEX(Expenses!$D$6:$D$1005,Calc!$DS879,1))</f>
        <v/>
      </c>
      <c r="DX879" s="136" t="str">
        <f>IF($DT879="Passive","",INDEX(Expenses!E$6:E$1005,$DS879,1))</f>
        <v/>
      </c>
      <c r="DY879" s="136" t="str">
        <f>IF($DT879="Passive","",INDEX(Expenses!F$6:F$1005,$DS879,1))</f>
        <v/>
      </c>
      <c r="DZ879" s="136" t="str">
        <f>IF($DT879="Passive","",INDEX(Expenses!G$6:G$1005,$DS879,1))</f>
        <v/>
      </c>
      <c r="EA879" s="136" t="str">
        <f>IF($DT879="Passive","",INDEX(Expenses!H$6:H$1005,$DS879,1))</f>
        <v/>
      </c>
      <c r="EB879" s="136" t="str">
        <f>IF($DT879="Passive","",INDEX(Expenses!I$6:I$1005,$DS879,1))</f>
        <v/>
      </c>
      <c r="EC879" s="136" t="str">
        <f>IF($DT879="Passive","",INDEX(Expenses!J$6:J$1005,$DS879,1))</f>
        <v/>
      </c>
      <c r="ED879" s="136" t="str">
        <f>IF($DT879="Passive","",INDEX(Expenses!K$6:K$1005,$DS879,1))</f>
        <v/>
      </c>
      <c r="EE879" s="136" t="str">
        <f>IF($DT879="Passive","",INDEX(Expenses!L$6:L$1005,$DS879,1))</f>
        <v/>
      </c>
      <c r="EF879" s="136" t="str">
        <f>IF($DT879="Passive","",INDEX(Expenses!M$6:M$1005,$DS879,1))</f>
        <v/>
      </c>
      <c r="EG879" s="136" t="str">
        <f>IF($DT879="Passive","",INDEX(Expenses!N$6:N$1005,$DS879,1))</f>
        <v/>
      </c>
      <c r="EH879" s="136" t="str">
        <f>IF($DT879="Passive","",INDEX(Expenses!O$6:O$1005,$DS879,1))</f>
        <v/>
      </c>
      <c r="EI879" s="136" t="str">
        <f>IF($DT879="Passive","",INDEX(Expenses!P$6:P$1005,$DS879,1))</f>
        <v/>
      </c>
    </row>
    <row r="880" spans="123:139" x14ac:dyDescent="0.25">
      <c r="DS880" s="40">
        <v>875</v>
      </c>
      <c r="DT880" s="130" t="str">
        <f>IF(OR(INDEX(Expenses!$B$6:$B$1005,$DS880,1)=0,INDEX(Expenses!$C$6:$C$1005,$DS880,1)=0,INDEX(Expenses!$D$6:$D$1005,$DS880,1)=0),"Passive","Active")</f>
        <v>Passive</v>
      </c>
      <c r="DU880" s="130" t="str">
        <f>IF($DT880="Passive","",INDEX(Expenses!$B$6:$B$1005,Calc!$DS880,1))</f>
        <v/>
      </c>
      <c r="DV880" s="130" t="str">
        <f>IF($DT880="Passive","",INDEX(Expenses!$C$6:$C$1005,Calc!$DS880,1))</f>
        <v/>
      </c>
      <c r="DW880" s="130" t="str">
        <f>IF($DT880="Passive","",INDEX(Expenses!$D$6:$D$1005,Calc!$DS880,1))</f>
        <v/>
      </c>
      <c r="DX880" s="136" t="str">
        <f>IF($DT880="Passive","",INDEX(Expenses!E$6:E$1005,$DS880,1))</f>
        <v/>
      </c>
      <c r="DY880" s="136" t="str">
        <f>IF($DT880="Passive","",INDEX(Expenses!F$6:F$1005,$DS880,1))</f>
        <v/>
      </c>
      <c r="DZ880" s="136" t="str">
        <f>IF($DT880="Passive","",INDEX(Expenses!G$6:G$1005,$DS880,1))</f>
        <v/>
      </c>
      <c r="EA880" s="136" t="str">
        <f>IF($DT880="Passive","",INDEX(Expenses!H$6:H$1005,$DS880,1))</f>
        <v/>
      </c>
      <c r="EB880" s="136" t="str">
        <f>IF($DT880="Passive","",INDEX(Expenses!I$6:I$1005,$DS880,1))</f>
        <v/>
      </c>
      <c r="EC880" s="136" t="str">
        <f>IF($DT880="Passive","",INDEX(Expenses!J$6:J$1005,$DS880,1))</f>
        <v/>
      </c>
      <c r="ED880" s="136" t="str">
        <f>IF($DT880="Passive","",INDEX(Expenses!K$6:K$1005,$DS880,1))</f>
        <v/>
      </c>
      <c r="EE880" s="136" t="str">
        <f>IF($DT880="Passive","",INDEX(Expenses!L$6:L$1005,$DS880,1))</f>
        <v/>
      </c>
      <c r="EF880" s="136" t="str">
        <f>IF($DT880="Passive","",INDEX(Expenses!M$6:M$1005,$DS880,1))</f>
        <v/>
      </c>
      <c r="EG880" s="136" t="str">
        <f>IF($DT880="Passive","",INDEX(Expenses!N$6:N$1005,$DS880,1))</f>
        <v/>
      </c>
      <c r="EH880" s="136" t="str">
        <f>IF($DT880="Passive","",INDEX(Expenses!O$6:O$1005,$DS880,1))</f>
        <v/>
      </c>
      <c r="EI880" s="136" t="str">
        <f>IF($DT880="Passive","",INDEX(Expenses!P$6:P$1005,$DS880,1))</f>
        <v/>
      </c>
    </row>
    <row r="881" spans="123:139" x14ac:dyDescent="0.25">
      <c r="DS881" s="40">
        <v>876</v>
      </c>
      <c r="DT881" s="130" t="str">
        <f>IF(OR(INDEX(Expenses!$B$6:$B$1005,$DS881,1)=0,INDEX(Expenses!$C$6:$C$1005,$DS881,1)=0,INDEX(Expenses!$D$6:$D$1005,$DS881,1)=0),"Passive","Active")</f>
        <v>Passive</v>
      </c>
      <c r="DU881" s="130" t="str">
        <f>IF($DT881="Passive","",INDEX(Expenses!$B$6:$B$1005,Calc!$DS881,1))</f>
        <v/>
      </c>
      <c r="DV881" s="130" t="str">
        <f>IF($DT881="Passive","",INDEX(Expenses!$C$6:$C$1005,Calc!$DS881,1))</f>
        <v/>
      </c>
      <c r="DW881" s="130" t="str">
        <f>IF($DT881="Passive","",INDEX(Expenses!$D$6:$D$1005,Calc!$DS881,1))</f>
        <v/>
      </c>
      <c r="DX881" s="136" t="str">
        <f>IF($DT881="Passive","",INDEX(Expenses!E$6:E$1005,$DS881,1))</f>
        <v/>
      </c>
      <c r="DY881" s="136" t="str">
        <f>IF($DT881="Passive","",INDEX(Expenses!F$6:F$1005,$DS881,1))</f>
        <v/>
      </c>
      <c r="DZ881" s="136" t="str">
        <f>IF($DT881="Passive","",INDEX(Expenses!G$6:G$1005,$DS881,1))</f>
        <v/>
      </c>
      <c r="EA881" s="136" t="str">
        <f>IF($DT881="Passive","",INDEX(Expenses!H$6:H$1005,$DS881,1))</f>
        <v/>
      </c>
      <c r="EB881" s="136" t="str">
        <f>IF($DT881="Passive","",INDEX(Expenses!I$6:I$1005,$DS881,1))</f>
        <v/>
      </c>
      <c r="EC881" s="136" t="str">
        <f>IF($DT881="Passive","",INDEX(Expenses!J$6:J$1005,$DS881,1))</f>
        <v/>
      </c>
      <c r="ED881" s="136" t="str">
        <f>IF($DT881="Passive","",INDEX(Expenses!K$6:K$1005,$DS881,1))</f>
        <v/>
      </c>
      <c r="EE881" s="136" t="str">
        <f>IF($DT881="Passive","",INDEX(Expenses!L$6:L$1005,$DS881,1))</f>
        <v/>
      </c>
      <c r="EF881" s="136" t="str">
        <f>IF($DT881="Passive","",INDEX(Expenses!M$6:M$1005,$DS881,1))</f>
        <v/>
      </c>
      <c r="EG881" s="136" t="str">
        <f>IF($DT881="Passive","",INDEX(Expenses!N$6:N$1005,$DS881,1))</f>
        <v/>
      </c>
      <c r="EH881" s="136" t="str">
        <f>IF($DT881="Passive","",INDEX(Expenses!O$6:O$1005,$DS881,1))</f>
        <v/>
      </c>
      <c r="EI881" s="136" t="str">
        <f>IF($DT881="Passive","",INDEX(Expenses!P$6:P$1005,$DS881,1))</f>
        <v/>
      </c>
    </row>
    <row r="882" spans="123:139" x14ac:dyDescent="0.25">
      <c r="DS882" s="40">
        <v>877</v>
      </c>
      <c r="DT882" s="130" t="str">
        <f>IF(OR(INDEX(Expenses!$B$6:$B$1005,$DS882,1)=0,INDEX(Expenses!$C$6:$C$1005,$DS882,1)=0,INDEX(Expenses!$D$6:$D$1005,$DS882,1)=0),"Passive","Active")</f>
        <v>Passive</v>
      </c>
      <c r="DU882" s="130" t="str">
        <f>IF($DT882="Passive","",INDEX(Expenses!$B$6:$B$1005,Calc!$DS882,1))</f>
        <v/>
      </c>
      <c r="DV882" s="130" t="str">
        <f>IF($DT882="Passive","",INDEX(Expenses!$C$6:$C$1005,Calc!$DS882,1))</f>
        <v/>
      </c>
      <c r="DW882" s="130" t="str">
        <f>IF($DT882="Passive","",INDEX(Expenses!$D$6:$D$1005,Calc!$DS882,1))</f>
        <v/>
      </c>
      <c r="DX882" s="136" t="str">
        <f>IF($DT882="Passive","",INDEX(Expenses!E$6:E$1005,$DS882,1))</f>
        <v/>
      </c>
      <c r="DY882" s="136" t="str">
        <f>IF($DT882="Passive","",INDEX(Expenses!F$6:F$1005,$DS882,1))</f>
        <v/>
      </c>
      <c r="DZ882" s="136" t="str">
        <f>IF($DT882="Passive","",INDEX(Expenses!G$6:G$1005,$DS882,1))</f>
        <v/>
      </c>
      <c r="EA882" s="136" t="str">
        <f>IF($DT882="Passive","",INDEX(Expenses!H$6:H$1005,$DS882,1))</f>
        <v/>
      </c>
      <c r="EB882" s="136" t="str">
        <f>IF($DT882="Passive","",INDEX(Expenses!I$6:I$1005,$DS882,1))</f>
        <v/>
      </c>
      <c r="EC882" s="136" t="str">
        <f>IF($DT882="Passive","",INDEX(Expenses!J$6:J$1005,$DS882,1))</f>
        <v/>
      </c>
      <c r="ED882" s="136" t="str">
        <f>IF($DT882="Passive","",INDEX(Expenses!K$6:K$1005,$DS882,1))</f>
        <v/>
      </c>
      <c r="EE882" s="136" t="str">
        <f>IF($DT882="Passive","",INDEX(Expenses!L$6:L$1005,$DS882,1))</f>
        <v/>
      </c>
      <c r="EF882" s="136" t="str">
        <f>IF($DT882="Passive","",INDEX(Expenses!M$6:M$1005,$DS882,1))</f>
        <v/>
      </c>
      <c r="EG882" s="136" t="str">
        <f>IF($DT882="Passive","",INDEX(Expenses!N$6:N$1005,$DS882,1))</f>
        <v/>
      </c>
      <c r="EH882" s="136" t="str">
        <f>IF($DT882="Passive","",INDEX(Expenses!O$6:O$1005,$DS882,1))</f>
        <v/>
      </c>
      <c r="EI882" s="136" t="str">
        <f>IF($DT882="Passive","",INDEX(Expenses!P$6:P$1005,$DS882,1))</f>
        <v/>
      </c>
    </row>
    <row r="883" spans="123:139" x14ac:dyDescent="0.25">
      <c r="DS883" s="40">
        <v>878</v>
      </c>
      <c r="DT883" s="130" t="str">
        <f>IF(OR(INDEX(Expenses!$B$6:$B$1005,$DS883,1)=0,INDEX(Expenses!$C$6:$C$1005,$DS883,1)=0,INDEX(Expenses!$D$6:$D$1005,$DS883,1)=0),"Passive","Active")</f>
        <v>Passive</v>
      </c>
      <c r="DU883" s="130" t="str">
        <f>IF($DT883="Passive","",INDEX(Expenses!$B$6:$B$1005,Calc!$DS883,1))</f>
        <v/>
      </c>
      <c r="DV883" s="130" t="str">
        <f>IF($DT883="Passive","",INDEX(Expenses!$C$6:$C$1005,Calc!$DS883,1))</f>
        <v/>
      </c>
      <c r="DW883" s="130" t="str">
        <f>IF($DT883="Passive","",INDEX(Expenses!$D$6:$D$1005,Calc!$DS883,1))</f>
        <v/>
      </c>
      <c r="DX883" s="136" t="str">
        <f>IF($DT883="Passive","",INDEX(Expenses!E$6:E$1005,$DS883,1))</f>
        <v/>
      </c>
      <c r="DY883" s="136" t="str">
        <f>IF($DT883="Passive","",INDEX(Expenses!F$6:F$1005,$DS883,1))</f>
        <v/>
      </c>
      <c r="DZ883" s="136" t="str">
        <f>IF($DT883="Passive","",INDEX(Expenses!G$6:G$1005,$DS883,1))</f>
        <v/>
      </c>
      <c r="EA883" s="136" t="str">
        <f>IF($DT883="Passive","",INDEX(Expenses!H$6:H$1005,$DS883,1))</f>
        <v/>
      </c>
      <c r="EB883" s="136" t="str">
        <f>IF($DT883="Passive","",INDEX(Expenses!I$6:I$1005,$DS883,1))</f>
        <v/>
      </c>
      <c r="EC883" s="136" t="str">
        <f>IF($DT883="Passive","",INDEX(Expenses!J$6:J$1005,$DS883,1))</f>
        <v/>
      </c>
      <c r="ED883" s="136" t="str">
        <f>IF($DT883="Passive","",INDEX(Expenses!K$6:K$1005,$DS883,1))</f>
        <v/>
      </c>
      <c r="EE883" s="136" t="str">
        <f>IF($DT883="Passive","",INDEX(Expenses!L$6:L$1005,$DS883,1))</f>
        <v/>
      </c>
      <c r="EF883" s="136" t="str">
        <f>IF($DT883="Passive","",INDEX(Expenses!M$6:M$1005,$DS883,1))</f>
        <v/>
      </c>
      <c r="EG883" s="136" t="str">
        <f>IF($DT883="Passive","",INDEX(Expenses!N$6:N$1005,$DS883,1))</f>
        <v/>
      </c>
      <c r="EH883" s="136" t="str">
        <f>IF($DT883="Passive","",INDEX(Expenses!O$6:O$1005,$DS883,1))</f>
        <v/>
      </c>
      <c r="EI883" s="136" t="str">
        <f>IF($DT883="Passive","",INDEX(Expenses!P$6:P$1005,$DS883,1))</f>
        <v/>
      </c>
    </row>
    <row r="884" spans="123:139" x14ac:dyDescent="0.25">
      <c r="DS884" s="40">
        <v>879</v>
      </c>
      <c r="DT884" s="130" t="str">
        <f>IF(OR(INDEX(Expenses!$B$6:$B$1005,$DS884,1)=0,INDEX(Expenses!$C$6:$C$1005,$DS884,1)=0,INDEX(Expenses!$D$6:$D$1005,$DS884,1)=0),"Passive","Active")</f>
        <v>Passive</v>
      </c>
      <c r="DU884" s="130" t="str">
        <f>IF($DT884="Passive","",INDEX(Expenses!$B$6:$B$1005,Calc!$DS884,1))</f>
        <v/>
      </c>
      <c r="DV884" s="130" t="str">
        <f>IF($DT884="Passive","",INDEX(Expenses!$C$6:$C$1005,Calc!$DS884,1))</f>
        <v/>
      </c>
      <c r="DW884" s="130" t="str">
        <f>IF($DT884="Passive","",INDEX(Expenses!$D$6:$D$1005,Calc!$DS884,1))</f>
        <v/>
      </c>
      <c r="DX884" s="136" t="str">
        <f>IF($DT884="Passive","",INDEX(Expenses!E$6:E$1005,$DS884,1))</f>
        <v/>
      </c>
      <c r="DY884" s="136" t="str">
        <f>IF($DT884="Passive","",INDEX(Expenses!F$6:F$1005,$DS884,1))</f>
        <v/>
      </c>
      <c r="DZ884" s="136" t="str">
        <f>IF($DT884="Passive","",INDEX(Expenses!G$6:G$1005,$DS884,1))</f>
        <v/>
      </c>
      <c r="EA884" s="136" t="str">
        <f>IF($DT884="Passive","",INDEX(Expenses!H$6:H$1005,$DS884,1))</f>
        <v/>
      </c>
      <c r="EB884" s="136" t="str">
        <f>IF($DT884="Passive","",INDEX(Expenses!I$6:I$1005,$DS884,1))</f>
        <v/>
      </c>
      <c r="EC884" s="136" t="str">
        <f>IF($DT884="Passive","",INDEX(Expenses!J$6:J$1005,$DS884,1))</f>
        <v/>
      </c>
      <c r="ED884" s="136" t="str">
        <f>IF($DT884="Passive","",INDEX(Expenses!K$6:K$1005,$DS884,1))</f>
        <v/>
      </c>
      <c r="EE884" s="136" t="str">
        <f>IF($DT884="Passive","",INDEX(Expenses!L$6:L$1005,$DS884,1))</f>
        <v/>
      </c>
      <c r="EF884" s="136" t="str">
        <f>IF($DT884="Passive","",INDEX(Expenses!M$6:M$1005,$DS884,1))</f>
        <v/>
      </c>
      <c r="EG884" s="136" t="str">
        <f>IF($DT884="Passive","",INDEX(Expenses!N$6:N$1005,$DS884,1))</f>
        <v/>
      </c>
      <c r="EH884" s="136" t="str">
        <f>IF($DT884="Passive","",INDEX(Expenses!O$6:O$1005,$DS884,1))</f>
        <v/>
      </c>
      <c r="EI884" s="136" t="str">
        <f>IF($DT884="Passive","",INDEX(Expenses!P$6:P$1005,$DS884,1))</f>
        <v/>
      </c>
    </row>
    <row r="885" spans="123:139" x14ac:dyDescent="0.25">
      <c r="DS885" s="40">
        <v>880</v>
      </c>
      <c r="DT885" s="130" t="str">
        <f>IF(OR(INDEX(Expenses!$B$6:$B$1005,$DS885,1)=0,INDEX(Expenses!$C$6:$C$1005,$DS885,1)=0,INDEX(Expenses!$D$6:$D$1005,$DS885,1)=0),"Passive","Active")</f>
        <v>Passive</v>
      </c>
      <c r="DU885" s="130" t="str">
        <f>IF($DT885="Passive","",INDEX(Expenses!$B$6:$B$1005,Calc!$DS885,1))</f>
        <v/>
      </c>
      <c r="DV885" s="130" t="str">
        <f>IF($DT885="Passive","",INDEX(Expenses!$C$6:$C$1005,Calc!$DS885,1))</f>
        <v/>
      </c>
      <c r="DW885" s="130" t="str">
        <f>IF($DT885="Passive","",INDEX(Expenses!$D$6:$D$1005,Calc!$DS885,1))</f>
        <v/>
      </c>
      <c r="DX885" s="136" t="str">
        <f>IF($DT885="Passive","",INDEX(Expenses!E$6:E$1005,$DS885,1))</f>
        <v/>
      </c>
      <c r="DY885" s="136" t="str">
        <f>IF($DT885="Passive","",INDEX(Expenses!F$6:F$1005,$DS885,1))</f>
        <v/>
      </c>
      <c r="DZ885" s="136" t="str">
        <f>IF($DT885="Passive","",INDEX(Expenses!G$6:G$1005,$DS885,1))</f>
        <v/>
      </c>
      <c r="EA885" s="136" t="str">
        <f>IF($DT885="Passive","",INDEX(Expenses!H$6:H$1005,$DS885,1))</f>
        <v/>
      </c>
      <c r="EB885" s="136" t="str">
        <f>IF($DT885="Passive","",INDEX(Expenses!I$6:I$1005,$DS885,1))</f>
        <v/>
      </c>
      <c r="EC885" s="136" t="str">
        <f>IF($DT885="Passive","",INDEX(Expenses!J$6:J$1005,$DS885,1))</f>
        <v/>
      </c>
      <c r="ED885" s="136" t="str">
        <f>IF($DT885="Passive","",INDEX(Expenses!K$6:K$1005,$DS885,1))</f>
        <v/>
      </c>
      <c r="EE885" s="136" t="str">
        <f>IF($DT885="Passive","",INDEX(Expenses!L$6:L$1005,$DS885,1))</f>
        <v/>
      </c>
      <c r="EF885" s="136" t="str">
        <f>IF($DT885="Passive","",INDEX(Expenses!M$6:M$1005,$DS885,1))</f>
        <v/>
      </c>
      <c r="EG885" s="136" t="str">
        <f>IF($DT885="Passive","",INDEX(Expenses!N$6:N$1005,$DS885,1))</f>
        <v/>
      </c>
      <c r="EH885" s="136" t="str">
        <f>IF($DT885="Passive","",INDEX(Expenses!O$6:O$1005,$DS885,1))</f>
        <v/>
      </c>
      <c r="EI885" s="136" t="str">
        <f>IF($DT885="Passive","",INDEX(Expenses!P$6:P$1005,$DS885,1))</f>
        <v/>
      </c>
    </row>
    <row r="886" spans="123:139" x14ac:dyDescent="0.25">
      <c r="DS886" s="40">
        <v>881</v>
      </c>
      <c r="DT886" s="130" t="str">
        <f>IF(OR(INDEX(Expenses!$B$6:$B$1005,$DS886,1)=0,INDEX(Expenses!$C$6:$C$1005,$DS886,1)=0,INDEX(Expenses!$D$6:$D$1005,$DS886,1)=0),"Passive","Active")</f>
        <v>Passive</v>
      </c>
      <c r="DU886" s="130" t="str">
        <f>IF($DT886="Passive","",INDEX(Expenses!$B$6:$B$1005,Calc!$DS886,1))</f>
        <v/>
      </c>
      <c r="DV886" s="130" t="str">
        <f>IF($DT886="Passive","",INDEX(Expenses!$C$6:$C$1005,Calc!$DS886,1))</f>
        <v/>
      </c>
      <c r="DW886" s="130" t="str">
        <f>IF($DT886="Passive","",INDEX(Expenses!$D$6:$D$1005,Calc!$DS886,1))</f>
        <v/>
      </c>
      <c r="DX886" s="136" t="str">
        <f>IF($DT886="Passive","",INDEX(Expenses!E$6:E$1005,$DS886,1))</f>
        <v/>
      </c>
      <c r="DY886" s="136" t="str">
        <f>IF($DT886="Passive","",INDEX(Expenses!F$6:F$1005,$DS886,1))</f>
        <v/>
      </c>
      <c r="DZ886" s="136" t="str">
        <f>IF($DT886="Passive","",INDEX(Expenses!G$6:G$1005,$DS886,1))</f>
        <v/>
      </c>
      <c r="EA886" s="136" t="str">
        <f>IF($DT886="Passive","",INDEX(Expenses!H$6:H$1005,$DS886,1))</f>
        <v/>
      </c>
      <c r="EB886" s="136" t="str">
        <f>IF($DT886="Passive","",INDEX(Expenses!I$6:I$1005,$DS886,1))</f>
        <v/>
      </c>
      <c r="EC886" s="136" t="str">
        <f>IF($DT886="Passive","",INDEX(Expenses!J$6:J$1005,$DS886,1))</f>
        <v/>
      </c>
      <c r="ED886" s="136" t="str">
        <f>IF($DT886="Passive","",INDEX(Expenses!K$6:K$1005,$DS886,1))</f>
        <v/>
      </c>
      <c r="EE886" s="136" t="str">
        <f>IF($DT886="Passive","",INDEX(Expenses!L$6:L$1005,$DS886,1))</f>
        <v/>
      </c>
      <c r="EF886" s="136" t="str">
        <f>IF($DT886="Passive","",INDEX(Expenses!M$6:M$1005,$DS886,1))</f>
        <v/>
      </c>
      <c r="EG886" s="136" t="str">
        <f>IF($DT886="Passive","",INDEX(Expenses!N$6:N$1005,$DS886,1))</f>
        <v/>
      </c>
      <c r="EH886" s="136" t="str">
        <f>IF($DT886="Passive","",INDEX(Expenses!O$6:O$1005,$DS886,1))</f>
        <v/>
      </c>
      <c r="EI886" s="136" t="str">
        <f>IF($DT886="Passive","",INDEX(Expenses!P$6:P$1005,$DS886,1))</f>
        <v/>
      </c>
    </row>
    <row r="887" spans="123:139" x14ac:dyDescent="0.25">
      <c r="DS887" s="40">
        <v>882</v>
      </c>
      <c r="DT887" s="130" t="str">
        <f>IF(OR(INDEX(Expenses!$B$6:$B$1005,$DS887,1)=0,INDEX(Expenses!$C$6:$C$1005,$DS887,1)=0,INDEX(Expenses!$D$6:$D$1005,$DS887,1)=0),"Passive","Active")</f>
        <v>Passive</v>
      </c>
      <c r="DU887" s="130" t="str">
        <f>IF($DT887="Passive","",INDEX(Expenses!$B$6:$B$1005,Calc!$DS887,1))</f>
        <v/>
      </c>
      <c r="DV887" s="130" t="str">
        <f>IF($DT887="Passive","",INDEX(Expenses!$C$6:$C$1005,Calc!$DS887,1))</f>
        <v/>
      </c>
      <c r="DW887" s="130" t="str">
        <f>IF($DT887="Passive","",INDEX(Expenses!$D$6:$D$1005,Calc!$DS887,1))</f>
        <v/>
      </c>
      <c r="DX887" s="136" t="str">
        <f>IF($DT887="Passive","",INDEX(Expenses!E$6:E$1005,$DS887,1))</f>
        <v/>
      </c>
      <c r="DY887" s="136" t="str">
        <f>IF($DT887="Passive","",INDEX(Expenses!F$6:F$1005,$DS887,1))</f>
        <v/>
      </c>
      <c r="DZ887" s="136" t="str">
        <f>IF($DT887="Passive","",INDEX(Expenses!G$6:G$1005,$DS887,1))</f>
        <v/>
      </c>
      <c r="EA887" s="136" t="str">
        <f>IF($DT887="Passive","",INDEX(Expenses!H$6:H$1005,$DS887,1))</f>
        <v/>
      </c>
      <c r="EB887" s="136" t="str">
        <f>IF($DT887="Passive","",INDEX(Expenses!I$6:I$1005,$DS887,1))</f>
        <v/>
      </c>
      <c r="EC887" s="136" t="str">
        <f>IF($DT887="Passive","",INDEX(Expenses!J$6:J$1005,$DS887,1))</f>
        <v/>
      </c>
      <c r="ED887" s="136" t="str">
        <f>IF($DT887="Passive","",INDEX(Expenses!K$6:K$1005,$DS887,1))</f>
        <v/>
      </c>
      <c r="EE887" s="136" t="str">
        <f>IF($DT887="Passive","",INDEX(Expenses!L$6:L$1005,$DS887,1))</f>
        <v/>
      </c>
      <c r="EF887" s="136" t="str">
        <f>IF($DT887="Passive","",INDEX(Expenses!M$6:M$1005,$DS887,1))</f>
        <v/>
      </c>
      <c r="EG887" s="136" t="str">
        <f>IF($DT887="Passive","",INDEX(Expenses!N$6:N$1005,$DS887,1))</f>
        <v/>
      </c>
      <c r="EH887" s="136" t="str">
        <f>IF($DT887="Passive","",INDEX(Expenses!O$6:O$1005,$DS887,1))</f>
        <v/>
      </c>
      <c r="EI887" s="136" t="str">
        <f>IF($DT887="Passive","",INDEX(Expenses!P$6:P$1005,$DS887,1))</f>
        <v/>
      </c>
    </row>
    <row r="888" spans="123:139" x14ac:dyDescent="0.25">
      <c r="DS888" s="40">
        <v>883</v>
      </c>
      <c r="DT888" s="130" t="str">
        <f>IF(OR(INDEX(Expenses!$B$6:$B$1005,$DS888,1)=0,INDEX(Expenses!$C$6:$C$1005,$DS888,1)=0,INDEX(Expenses!$D$6:$D$1005,$DS888,1)=0),"Passive","Active")</f>
        <v>Passive</v>
      </c>
      <c r="DU888" s="130" t="str">
        <f>IF($DT888="Passive","",INDEX(Expenses!$B$6:$B$1005,Calc!$DS888,1))</f>
        <v/>
      </c>
      <c r="DV888" s="130" t="str">
        <f>IF($DT888="Passive","",INDEX(Expenses!$C$6:$C$1005,Calc!$DS888,1))</f>
        <v/>
      </c>
      <c r="DW888" s="130" t="str">
        <f>IF($DT888="Passive","",INDEX(Expenses!$D$6:$D$1005,Calc!$DS888,1))</f>
        <v/>
      </c>
      <c r="DX888" s="136" t="str">
        <f>IF($DT888="Passive","",INDEX(Expenses!E$6:E$1005,$DS888,1))</f>
        <v/>
      </c>
      <c r="DY888" s="136" t="str">
        <f>IF($DT888="Passive","",INDEX(Expenses!F$6:F$1005,$DS888,1))</f>
        <v/>
      </c>
      <c r="DZ888" s="136" t="str">
        <f>IF($DT888="Passive","",INDEX(Expenses!G$6:G$1005,$DS888,1))</f>
        <v/>
      </c>
      <c r="EA888" s="136" t="str">
        <f>IF($DT888="Passive","",INDEX(Expenses!H$6:H$1005,$DS888,1))</f>
        <v/>
      </c>
      <c r="EB888" s="136" t="str">
        <f>IF($DT888="Passive","",INDEX(Expenses!I$6:I$1005,$DS888,1))</f>
        <v/>
      </c>
      <c r="EC888" s="136" t="str">
        <f>IF($DT888="Passive","",INDEX(Expenses!J$6:J$1005,$DS888,1))</f>
        <v/>
      </c>
      <c r="ED888" s="136" t="str">
        <f>IF($DT888="Passive","",INDEX(Expenses!K$6:K$1005,$DS888,1))</f>
        <v/>
      </c>
      <c r="EE888" s="136" t="str">
        <f>IF($DT888="Passive","",INDEX(Expenses!L$6:L$1005,$DS888,1))</f>
        <v/>
      </c>
      <c r="EF888" s="136" t="str">
        <f>IF($DT888="Passive","",INDEX(Expenses!M$6:M$1005,$DS888,1))</f>
        <v/>
      </c>
      <c r="EG888" s="136" t="str">
        <f>IF($DT888="Passive","",INDEX(Expenses!N$6:N$1005,$DS888,1))</f>
        <v/>
      </c>
      <c r="EH888" s="136" t="str">
        <f>IF($DT888="Passive","",INDEX(Expenses!O$6:O$1005,$DS888,1))</f>
        <v/>
      </c>
      <c r="EI888" s="136" t="str">
        <f>IF($DT888="Passive","",INDEX(Expenses!P$6:P$1005,$DS888,1))</f>
        <v/>
      </c>
    </row>
    <row r="889" spans="123:139" x14ac:dyDescent="0.25">
      <c r="DS889" s="40">
        <v>884</v>
      </c>
      <c r="DT889" s="130" t="str">
        <f>IF(OR(INDEX(Expenses!$B$6:$B$1005,$DS889,1)=0,INDEX(Expenses!$C$6:$C$1005,$DS889,1)=0,INDEX(Expenses!$D$6:$D$1005,$DS889,1)=0),"Passive","Active")</f>
        <v>Passive</v>
      </c>
      <c r="DU889" s="130" t="str">
        <f>IF($DT889="Passive","",INDEX(Expenses!$B$6:$B$1005,Calc!$DS889,1))</f>
        <v/>
      </c>
      <c r="DV889" s="130" t="str">
        <f>IF($DT889="Passive","",INDEX(Expenses!$C$6:$C$1005,Calc!$DS889,1))</f>
        <v/>
      </c>
      <c r="DW889" s="130" t="str">
        <f>IF($DT889="Passive","",INDEX(Expenses!$D$6:$D$1005,Calc!$DS889,1))</f>
        <v/>
      </c>
      <c r="DX889" s="136" t="str">
        <f>IF($DT889="Passive","",INDEX(Expenses!E$6:E$1005,$DS889,1))</f>
        <v/>
      </c>
      <c r="DY889" s="136" t="str">
        <f>IF($DT889="Passive","",INDEX(Expenses!F$6:F$1005,$DS889,1))</f>
        <v/>
      </c>
      <c r="DZ889" s="136" t="str">
        <f>IF($DT889="Passive","",INDEX(Expenses!G$6:G$1005,$DS889,1))</f>
        <v/>
      </c>
      <c r="EA889" s="136" t="str">
        <f>IF($DT889="Passive","",INDEX(Expenses!H$6:H$1005,$DS889,1))</f>
        <v/>
      </c>
      <c r="EB889" s="136" t="str">
        <f>IF($DT889="Passive","",INDEX(Expenses!I$6:I$1005,$DS889,1))</f>
        <v/>
      </c>
      <c r="EC889" s="136" t="str">
        <f>IF($DT889="Passive","",INDEX(Expenses!J$6:J$1005,$DS889,1))</f>
        <v/>
      </c>
      <c r="ED889" s="136" t="str">
        <f>IF($DT889="Passive","",INDEX(Expenses!K$6:K$1005,$DS889,1))</f>
        <v/>
      </c>
      <c r="EE889" s="136" t="str">
        <f>IF($DT889="Passive","",INDEX(Expenses!L$6:L$1005,$DS889,1))</f>
        <v/>
      </c>
      <c r="EF889" s="136" t="str">
        <f>IF($DT889="Passive","",INDEX(Expenses!M$6:M$1005,$DS889,1))</f>
        <v/>
      </c>
      <c r="EG889" s="136" t="str">
        <f>IF($DT889="Passive","",INDEX(Expenses!N$6:N$1005,$DS889,1))</f>
        <v/>
      </c>
      <c r="EH889" s="136" t="str">
        <f>IF($DT889="Passive","",INDEX(Expenses!O$6:O$1005,$DS889,1))</f>
        <v/>
      </c>
      <c r="EI889" s="136" t="str">
        <f>IF($DT889="Passive","",INDEX(Expenses!P$6:P$1005,$DS889,1))</f>
        <v/>
      </c>
    </row>
    <row r="890" spans="123:139" x14ac:dyDescent="0.25">
      <c r="DS890" s="40">
        <v>885</v>
      </c>
      <c r="DT890" s="130" t="str">
        <f>IF(OR(INDEX(Expenses!$B$6:$B$1005,$DS890,1)=0,INDEX(Expenses!$C$6:$C$1005,$DS890,1)=0,INDEX(Expenses!$D$6:$D$1005,$DS890,1)=0),"Passive","Active")</f>
        <v>Passive</v>
      </c>
      <c r="DU890" s="130" t="str">
        <f>IF($DT890="Passive","",INDEX(Expenses!$B$6:$B$1005,Calc!$DS890,1))</f>
        <v/>
      </c>
      <c r="DV890" s="130" t="str">
        <f>IF($DT890="Passive","",INDEX(Expenses!$C$6:$C$1005,Calc!$DS890,1))</f>
        <v/>
      </c>
      <c r="DW890" s="130" t="str">
        <f>IF($DT890="Passive","",INDEX(Expenses!$D$6:$D$1005,Calc!$DS890,1))</f>
        <v/>
      </c>
      <c r="DX890" s="136" t="str">
        <f>IF($DT890="Passive","",INDEX(Expenses!E$6:E$1005,$DS890,1))</f>
        <v/>
      </c>
      <c r="DY890" s="136" t="str">
        <f>IF($DT890="Passive","",INDEX(Expenses!F$6:F$1005,$DS890,1))</f>
        <v/>
      </c>
      <c r="DZ890" s="136" t="str">
        <f>IF($DT890="Passive","",INDEX(Expenses!G$6:G$1005,$DS890,1))</f>
        <v/>
      </c>
      <c r="EA890" s="136" t="str">
        <f>IF($DT890="Passive","",INDEX(Expenses!H$6:H$1005,$DS890,1))</f>
        <v/>
      </c>
      <c r="EB890" s="136" t="str">
        <f>IF($DT890="Passive","",INDEX(Expenses!I$6:I$1005,$DS890,1))</f>
        <v/>
      </c>
      <c r="EC890" s="136" t="str">
        <f>IF($DT890="Passive","",INDEX(Expenses!J$6:J$1005,$DS890,1))</f>
        <v/>
      </c>
      <c r="ED890" s="136" t="str">
        <f>IF($DT890="Passive","",INDEX(Expenses!K$6:K$1005,$DS890,1))</f>
        <v/>
      </c>
      <c r="EE890" s="136" t="str">
        <f>IF($DT890="Passive","",INDEX(Expenses!L$6:L$1005,$DS890,1))</f>
        <v/>
      </c>
      <c r="EF890" s="136" t="str">
        <f>IF($DT890="Passive","",INDEX(Expenses!M$6:M$1005,$DS890,1))</f>
        <v/>
      </c>
      <c r="EG890" s="136" t="str">
        <f>IF($DT890="Passive","",INDEX(Expenses!N$6:N$1005,$DS890,1))</f>
        <v/>
      </c>
      <c r="EH890" s="136" t="str">
        <f>IF($DT890="Passive","",INDEX(Expenses!O$6:O$1005,$DS890,1))</f>
        <v/>
      </c>
      <c r="EI890" s="136" t="str">
        <f>IF($DT890="Passive","",INDEX(Expenses!P$6:P$1005,$DS890,1))</f>
        <v/>
      </c>
    </row>
    <row r="891" spans="123:139" x14ac:dyDescent="0.25">
      <c r="DS891" s="40">
        <v>886</v>
      </c>
      <c r="DT891" s="130" t="str">
        <f>IF(OR(INDEX(Expenses!$B$6:$B$1005,$DS891,1)=0,INDEX(Expenses!$C$6:$C$1005,$DS891,1)=0,INDEX(Expenses!$D$6:$D$1005,$DS891,1)=0),"Passive","Active")</f>
        <v>Passive</v>
      </c>
      <c r="DU891" s="130" t="str">
        <f>IF($DT891="Passive","",INDEX(Expenses!$B$6:$B$1005,Calc!$DS891,1))</f>
        <v/>
      </c>
      <c r="DV891" s="130" t="str">
        <f>IF($DT891="Passive","",INDEX(Expenses!$C$6:$C$1005,Calc!$DS891,1))</f>
        <v/>
      </c>
      <c r="DW891" s="130" t="str">
        <f>IF($DT891="Passive","",INDEX(Expenses!$D$6:$D$1005,Calc!$DS891,1))</f>
        <v/>
      </c>
      <c r="DX891" s="136" t="str">
        <f>IF($DT891="Passive","",INDEX(Expenses!E$6:E$1005,$DS891,1))</f>
        <v/>
      </c>
      <c r="DY891" s="136" t="str">
        <f>IF($DT891="Passive","",INDEX(Expenses!F$6:F$1005,$DS891,1))</f>
        <v/>
      </c>
      <c r="DZ891" s="136" t="str">
        <f>IF($DT891="Passive","",INDEX(Expenses!G$6:G$1005,$DS891,1))</f>
        <v/>
      </c>
      <c r="EA891" s="136" t="str">
        <f>IF($DT891="Passive","",INDEX(Expenses!H$6:H$1005,$DS891,1))</f>
        <v/>
      </c>
      <c r="EB891" s="136" t="str">
        <f>IF($DT891="Passive","",INDEX(Expenses!I$6:I$1005,$DS891,1))</f>
        <v/>
      </c>
      <c r="EC891" s="136" t="str">
        <f>IF($DT891="Passive","",INDEX(Expenses!J$6:J$1005,$DS891,1))</f>
        <v/>
      </c>
      <c r="ED891" s="136" t="str">
        <f>IF($DT891="Passive","",INDEX(Expenses!K$6:K$1005,$DS891,1))</f>
        <v/>
      </c>
      <c r="EE891" s="136" t="str">
        <f>IF($DT891="Passive","",INDEX(Expenses!L$6:L$1005,$DS891,1))</f>
        <v/>
      </c>
      <c r="EF891" s="136" t="str">
        <f>IF($DT891="Passive","",INDEX(Expenses!M$6:M$1005,$DS891,1))</f>
        <v/>
      </c>
      <c r="EG891" s="136" t="str">
        <f>IF($DT891="Passive","",INDEX(Expenses!N$6:N$1005,$DS891,1))</f>
        <v/>
      </c>
      <c r="EH891" s="136" t="str">
        <f>IF($DT891="Passive","",INDEX(Expenses!O$6:O$1005,$DS891,1))</f>
        <v/>
      </c>
      <c r="EI891" s="136" t="str">
        <f>IF($DT891="Passive","",INDEX(Expenses!P$6:P$1005,$DS891,1))</f>
        <v/>
      </c>
    </row>
    <row r="892" spans="123:139" x14ac:dyDescent="0.25">
      <c r="DS892" s="40">
        <v>887</v>
      </c>
      <c r="DT892" s="130" t="str">
        <f>IF(OR(INDEX(Expenses!$B$6:$B$1005,$DS892,1)=0,INDEX(Expenses!$C$6:$C$1005,$DS892,1)=0,INDEX(Expenses!$D$6:$D$1005,$DS892,1)=0),"Passive","Active")</f>
        <v>Passive</v>
      </c>
      <c r="DU892" s="130" t="str">
        <f>IF($DT892="Passive","",INDEX(Expenses!$B$6:$B$1005,Calc!$DS892,1))</f>
        <v/>
      </c>
      <c r="DV892" s="130" t="str">
        <f>IF($DT892="Passive","",INDEX(Expenses!$C$6:$C$1005,Calc!$DS892,1))</f>
        <v/>
      </c>
      <c r="DW892" s="130" t="str">
        <f>IF($DT892="Passive","",INDEX(Expenses!$D$6:$D$1005,Calc!$DS892,1))</f>
        <v/>
      </c>
      <c r="DX892" s="136" t="str">
        <f>IF($DT892="Passive","",INDEX(Expenses!E$6:E$1005,$DS892,1))</f>
        <v/>
      </c>
      <c r="DY892" s="136" t="str">
        <f>IF($DT892="Passive","",INDEX(Expenses!F$6:F$1005,$DS892,1))</f>
        <v/>
      </c>
      <c r="DZ892" s="136" t="str">
        <f>IF($DT892="Passive","",INDEX(Expenses!G$6:G$1005,$DS892,1))</f>
        <v/>
      </c>
      <c r="EA892" s="136" t="str">
        <f>IF($DT892="Passive","",INDEX(Expenses!H$6:H$1005,$DS892,1))</f>
        <v/>
      </c>
      <c r="EB892" s="136" t="str">
        <f>IF($DT892="Passive","",INDEX(Expenses!I$6:I$1005,$DS892,1))</f>
        <v/>
      </c>
      <c r="EC892" s="136" t="str">
        <f>IF($DT892="Passive","",INDEX(Expenses!J$6:J$1005,$DS892,1))</f>
        <v/>
      </c>
      <c r="ED892" s="136" t="str">
        <f>IF($DT892="Passive","",INDEX(Expenses!K$6:K$1005,$DS892,1))</f>
        <v/>
      </c>
      <c r="EE892" s="136" t="str">
        <f>IF($DT892="Passive","",INDEX(Expenses!L$6:L$1005,$DS892,1))</f>
        <v/>
      </c>
      <c r="EF892" s="136" t="str">
        <f>IF($DT892="Passive","",INDEX(Expenses!M$6:M$1005,$DS892,1))</f>
        <v/>
      </c>
      <c r="EG892" s="136" t="str">
        <f>IF($DT892="Passive","",INDEX(Expenses!N$6:N$1005,$DS892,1))</f>
        <v/>
      </c>
      <c r="EH892" s="136" t="str">
        <f>IF($DT892="Passive","",INDEX(Expenses!O$6:O$1005,$DS892,1))</f>
        <v/>
      </c>
      <c r="EI892" s="136" t="str">
        <f>IF($DT892="Passive","",INDEX(Expenses!P$6:P$1005,$DS892,1))</f>
        <v/>
      </c>
    </row>
    <row r="893" spans="123:139" x14ac:dyDescent="0.25">
      <c r="DS893" s="40">
        <v>888</v>
      </c>
      <c r="DT893" s="130" t="str">
        <f>IF(OR(INDEX(Expenses!$B$6:$B$1005,$DS893,1)=0,INDEX(Expenses!$C$6:$C$1005,$DS893,1)=0,INDEX(Expenses!$D$6:$D$1005,$DS893,1)=0),"Passive","Active")</f>
        <v>Passive</v>
      </c>
      <c r="DU893" s="130" t="str">
        <f>IF($DT893="Passive","",INDEX(Expenses!$B$6:$B$1005,Calc!$DS893,1))</f>
        <v/>
      </c>
      <c r="DV893" s="130" t="str">
        <f>IF($DT893="Passive","",INDEX(Expenses!$C$6:$C$1005,Calc!$DS893,1))</f>
        <v/>
      </c>
      <c r="DW893" s="130" t="str">
        <f>IF($DT893="Passive","",INDEX(Expenses!$D$6:$D$1005,Calc!$DS893,1))</f>
        <v/>
      </c>
      <c r="DX893" s="136" t="str">
        <f>IF($DT893="Passive","",INDEX(Expenses!E$6:E$1005,$DS893,1))</f>
        <v/>
      </c>
      <c r="DY893" s="136" t="str">
        <f>IF($DT893="Passive","",INDEX(Expenses!F$6:F$1005,$DS893,1))</f>
        <v/>
      </c>
      <c r="DZ893" s="136" t="str">
        <f>IF($DT893="Passive","",INDEX(Expenses!G$6:G$1005,$DS893,1))</f>
        <v/>
      </c>
      <c r="EA893" s="136" t="str">
        <f>IF($DT893="Passive","",INDEX(Expenses!H$6:H$1005,$DS893,1))</f>
        <v/>
      </c>
      <c r="EB893" s="136" t="str">
        <f>IF($DT893="Passive","",INDEX(Expenses!I$6:I$1005,$DS893,1))</f>
        <v/>
      </c>
      <c r="EC893" s="136" t="str">
        <f>IF($DT893="Passive","",INDEX(Expenses!J$6:J$1005,$DS893,1))</f>
        <v/>
      </c>
      <c r="ED893" s="136" t="str">
        <f>IF($DT893="Passive","",INDEX(Expenses!K$6:K$1005,$DS893,1))</f>
        <v/>
      </c>
      <c r="EE893" s="136" t="str">
        <f>IF($DT893="Passive","",INDEX(Expenses!L$6:L$1005,$DS893,1))</f>
        <v/>
      </c>
      <c r="EF893" s="136" t="str">
        <f>IF($DT893="Passive","",INDEX(Expenses!M$6:M$1005,$DS893,1))</f>
        <v/>
      </c>
      <c r="EG893" s="136" t="str">
        <f>IF($DT893="Passive","",INDEX(Expenses!N$6:N$1005,$DS893,1))</f>
        <v/>
      </c>
      <c r="EH893" s="136" t="str">
        <f>IF($DT893="Passive","",INDEX(Expenses!O$6:O$1005,$DS893,1))</f>
        <v/>
      </c>
      <c r="EI893" s="136" t="str">
        <f>IF($DT893="Passive","",INDEX(Expenses!P$6:P$1005,$DS893,1))</f>
        <v/>
      </c>
    </row>
    <row r="894" spans="123:139" x14ac:dyDescent="0.25">
      <c r="DS894" s="40">
        <v>889</v>
      </c>
      <c r="DT894" s="130" t="str">
        <f>IF(OR(INDEX(Expenses!$B$6:$B$1005,$DS894,1)=0,INDEX(Expenses!$C$6:$C$1005,$DS894,1)=0,INDEX(Expenses!$D$6:$D$1005,$DS894,1)=0),"Passive","Active")</f>
        <v>Passive</v>
      </c>
      <c r="DU894" s="130" t="str">
        <f>IF($DT894="Passive","",INDEX(Expenses!$B$6:$B$1005,Calc!$DS894,1))</f>
        <v/>
      </c>
      <c r="DV894" s="130" t="str">
        <f>IF($DT894="Passive","",INDEX(Expenses!$C$6:$C$1005,Calc!$DS894,1))</f>
        <v/>
      </c>
      <c r="DW894" s="130" t="str">
        <f>IF($DT894="Passive","",INDEX(Expenses!$D$6:$D$1005,Calc!$DS894,1))</f>
        <v/>
      </c>
      <c r="DX894" s="136" t="str">
        <f>IF($DT894="Passive","",INDEX(Expenses!E$6:E$1005,$DS894,1))</f>
        <v/>
      </c>
      <c r="DY894" s="136" t="str">
        <f>IF($DT894="Passive","",INDEX(Expenses!F$6:F$1005,$DS894,1))</f>
        <v/>
      </c>
      <c r="DZ894" s="136" t="str">
        <f>IF($DT894="Passive","",INDEX(Expenses!G$6:G$1005,$DS894,1))</f>
        <v/>
      </c>
      <c r="EA894" s="136" t="str">
        <f>IF($DT894="Passive","",INDEX(Expenses!H$6:H$1005,$DS894,1))</f>
        <v/>
      </c>
      <c r="EB894" s="136" t="str">
        <f>IF($DT894="Passive","",INDEX(Expenses!I$6:I$1005,$DS894,1))</f>
        <v/>
      </c>
      <c r="EC894" s="136" t="str">
        <f>IF($DT894="Passive","",INDEX(Expenses!J$6:J$1005,$DS894,1))</f>
        <v/>
      </c>
      <c r="ED894" s="136" t="str">
        <f>IF($DT894="Passive","",INDEX(Expenses!K$6:K$1005,$DS894,1))</f>
        <v/>
      </c>
      <c r="EE894" s="136" t="str">
        <f>IF($DT894="Passive","",INDEX(Expenses!L$6:L$1005,$DS894,1))</f>
        <v/>
      </c>
      <c r="EF894" s="136" t="str">
        <f>IF($DT894="Passive","",INDEX(Expenses!M$6:M$1005,$DS894,1))</f>
        <v/>
      </c>
      <c r="EG894" s="136" t="str">
        <f>IF($DT894="Passive","",INDEX(Expenses!N$6:N$1005,$DS894,1))</f>
        <v/>
      </c>
      <c r="EH894" s="136" t="str">
        <f>IF($DT894="Passive","",INDEX(Expenses!O$6:O$1005,$DS894,1))</f>
        <v/>
      </c>
      <c r="EI894" s="136" t="str">
        <f>IF($DT894="Passive","",INDEX(Expenses!P$6:P$1005,$DS894,1))</f>
        <v/>
      </c>
    </row>
    <row r="895" spans="123:139" x14ac:dyDescent="0.25">
      <c r="DS895" s="40">
        <v>890</v>
      </c>
      <c r="DT895" s="130" t="str">
        <f>IF(OR(INDEX(Expenses!$B$6:$B$1005,$DS895,1)=0,INDEX(Expenses!$C$6:$C$1005,$DS895,1)=0,INDEX(Expenses!$D$6:$D$1005,$DS895,1)=0),"Passive","Active")</f>
        <v>Passive</v>
      </c>
      <c r="DU895" s="130" t="str">
        <f>IF($DT895="Passive","",INDEX(Expenses!$B$6:$B$1005,Calc!$DS895,1))</f>
        <v/>
      </c>
      <c r="DV895" s="130" t="str">
        <f>IF($DT895="Passive","",INDEX(Expenses!$C$6:$C$1005,Calc!$DS895,1))</f>
        <v/>
      </c>
      <c r="DW895" s="130" t="str">
        <f>IF($DT895="Passive","",INDEX(Expenses!$D$6:$D$1005,Calc!$DS895,1))</f>
        <v/>
      </c>
      <c r="DX895" s="136" t="str">
        <f>IF($DT895="Passive","",INDEX(Expenses!E$6:E$1005,$DS895,1))</f>
        <v/>
      </c>
      <c r="DY895" s="136" t="str">
        <f>IF($DT895="Passive","",INDEX(Expenses!F$6:F$1005,$DS895,1))</f>
        <v/>
      </c>
      <c r="DZ895" s="136" t="str">
        <f>IF($DT895="Passive","",INDEX(Expenses!G$6:G$1005,$DS895,1))</f>
        <v/>
      </c>
      <c r="EA895" s="136" t="str">
        <f>IF($DT895="Passive","",INDEX(Expenses!H$6:H$1005,$DS895,1))</f>
        <v/>
      </c>
      <c r="EB895" s="136" t="str">
        <f>IF($DT895="Passive","",INDEX(Expenses!I$6:I$1005,$DS895,1))</f>
        <v/>
      </c>
      <c r="EC895" s="136" t="str">
        <f>IF($DT895="Passive","",INDEX(Expenses!J$6:J$1005,$DS895,1))</f>
        <v/>
      </c>
      <c r="ED895" s="136" t="str">
        <f>IF($DT895="Passive","",INDEX(Expenses!K$6:K$1005,$DS895,1))</f>
        <v/>
      </c>
      <c r="EE895" s="136" t="str">
        <f>IF($DT895="Passive","",INDEX(Expenses!L$6:L$1005,$DS895,1))</f>
        <v/>
      </c>
      <c r="EF895" s="136" t="str">
        <f>IF($DT895="Passive","",INDEX(Expenses!M$6:M$1005,$DS895,1))</f>
        <v/>
      </c>
      <c r="EG895" s="136" t="str">
        <f>IF($DT895="Passive","",INDEX(Expenses!N$6:N$1005,$DS895,1))</f>
        <v/>
      </c>
      <c r="EH895" s="136" t="str">
        <f>IF($DT895="Passive","",INDEX(Expenses!O$6:O$1005,$DS895,1))</f>
        <v/>
      </c>
      <c r="EI895" s="136" t="str">
        <f>IF($DT895="Passive","",INDEX(Expenses!P$6:P$1005,$DS895,1))</f>
        <v/>
      </c>
    </row>
    <row r="896" spans="123:139" x14ac:dyDescent="0.25">
      <c r="DS896" s="40">
        <v>891</v>
      </c>
      <c r="DT896" s="130" t="str">
        <f>IF(OR(INDEX(Expenses!$B$6:$B$1005,$DS896,1)=0,INDEX(Expenses!$C$6:$C$1005,$DS896,1)=0,INDEX(Expenses!$D$6:$D$1005,$DS896,1)=0),"Passive","Active")</f>
        <v>Passive</v>
      </c>
      <c r="DU896" s="130" t="str">
        <f>IF($DT896="Passive","",INDEX(Expenses!$B$6:$B$1005,Calc!$DS896,1))</f>
        <v/>
      </c>
      <c r="DV896" s="130" t="str">
        <f>IF($DT896="Passive","",INDEX(Expenses!$C$6:$C$1005,Calc!$DS896,1))</f>
        <v/>
      </c>
      <c r="DW896" s="130" t="str">
        <f>IF($DT896="Passive","",INDEX(Expenses!$D$6:$D$1005,Calc!$DS896,1))</f>
        <v/>
      </c>
      <c r="DX896" s="136" t="str">
        <f>IF($DT896="Passive","",INDEX(Expenses!E$6:E$1005,$DS896,1))</f>
        <v/>
      </c>
      <c r="DY896" s="136" t="str">
        <f>IF($DT896="Passive","",INDEX(Expenses!F$6:F$1005,$DS896,1))</f>
        <v/>
      </c>
      <c r="DZ896" s="136" t="str">
        <f>IF($DT896="Passive","",INDEX(Expenses!G$6:G$1005,$DS896,1))</f>
        <v/>
      </c>
      <c r="EA896" s="136" t="str">
        <f>IF($DT896="Passive","",INDEX(Expenses!H$6:H$1005,$DS896,1))</f>
        <v/>
      </c>
      <c r="EB896" s="136" t="str">
        <f>IF($DT896="Passive","",INDEX(Expenses!I$6:I$1005,$DS896,1))</f>
        <v/>
      </c>
      <c r="EC896" s="136" t="str">
        <f>IF($DT896="Passive","",INDEX(Expenses!J$6:J$1005,$DS896,1))</f>
        <v/>
      </c>
      <c r="ED896" s="136" t="str">
        <f>IF($DT896="Passive","",INDEX(Expenses!K$6:K$1005,$DS896,1))</f>
        <v/>
      </c>
      <c r="EE896" s="136" t="str">
        <f>IF($DT896="Passive","",INDEX(Expenses!L$6:L$1005,$DS896,1))</f>
        <v/>
      </c>
      <c r="EF896" s="136" t="str">
        <f>IF($DT896="Passive","",INDEX(Expenses!M$6:M$1005,$DS896,1))</f>
        <v/>
      </c>
      <c r="EG896" s="136" t="str">
        <f>IF($DT896="Passive","",INDEX(Expenses!N$6:N$1005,$DS896,1))</f>
        <v/>
      </c>
      <c r="EH896" s="136" t="str">
        <f>IF($DT896="Passive","",INDEX(Expenses!O$6:O$1005,$DS896,1))</f>
        <v/>
      </c>
      <c r="EI896" s="136" t="str">
        <f>IF($DT896="Passive","",INDEX(Expenses!P$6:P$1005,$DS896,1))</f>
        <v/>
      </c>
    </row>
    <row r="897" spans="123:139" x14ac:dyDescent="0.25">
      <c r="DS897" s="40">
        <v>892</v>
      </c>
      <c r="DT897" s="130" t="str">
        <f>IF(OR(INDEX(Expenses!$B$6:$B$1005,$DS897,1)=0,INDEX(Expenses!$C$6:$C$1005,$DS897,1)=0,INDEX(Expenses!$D$6:$D$1005,$DS897,1)=0),"Passive","Active")</f>
        <v>Passive</v>
      </c>
      <c r="DU897" s="130" t="str">
        <f>IF($DT897="Passive","",INDEX(Expenses!$B$6:$B$1005,Calc!$DS897,1))</f>
        <v/>
      </c>
      <c r="DV897" s="130" t="str">
        <f>IF($DT897="Passive","",INDEX(Expenses!$C$6:$C$1005,Calc!$DS897,1))</f>
        <v/>
      </c>
      <c r="DW897" s="130" t="str">
        <f>IF($DT897="Passive","",INDEX(Expenses!$D$6:$D$1005,Calc!$DS897,1))</f>
        <v/>
      </c>
      <c r="DX897" s="136" t="str">
        <f>IF($DT897="Passive","",INDEX(Expenses!E$6:E$1005,$DS897,1))</f>
        <v/>
      </c>
      <c r="DY897" s="136" t="str">
        <f>IF($DT897="Passive","",INDEX(Expenses!F$6:F$1005,$DS897,1))</f>
        <v/>
      </c>
      <c r="DZ897" s="136" t="str">
        <f>IF($DT897="Passive","",INDEX(Expenses!G$6:G$1005,$DS897,1))</f>
        <v/>
      </c>
      <c r="EA897" s="136" t="str">
        <f>IF($DT897="Passive","",INDEX(Expenses!H$6:H$1005,$DS897,1))</f>
        <v/>
      </c>
      <c r="EB897" s="136" t="str">
        <f>IF($DT897="Passive","",INDEX(Expenses!I$6:I$1005,$DS897,1))</f>
        <v/>
      </c>
      <c r="EC897" s="136" t="str">
        <f>IF($DT897="Passive","",INDEX(Expenses!J$6:J$1005,$DS897,1))</f>
        <v/>
      </c>
      <c r="ED897" s="136" t="str">
        <f>IF($DT897="Passive","",INDEX(Expenses!K$6:K$1005,$DS897,1))</f>
        <v/>
      </c>
      <c r="EE897" s="136" t="str">
        <f>IF($DT897="Passive","",INDEX(Expenses!L$6:L$1005,$DS897,1))</f>
        <v/>
      </c>
      <c r="EF897" s="136" t="str">
        <f>IF($DT897="Passive","",INDEX(Expenses!M$6:M$1005,$DS897,1))</f>
        <v/>
      </c>
      <c r="EG897" s="136" t="str">
        <f>IF($DT897="Passive","",INDEX(Expenses!N$6:N$1005,$DS897,1))</f>
        <v/>
      </c>
      <c r="EH897" s="136" t="str">
        <f>IF($DT897="Passive","",INDEX(Expenses!O$6:O$1005,$DS897,1))</f>
        <v/>
      </c>
      <c r="EI897" s="136" t="str">
        <f>IF($DT897="Passive","",INDEX(Expenses!P$6:P$1005,$DS897,1))</f>
        <v/>
      </c>
    </row>
    <row r="898" spans="123:139" x14ac:dyDescent="0.25">
      <c r="DS898" s="40">
        <v>893</v>
      </c>
      <c r="DT898" s="130" t="str">
        <f>IF(OR(INDEX(Expenses!$B$6:$B$1005,$DS898,1)=0,INDEX(Expenses!$C$6:$C$1005,$DS898,1)=0,INDEX(Expenses!$D$6:$D$1005,$DS898,1)=0),"Passive","Active")</f>
        <v>Passive</v>
      </c>
      <c r="DU898" s="130" t="str">
        <f>IF($DT898="Passive","",INDEX(Expenses!$B$6:$B$1005,Calc!$DS898,1))</f>
        <v/>
      </c>
      <c r="DV898" s="130" t="str">
        <f>IF($DT898="Passive","",INDEX(Expenses!$C$6:$C$1005,Calc!$DS898,1))</f>
        <v/>
      </c>
      <c r="DW898" s="130" t="str">
        <f>IF($DT898="Passive","",INDEX(Expenses!$D$6:$D$1005,Calc!$DS898,1))</f>
        <v/>
      </c>
      <c r="DX898" s="136" t="str">
        <f>IF($DT898="Passive","",INDEX(Expenses!E$6:E$1005,$DS898,1))</f>
        <v/>
      </c>
      <c r="DY898" s="136" t="str">
        <f>IF($DT898="Passive","",INDEX(Expenses!F$6:F$1005,$DS898,1))</f>
        <v/>
      </c>
      <c r="DZ898" s="136" t="str">
        <f>IF($DT898="Passive","",INDEX(Expenses!G$6:G$1005,$DS898,1))</f>
        <v/>
      </c>
      <c r="EA898" s="136" t="str">
        <f>IF($DT898="Passive","",INDEX(Expenses!H$6:H$1005,$DS898,1))</f>
        <v/>
      </c>
      <c r="EB898" s="136" t="str">
        <f>IF($DT898="Passive","",INDEX(Expenses!I$6:I$1005,$DS898,1))</f>
        <v/>
      </c>
      <c r="EC898" s="136" t="str">
        <f>IF($DT898="Passive","",INDEX(Expenses!J$6:J$1005,$DS898,1))</f>
        <v/>
      </c>
      <c r="ED898" s="136" t="str">
        <f>IF($DT898="Passive","",INDEX(Expenses!K$6:K$1005,$DS898,1))</f>
        <v/>
      </c>
      <c r="EE898" s="136" t="str">
        <f>IF($DT898="Passive","",INDEX(Expenses!L$6:L$1005,$DS898,1))</f>
        <v/>
      </c>
      <c r="EF898" s="136" t="str">
        <f>IF($DT898="Passive","",INDEX(Expenses!M$6:M$1005,$DS898,1))</f>
        <v/>
      </c>
      <c r="EG898" s="136" t="str">
        <f>IF($DT898="Passive","",INDEX(Expenses!N$6:N$1005,$DS898,1))</f>
        <v/>
      </c>
      <c r="EH898" s="136" t="str">
        <f>IF($DT898="Passive","",INDEX(Expenses!O$6:O$1005,$DS898,1))</f>
        <v/>
      </c>
      <c r="EI898" s="136" t="str">
        <f>IF($DT898="Passive","",INDEX(Expenses!P$6:P$1005,$DS898,1))</f>
        <v/>
      </c>
    </row>
    <row r="899" spans="123:139" x14ac:dyDescent="0.25">
      <c r="DS899" s="40">
        <v>894</v>
      </c>
      <c r="DT899" s="130" t="str">
        <f>IF(OR(INDEX(Expenses!$B$6:$B$1005,$DS899,1)=0,INDEX(Expenses!$C$6:$C$1005,$DS899,1)=0,INDEX(Expenses!$D$6:$D$1005,$DS899,1)=0),"Passive","Active")</f>
        <v>Passive</v>
      </c>
      <c r="DU899" s="130" t="str">
        <f>IF($DT899="Passive","",INDEX(Expenses!$B$6:$B$1005,Calc!$DS899,1))</f>
        <v/>
      </c>
      <c r="DV899" s="130" t="str">
        <f>IF($DT899="Passive","",INDEX(Expenses!$C$6:$C$1005,Calc!$DS899,1))</f>
        <v/>
      </c>
      <c r="DW899" s="130" t="str">
        <f>IF($DT899="Passive","",INDEX(Expenses!$D$6:$D$1005,Calc!$DS899,1))</f>
        <v/>
      </c>
      <c r="DX899" s="136" t="str">
        <f>IF($DT899="Passive","",INDEX(Expenses!E$6:E$1005,$DS899,1))</f>
        <v/>
      </c>
      <c r="DY899" s="136" t="str">
        <f>IF($DT899="Passive","",INDEX(Expenses!F$6:F$1005,$DS899,1))</f>
        <v/>
      </c>
      <c r="DZ899" s="136" t="str">
        <f>IF($DT899="Passive","",INDEX(Expenses!G$6:G$1005,$DS899,1))</f>
        <v/>
      </c>
      <c r="EA899" s="136" t="str">
        <f>IF($DT899="Passive","",INDEX(Expenses!H$6:H$1005,$DS899,1))</f>
        <v/>
      </c>
      <c r="EB899" s="136" t="str">
        <f>IF($DT899="Passive","",INDEX(Expenses!I$6:I$1005,$DS899,1))</f>
        <v/>
      </c>
      <c r="EC899" s="136" t="str">
        <f>IF($DT899="Passive","",INDEX(Expenses!J$6:J$1005,$DS899,1))</f>
        <v/>
      </c>
      <c r="ED899" s="136" t="str">
        <f>IF($DT899="Passive","",INDEX(Expenses!K$6:K$1005,$DS899,1))</f>
        <v/>
      </c>
      <c r="EE899" s="136" t="str">
        <f>IF($DT899="Passive","",INDEX(Expenses!L$6:L$1005,$DS899,1))</f>
        <v/>
      </c>
      <c r="EF899" s="136" t="str">
        <f>IF($DT899="Passive","",INDEX(Expenses!M$6:M$1005,$DS899,1))</f>
        <v/>
      </c>
      <c r="EG899" s="136" t="str">
        <f>IF($DT899="Passive","",INDEX(Expenses!N$6:N$1005,$DS899,1))</f>
        <v/>
      </c>
      <c r="EH899" s="136" t="str">
        <f>IF($DT899="Passive","",INDEX(Expenses!O$6:O$1005,$DS899,1))</f>
        <v/>
      </c>
      <c r="EI899" s="136" t="str">
        <f>IF($DT899="Passive","",INDEX(Expenses!P$6:P$1005,$DS899,1))</f>
        <v/>
      </c>
    </row>
    <row r="900" spans="123:139" x14ac:dyDescent="0.25">
      <c r="DS900" s="40">
        <v>895</v>
      </c>
      <c r="DT900" s="130" t="str">
        <f>IF(OR(INDEX(Expenses!$B$6:$B$1005,$DS900,1)=0,INDEX(Expenses!$C$6:$C$1005,$DS900,1)=0,INDEX(Expenses!$D$6:$D$1005,$DS900,1)=0),"Passive","Active")</f>
        <v>Passive</v>
      </c>
      <c r="DU900" s="130" t="str">
        <f>IF($DT900="Passive","",INDEX(Expenses!$B$6:$B$1005,Calc!$DS900,1))</f>
        <v/>
      </c>
      <c r="DV900" s="130" t="str">
        <f>IF($DT900="Passive","",INDEX(Expenses!$C$6:$C$1005,Calc!$DS900,1))</f>
        <v/>
      </c>
      <c r="DW900" s="130" t="str">
        <f>IF($DT900="Passive","",INDEX(Expenses!$D$6:$D$1005,Calc!$DS900,1))</f>
        <v/>
      </c>
      <c r="DX900" s="136" t="str">
        <f>IF($DT900="Passive","",INDEX(Expenses!E$6:E$1005,$DS900,1))</f>
        <v/>
      </c>
      <c r="DY900" s="136" t="str">
        <f>IF($DT900="Passive","",INDEX(Expenses!F$6:F$1005,$DS900,1))</f>
        <v/>
      </c>
      <c r="DZ900" s="136" t="str">
        <f>IF($DT900="Passive","",INDEX(Expenses!G$6:G$1005,$DS900,1))</f>
        <v/>
      </c>
      <c r="EA900" s="136" t="str">
        <f>IF($DT900="Passive","",INDEX(Expenses!H$6:H$1005,$DS900,1))</f>
        <v/>
      </c>
      <c r="EB900" s="136" t="str">
        <f>IF($DT900="Passive","",INDEX(Expenses!I$6:I$1005,$DS900,1))</f>
        <v/>
      </c>
      <c r="EC900" s="136" t="str">
        <f>IF($DT900="Passive","",INDEX(Expenses!J$6:J$1005,$DS900,1))</f>
        <v/>
      </c>
      <c r="ED900" s="136" t="str">
        <f>IF($DT900="Passive","",INDEX(Expenses!K$6:K$1005,$DS900,1))</f>
        <v/>
      </c>
      <c r="EE900" s="136" t="str">
        <f>IF($DT900="Passive","",INDEX(Expenses!L$6:L$1005,$DS900,1))</f>
        <v/>
      </c>
      <c r="EF900" s="136" t="str">
        <f>IF($DT900="Passive","",INDEX(Expenses!M$6:M$1005,$DS900,1))</f>
        <v/>
      </c>
      <c r="EG900" s="136" t="str">
        <f>IF($DT900="Passive","",INDEX(Expenses!N$6:N$1005,$DS900,1))</f>
        <v/>
      </c>
      <c r="EH900" s="136" t="str">
        <f>IF($DT900="Passive","",INDEX(Expenses!O$6:O$1005,$DS900,1))</f>
        <v/>
      </c>
      <c r="EI900" s="136" t="str">
        <f>IF($DT900="Passive","",INDEX(Expenses!P$6:P$1005,$DS900,1))</f>
        <v/>
      </c>
    </row>
    <row r="901" spans="123:139" x14ac:dyDescent="0.25">
      <c r="DS901" s="40">
        <v>896</v>
      </c>
      <c r="DT901" s="130" t="str">
        <f>IF(OR(INDEX(Expenses!$B$6:$B$1005,$DS901,1)=0,INDEX(Expenses!$C$6:$C$1005,$DS901,1)=0,INDEX(Expenses!$D$6:$D$1005,$DS901,1)=0),"Passive","Active")</f>
        <v>Passive</v>
      </c>
      <c r="DU901" s="130" t="str">
        <f>IF($DT901="Passive","",INDEX(Expenses!$B$6:$B$1005,Calc!$DS901,1))</f>
        <v/>
      </c>
      <c r="DV901" s="130" t="str">
        <f>IF($DT901="Passive","",INDEX(Expenses!$C$6:$C$1005,Calc!$DS901,1))</f>
        <v/>
      </c>
      <c r="DW901" s="130" t="str">
        <f>IF($DT901="Passive","",INDEX(Expenses!$D$6:$D$1005,Calc!$DS901,1))</f>
        <v/>
      </c>
      <c r="DX901" s="136" t="str">
        <f>IF($DT901="Passive","",INDEX(Expenses!E$6:E$1005,$DS901,1))</f>
        <v/>
      </c>
      <c r="DY901" s="136" t="str">
        <f>IF($DT901="Passive","",INDEX(Expenses!F$6:F$1005,$DS901,1))</f>
        <v/>
      </c>
      <c r="DZ901" s="136" t="str">
        <f>IF($DT901="Passive","",INDEX(Expenses!G$6:G$1005,$DS901,1))</f>
        <v/>
      </c>
      <c r="EA901" s="136" t="str">
        <f>IF($DT901="Passive","",INDEX(Expenses!H$6:H$1005,$DS901,1))</f>
        <v/>
      </c>
      <c r="EB901" s="136" t="str">
        <f>IF($DT901="Passive","",INDEX(Expenses!I$6:I$1005,$DS901,1))</f>
        <v/>
      </c>
      <c r="EC901" s="136" t="str">
        <f>IF($DT901="Passive","",INDEX(Expenses!J$6:J$1005,$DS901,1))</f>
        <v/>
      </c>
      <c r="ED901" s="136" t="str">
        <f>IF($DT901="Passive","",INDEX(Expenses!K$6:K$1005,$DS901,1))</f>
        <v/>
      </c>
      <c r="EE901" s="136" t="str">
        <f>IF($DT901="Passive","",INDEX(Expenses!L$6:L$1005,$DS901,1))</f>
        <v/>
      </c>
      <c r="EF901" s="136" t="str">
        <f>IF($DT901="Passive","",INDEX(Expenses!M$6:M$1005,$DS901,1))</f>
        <v/>
      </c>
      <c r="EG901" s="136" t="str">
        <f>IF($DT901="Passive","",INDEX(Expenses!N$6:N$1005,$DS901,1))</f>
        <v/>
      </c>
      <c r="EH901" s="136" t="str">
        <f>IF($DT901="Passive","",INDEX(Expenses!O$6:O$1005,$DS901,1))</f>
        <v/>
      </c>
      <c r="EI901" s="136" t="str">
        <f>IF($DT901="Passive","",INDEX(Expenses!P$6:P$1005,$DS901,1))</f>
        <v/>
      </c>
    </row>
    <row r="902" spans="123:139" x14ac:dyDescent="0.25">
      <c r="DS902" s="40">
        <v>897</v>
      </c>
      <c r="DT902" s="130" t="str">
        <f>IF(OR(INDEX(Expenses!$B$6:$B$1005,$DS902,1)=0,INDEX(Expenses!$C$6:$C$1005,$DS902,1)=0,INDEX(Expenses!$D$6:$D$1005,$DS902,1)=0),"Passive","Active")</f>
        <v>Passive</v>
      </c>
      <c r="DU902" s="130" t="str">
        <f>IF($DT902="Passive","",INDEX(Expenses!$B$6:$B$1005,Calc!$DS902,1))</f>
        <v/>
      </c>
      <c r="DV902" s="130" t="str">
        <f>IF($DT902="Passive","",INDEX(Expenses!$C$6:$C$1005,Calc!$DS902,1))</f>
        <v/>
      </c>
      <c r="DW902" s="130" t="str">
        <f>IF($DT902="Passive","",INDEX(Expenses!$D$6:$D$1005,Calc!$DS902,1))</f>
        <v/>
      </c>
      <c r="DX902" s="136" t="str">
        <f>IF($DT902="Passive","",INDEX(Expenses!E$6:E$1005,$DS902,1))</f>
        <v/>
      </c>
      <c r="DY902" s="136" t="str">
        <f>IF($DT902="Passive","",INDEX(Expenses!F$6:F$1005,$DS902,1))</f>
        <v/>
      </c>
      <c r="DZ902" s="136" t="str">
        <f>IF($DT902="Passive","",INDEX(Expenses!G$6:G$1005,$DS902,1))</f>
        <v/>
      </c>
      <c r="EA902" s="136" t="str">
        <f>IF($DT902="Passive","",INDEX(Expenses!H$6:H$1005,$DS902,1))</f>
        <v/>
      </c>
      <c r="EB902" s="136" t="str">
        <f>IF($DT902="Passive","",INDEX(Expenses!I$6:I$1005,$DS902,1))</f>
        <v/>
      </c>
      <c r="EC902" s="136" t="str">
        <f>IF($DT902="Passive","",INDEX(Expenses!J$6:J$1005,$DS902,1))</f>
        <v/>
      </c>
      <c r="ED902" s="136" t="str">
        <f>IF($DT902="Passive","",INDEX(Expenses!K$6:K$1005,$DS902,1))</f>
        <v/>
      </c>
      <c r="EE902" s="136" t="str">
        <f>IF($DT902="Passive","",INDEX(Expenses!L$6:L$1005,$DS902,1))</f>
        <v/>
      </c>
      <c r="EF902" s="136" t="str">
        <f>IF($DT902="Passive","",INDEX(Expenses!M$6:M$1005,$DS902,1))</f>
        <v/>
      </c>
      <c r="EG902" s="136" t="str">
        <f>IF($DT902="Passive","",INDEX(Expenses!N$6:N$1005,$DS902,1))</f>
        <v/>
      </c>
      <c r="EH902" s="136" t="str">
        <f>IF($DT902="Passive","",INDEX(Expenses!O$6:O$1005,$DS902,1))</f>
        <v/>
      </c>
      <c r="EI902" s="136" t="str">
        <f>IF($DT902="Passive","",INDEX(Expenses!P$6:P$1005,$DS902,1))</f>
        <v/>
      </c>
    </row>
    <row r="903" spans="123:139" x14ac:dyDescent="0.25">
      <c r="DS903" s="40">
        <v>898</v>
      </c>
      <c r="DT903" s="130" t="str">
        <f>IF(OR(INDEX(Expenses!$B$6:$B$1005,$DS903,1)=0,INDEX(Expenses!$C$6:$C$1005,$DS903,1)=0,INDEX(Expenses!$D$6:$D$1005,$DS903,1)=0),"Passive","Active")</f>
        <v>Passive</v>
      </c>
      <c r="DU903" s="130" t="str">
        <f>IF($DT903="Passive","",INDEX(Expenses!$B$6:$B$1005,Calc!$DS903,1))</f>
        <v/>
      </c>
      <c r="DV903" s="130" t="str">
        <f>IF($DT903="Passive","",INDEX(Expenses!$C$6:$C$1005,Calc!$DS903,1))</f>
        <v/>
      </c>
      <c r="DW903" s="130" t="str">
        <f>IF($DT903="Passive","",INDEX(Expenses!$D$6:$D$1005,Calc!$DS903,1))</f>
        <v/>
      </c>
      <c r="DX903" s="136" t="str">
        <f>IF($DT903="Passive","",INDEX(Expenses!E$6:E$1005,$DS903,1))</f>
        <v/>
      </c>
      <c r="DY903" s="136" t="str">
        <f>IF($DT903="Passive","",INDEX(Expenses!F$6:F$1005,$DS903,1))</f>
        <v/>
      </c>
      <c r="DZ903" s="136" t="str">
        <f>IF($DT903="Passive","",INDEX(Expenses!G$6:G$1005,$DS903,1))</f>
        <v/>
      </c>
      <c r="EA903" s="136" t="str">
        <f>IF($DT903="Passive","",INDEX(Expenses!H$6:H$1005,$DS903,1))</f>
        <v/>
      </c>
      <c r="EB903" s="136" t="str">
        <f>IF($DT903="Passive","",INDEX(Expenses!I$6:I$1005,$DS903,1))</f>
        <v/>
      </c>
      <c r="EC903" s="136" t="str">
        <f>IF($DT903="Passive","",INDEX(Expenses!J$6:J$1005,$DS903,1))</f>
        <v/>
      </c>
      <c r="ED903" s="136" t="str">
        <f>IF($DT903="Passive","",INDEX(Expenses!K$6:K$1005,$DS903,1))</f>
        <v/>
      </c>
      <c r="EE903" s="136" t="str">
        <f>IF($DT903="Passive","",INDEX(Expenses!L$6:L$1005,$DS903,1))</f>
        <v/>
      </c>
      <c r="EF903" s="136" t="str">
        <f>IF($DT903="Passive","",INDEX(Expenses!M$6:M$1005,$DS903,1))</f>
        <v/>
      </c>
      <c r="EG903" s="136" t="str">
        <f>IF($DT903="Passive","",INDEX(Expenses!N$6:N$1005,$DS903,1))</f>
        <v/>
      </c>
      <c r="EH903" s="136" t="str">
        <f>IF($DT903="Passive","",INDEX(Expenses!O$6:O$1005,$DS903,1))</f>
        <v/>
      </c>
      <c r="EI903" s="136" t="str">
        <f>IF($DT903="Passive","",INDEX(Expenses!P$6:P$1005,$DS903,1))</f>
        <v/>
      </c>
    </row>
    <row r="904" spans="123:139" x14ac:dyDescent="0.25">
      <c r="DS904" s="40">
        <v>899</v>
      </c>
      <c r="DT904" s="130" t="str">
        <f>IF(OR(INDEX(Expenses!$B$6:$B$1005,$DS904,1)=0,INDEX(Expenses!$C$6:$C$1005,$DS904,1)=0,INDEX(Expenses!$D$6:$D$1005,$DS904,1)=0),"Passive","Active")</f>
        <v>Passive</v>
      </c>
      <c r="DU904" s="130" t="str">
        <f>IF($DT904="Passive","",INDEX(Expenses!$B$6:$B$1005,Calc!$DS904,1))</f>
        <v/>
      </c>
      <c r="DV904" s="130" t="str">
        <f>IF($DT904="Passive","",INDEX(Expenses!$C$6:$C$1005,Calc!$DS904,1))</f>
        <v/>
      </c>
      <c r="DW904" s="130" t="str">
        <f>IF($DT904="Passive","",INDEX(Expenses!$D$6:$D$1005,Calc!$DS904,1))</f>
        <v/>
      </c>
      <c r="DX904" s="136" t="str">
        <f>IF($DT904="Passive","",INDEX(Expenses!E$6:E$1005,$DS904,1))</f>
        <v/>
      </c>
      <c r="DY904" s="136" t="str">
        <f>IF($DT904="Passive","",INDEX(Expenses!F$6:F$1005,$DS904,1))</f>
        <v/>
      </c>
      <c r="DZ904" s="136" t="str">
        <f>IF($DT904="Passive","",INDEX(Expenses!G$6:G$1005,$DS904,1))</f>
        <v/>
      </c>
      <c r="EA904" s="136" t="str">
        <f>IF($DT904="Passive","",INDEX(Expenses!H$6:H$1005,$DS904,1))</f>
        <v/>
      </c>
      <c r="EB904" s="136" t="str">
        <f>IF($DT904="Passive","",INDEX(Expenses!I$6:I$1005,$DS904,1))</f>
        <v/>
      </c>
      <c r="EC904" s="136" t="str">
        <f>IF($DT904="Passive","",INDEX(Expenses!J$6:J$1005,$DS904,1))</f>
        <v/>
      </c>
      <c r="ED904" s="136" t="str">
        <f>IF($DT904="Passive","",INDEX(Expenses!K$6:K$1005,$DS904,1))</f>
        <v/>
      </c>
      <c r="EE904" s="136" t="str">
        <f>IF($DT904="Passive","",INDEX(Expenses!L$6:L$1005,$DS904,1))</f>
        <v/>
      </c>
      <c r="EF904" s="136" t="str">
        <f>IF($DT904="Passive","",INDEX(Expenses!M$6:M$1005,$DS904,1))</f>
        <v/>
      </c>
      <c r="EG904" s="136" t="str">
        <f>IF($DT904="Passive","",INDEX(Expenses!N$6:N$1005,$DS904,1))</f>
        <v/>
      </c>
      <c r="EH904" s="136" t="str">
        <f>IF($DT904="Passive","",INDEX(Expenses!O$6:O$1005,$DS904,1))</f>
        <v/>
      </c>
      <c r="EI904" s="136" t="str">
        <f>IF($DT904="Passive","",INDEX(Expenses!P$6:P$1005,$DS904,1))</f>
        <v/>
      </c>
    </row>
    <row r="905" spans="123:139" x14ac:dyDescent="0.25">
      <c r="DS905" s="40">
        <v>900</v>
      </c>
      <c r="DT905" s="130" t="str">
        <f>IF(OR(INDEX(Expenses!$B$6:$B$1005,$DS905,1)=0,INDEX(Expenses!$C$6:$C$1005,$DS905,1)=0,INDEX(Expenses!$D$6:$D$1005,$DS905,1)=0),"Passive","Active")</f>
        <v>Passive</v>
      </c>
      <c r="DU905" s="130" t="str">
        <f>IF($DT905="Passive","",INDEX(Expenses!$B$6:$B$1005,Calc!$DS905,1))</f>
        <v/>
      </c>
      <c r="DV905" s="130" t="str">
        <f>IF($DT905="Passive","",INDEX(Expenses!$C$6:$C$1005,Calc!$DS905,1))</f>
        <v/>
      </c>
      <c r="DW905" s="130" t="str">
        <f>IF($DT905="Passive","",INDEX(Expenses!$D$6:$D$1005,Calc!$DS905,1))</f>
        <v/>
      </c>
      <c r="DX905" s="136" t="str">
        <f>IF($DT905="Passive","",INDEX(Expenses!E$6:E$1005,$DS905,1))</f>
        <v/>
      </c>
      <c r="DY905" s="136" t="str">
        <f>IF($DT905="Passive","",INDEX(Expenses!F$6:F$1005,$DS905,1))</f>
        <v/>
      </c>
      <c r="DZ905" s="136" t="str">
        <f>IF($DT905="Passive","",INDEX(Expenses!G$6:G$1005,$DS905,1))</f>
        <v/>
      </c>
      <c r="EA905" s="136" t="str">
        <f>IF($DT905="Passive","",INDEX(Expenses!H$6:H$1005,$DS905,1))</f>
        <v/>
      </c>
      <c r="EB905" s="136" t="str">
        <f>IF($DT905="Passive","",INDEX(Expenses!I$6:I$1005,$DS905,1))</f>
        <v/>
      </c>
      <c r="EC905" s="136" t="str">
        <f>IF($DT905="Passive","",INDEX(Expenses!J$6:J$1005,$DS905,1))</f>
        <v/>
      </c>
      <c r="ED905" s="136" t="str">
        <f>IF($DT905="Passive","",INDEX(Expenses!K$6:K$1005,$DS905,1))</f>
        <v/>
      </c>
      <c r="EE905" s="136" t="str">
        <f>IF($DT905="Passive","",INDEX(Expenses!L$6:L$1005,$DS905,1))</f>
        <v/>
      </c>
      <c r="EF905" s="136" t="str">
        <f>IF($DT905="Passive","",INDEX(Expenses!M$6:M$1005,$DS905,1))</f>
        <v/>
      </c>
      <c r="EG905" s="136" t="str">
        <f>IF($DT905="Passive","",INDEX(Expenses!N$6:N$1005,$DS905,1))</f>
        <v/>
      </c>
      <c r="EH905" s="136" t="str">
        <f>IF($DT905="Passive","",INDEX(Expenses!O$6:O$1005,$DS905,1))</f>
        <v/>
      </c>
      <c r="EI905" s="136" t="str">
        <f>IF($DT905="Passive","",INDEX(Expenses!P$6:P$1005,$DS905,1))</f>
        <v/>
      </c>
    </row>
    <row r="906" spans="123:139" x14ac:dyDescent="0.25">
      <c r="DS906" s="40">
        <v>901</v>
      </c>
      <c r="DT906" s="130" t="str">
        <f>IF(OR(INDEX(Expenses!$B$6:$B$1005,$DS906,1)=0,INDEX(Expenses!$C$6:$C$1005,$DS906,1)=0,INDEX(Expenses!$D$6:$D$1005,$DS906,1)=0),"Passive","Active")</f>
        <v>Passive</v>
      </c>
      <c r="DU906" s="130" t="str">
        <f>IF($DT906="Passive","",INDEX(Expenses!$B$6:$B$1005,Calc!$DS906,1))</f>
        <v/>
      </c>
      <c r="DV906" s="130" t="str">
        <f>IF($DT906="Passive","",INDEX(Expenses!$C$6:$C$1005,Calc!$DS906,1))</f>
        <v/>
      </c>
      <c r="DW906" s="130" t="str">
        <f>IF($DT906="Passive","",INDEX(Expenses!$D$6:$D$1005,Calc!$DS906,1))</f>
        <v/>
      </c>
      <c r="DX906" s="136" t="str">
        <f>IF($DT906="Passive","",INDEX(Expenses!E$6:E$1005,$DS906,1))</f>
        <v/>
      </c>
      <c r="DY906" s="136" t="str">
        <f>IF($DT906="Passive","",INDEX(Expenses!F$6:F$1005,$DS906,1))</f>
        <v/>
      </c>
      <c r="DZ906" s="136" t="str">
        <f>IF($DT906="Passive","",INDEX(Expenses!G$6:G$1005,$DS906,1))</f>
        <v/>
      </c>
      <c r="EA906" s="136" t="str">
        <f>IF($DT906="Passive","",INDEX(Expenses!H$6:H$1005,$DS906,1))</f>
        <v/>
      </c>
      <c r="EB906" s="136" t="str">
        <f>IF($DT906="Passive","",INDEX(Expenses!I$6:I$1005,$DS906,1))</f>
        <v/>
      </c>
      <c r="EC906" s="136" t="str">
        <f>IF($DT906="Passive","",INDEX(Expenses!J$6:J$1005,$DS906,1))</f>
        <v/>
      </c>
      <c r="ED906" s="136" t="str">
        <f>IF($DT906="Passive","",INDEX(Expenses!K$6:K$1005,$DS906,1))</f>
        <v/>
      </c>
      <c r="EE906" s="136" t="str">
        <f>IF($DT906="Passive","",INDEX(Expenses!L$6:L$1005,$DS906,1))</f>
        <v/>
      </c>
      <c r="EF906" s="136" t="str">
        <f>IF($DT906="Passive","",INDEX(Expenses!M$6:M$1005,$DS906,1))</f>
        <v/>
      </c>
      <c r="EG906" s="136" t="str">
        <f>IF($DT906="Passive","",INDEX(Expenses!N$6:N$1005,$DS906,1))</f>
        <v/>
      </c>
      <c r="EH906" s="136" t="str">
        <f>IF($DT906="Passive","",INDEX(Expenses!O$6:O$1005,$DS906,1))</f>
        <v/>
      </c>
      <c r="EI906" s="136" t="str">
        <f>IF($DT906="Passive","",INDEX(Expenses!P$6:P$1005,$DS906,1))</f>
        <v/>
      </c>
    </row>
    <row r="907" spans="123:139" x14ac:dyDescent="0.25">
      <c r="DS907" s="40">
        <v>902</v>
      </c>
      <c r="DT907" s="130" t="str">
        <f>IF(OR(INDEX(Expenses!$B$6:$B$1005,$DS907,1)=0,INDEX(Expenses!$C$6:$C$1005,$DS907,1)=0,INDEX(Expenses!$D$6:$D$1005,$DS907,1)=0),"Passive","Active")</f>
        <v>Passive</v>
      </c>
      <c r="DU907" s="130" t="str">
        <f>IF($DT907="Passive","",INDEX(Expenses!$B$6:$B$1005,Calc!$DS907,1))</f>
        <v/>
      </c>
      <c r="DV907" s="130" t="str">
        <f>IF($DT907="Passive","",INDEX(Expenses!$C$6:$C$1005,Calc!$DS907,1))</f>
        <v/>
      </c>
      <c r="DW907" s="130" t="str">
        <f>IF($DT907="Passive","",INDEX(Expenses!$D$6:$D$1005,Calc!$DS907,1))</f>
        <v/>
      </c>
      <c r="DX907" s="136" t="str">
        <f>IF($DT907="Passive","",INDEX(Expenses!E$6:E$1005,$DS907,1))</f>
        <v/>
      </c>
      <c r="DY907" s="136" t="str">
        <f>IF($DT907="Passive","",INDEX(Expenses!F$6:F$1005,$DS907,1))</f>
        <v/>
      </c>
      <c r="DZ907" s="136" t="str">
        <f>IF($DT907="Passive","",INDEX(Expenses!G$6:G$1005,$DS907,1))</f>
        <v/>
      </c>
      <c r="EA907" s="136" t="str">
        <f>IF($DT907="Passive","",INDEX(Expenses!H$6:H$1005,$DS907,1))</f>
        <v/>
      </c>
      <c r="EB907" s="136" t="str">
        <f>IF($DT907="Passive","",INDEX(Expenses!I$6:I$1005,$DS907,1))</f>
        <v/>
      </c>
      <c r="EC907" s="136" t="str">
        <f>IF($DT907="Passive","",INDEX(Expenses!J$6:J$1005,$DS907,1))</f>
        <v/>
      </c>
      <c r="ED907" s="136" t="str">
        <f>IF($DT907="Passive","",INDEX(Expenses!K$6:K$1005,$DS907,1))</f>
        <v/>
      </c>
      <c r="EE907" s="136" t="str">
        <f>IF($DT907="Passive","",INDEX(Expenses!L$6:L$1005,$DS907,1))</f>
        <v/>
      </c>
      <c r="EF907" s="136" t="str">
        <f>IF($DT907="Passive","",INDEX(Expenses!M$6:M$1005,$DS907,1))</f>
        <v/>
      </c>
      <c r="EG907" s="136" t="str">
        <f>IF($DT907="Passive","",INDEX(Expenses!N$6:N$1005,$DS907,1))</f>
        <v/>
      </c>
      <c r="EH907" s="136" t="str">
        <f>IF($DT907="Passive","",INDEX(Expenses!O$6:O$1005,$DS907,1))</f>
        <v/>
      </c>
      <c r="EI907" s="136" t="str">
        <f>IF($DT907="Passive","",INDEX(Expenses!P$6:P$1005,$DS907,1))</f>
        <v/>
      </c>
    </row>
    <row r="908" spans="123:139" x14ac:dyDescent="0.25">
      <c r="DS908" s="40">
        <v>903</v>
      </c>
      <c r="DT908" s="130" t="str">
        <f>IF(OR(INDEX(Expenses!$B$6:$B$1005,$DS908,1)=0,INDEX(Expenses!$C$6:$C$1005,$DS908,1)=0,INDEX(Expenses!$D$6:$D$1005,$DS908,1)=0),"Passive","Active")</f>
        <v>Passive</v>
      </c>
      <c r="DU908" s="130" t="str">
        <f>IF($DT908="Passive","",INDEX(Expenses!$B$6:$B$1005,Calc!$DS908,1))</f>
        <v/>
      </c>
      <c r="DV908" s="130" t="str">
        <f>IF($DT908="Passive","",INDEX(Expenses!$C$6:$C$1005,Calc!$DS908,1))</f>
        <v/>
      </c>
      <c r="DW908" s="130" t="str">
        <f>IF($DT908="Passive","",INDEX(Expenses!$D$6:$D$1005,Calc!$DS908,1))</f>
        <v/>
      </c>
      <c r="DX908" s="136" t="str">
        <f>IF($DT908="Passive","",INDEX(Expenses!E$6:E$1005,$DS908,1))</f>
        <v/>
      </c>
      <c r="DY908" s="136" t="str">
        <f>IF($DT908="Passive","",INDEX(Expenses!F$6:F$1005,$DS908,1))</f>
        <v/>
      </c>
      <c r="DZ908" s="136" t="str">
        <f>IF($DT908="Passive","",INDEX(Expenses!G$6:G$1005,$DS908,1))</f>
        <v/>
      </c>
      <c r="EA908" s="136" t="str">
        <f>IF($DT908="Passive","",INDEX(Expenses!H$6:H$1005,$DS908,1))</f>
        <v/>
      </c>
      <c r="EB908" s="136" t="str">
        <f>IF($DT908="Passive","",INDEX(Expenses!I$6:I$1005,$DS908,1))</f>
        <v/>
      </c>
      <c r="EC908" s="136" t="str">
        <f>IF($DT908="Passive","",INDEX(Expenses!J$6:J$1005,$DS908,1))</f>
        <v/>
      </c>
      <c r="ED908" s="136" t="str">
        <f>IF($DT908="Passive","",INDEX(Expenses!K$6:K$1005,$DS908,1))</f>
        <v/>
      </c>
      <c r="EE908" s="136" t="str">
        <f>IF($DT908="Passive","",INDEX(Expenses!L$6:L$1005,$DS908,1))</f>
        <v/>
      </c>
      <c r="EF908" s="136" t="str">
        <f>IF($DT908="Passive","",INDEX(Expenses!M$6:M$1005,$DS908,1))</f>
        <v/>
      </c>
      <c r="EG908" s="136" t="str">
        <f>IF($DT908="Passive","",INDEX(Expenses!N$6:N$1005,$DS908,1))</f>
        <v/>
      </c>
      <c r="EH908" s="136" t="str">
        <f>IF($DT908="Passive","",INDEX(Expenses!O$6:O$1005,$DS908,1))</f>
        <v/>
      </c>
      <c r="EI908" s="136" t="str">
        <f>IF($DT908="Passive","",INDEX(Expenses!P$6:P$1005,$DS908,1))</f>
        <v/>
      </c>
    </row>
    <row r="909" spans="123:139" x14ac:dyDescent="0.25">
      <c r="DS909" s="40">
        <v>904</v>
      </c>
      <c r="DT909" s="130" t="str">
        <f>IF(OR(INDEX(Expenses!$B$6:$B$1005,$DS909,1)=0,INDEX(Expenses!$C$6:$C$1005,$DS909,1)=0,INDEX(Expenses!$D$6:$D$1005,$DS909,1)=0),"Passive","Active")</f>
        <v>Passive</v>
      </c>
      <c r="DU909" s="130" t="str">
        <f>IF($DT909="Passive","",INDEX(Expenses!$B$6:$B$1005,Calc!$DS909,1))</f>
        <v/>
      </c>
      <c r="DV909" s="130" t="str">
        <f>IF($DT909="Passive","",INDEX(Expenses!$C$6:$C$1005,Calc!$DS909,1))</f>
        <v/>
      </c>
      <c r="DW909" s="130" t="str">
        <f>IF($DT909="Passive","",INDEX(Expenses!$D$6:$D$1005,Calc!$DS909,1))</f>
        <v/>
      </c>
      <c r="DX909" s="136" t="str">
        <f>IF($DT909="Passive","",INDEX(Expenses!E$6:E$1005,$DS909,1))</f>
        <v/>
      </c>
      <c r="DY909" s="136" t="str">
        <f>IF($DT909="Passive","",INDEX(Expenses!F$6:F$1005,$DS909,1))</f>
        <v/>
      </c>
      <c r="DZ909" s="136" t="str">
        <f>IF($DT909="Passive","",INDEX(Expenses!G$6:G$1005,$DS909,1))</f>
        <v/>
      </c>
      <c r="EA909" s="136" t="str">
        <f>IF($DT909="Passive","",INDEX(Expenses!H$6:H$1005,$DS909,1))</f>
        <v/>
      </c>
      <c r="EB909" s="136" t="str">
        <f>IF($DT909="Passive","",INDEX(Expenses!I$6:I$1005,$DS909,1))</f>
        <v/>
      </c>
      <c r="EC909" s="136" t="str">
        <f>IF($DT909="Passive","",INDEX(Expenses!J$6:J$1005,$DS909,1))</f>
        <v/>
      </c>
      <c r="ED909" s="136" t="str">
        <f>IF($DT909="Passive","",INDEX(Expenses!K$6:K$1005,$DS909,1))</f>
        <v/>
      </c>
      <c r="EE909" s="136" t="str">
        <f>IF($DT909="Passive","",INDEX(Expenses!L$6:L$1005,$DS909,1))</f>
        <v/>
      </c>
      <c r="EF909" s="136" t="str">
        <f>IF($DT909="Passive","",INDEX(Expenses!M$6:M$1005,$DS909,1))</f>
        <v/>
      </c>
      <c r="EG909" s="136" t="str">
        <f>IF($DT909="Passive","",INDEX(Expenses!N$6:N$1005,$DS909,1))</f>
        <v/>
      </c>
      <c r="EH909" s="136" t="str">
        <f>IF($DT909="Passive","",INDEX(Expenses!O$6:O$1005,$DS909,1))</f>
        <v/>
      </c>
      <c r="EI909" s="136" t="str">
        <f>IF($DT909="Passive","",INDEX(Expenses!P$6:P$1005,$DS909,1))</f>
        <v/>
      </c>
    </row>
    <row r="910" spans="123:139" x14ac:dyDescent="0.25">
      <c r="DS910" s="40">
        <v>905</v>
      </c>
      <c r="DT910" s="130" t="str">
        <f>IF(OR(INDEX(Expenses!$B$6:$B$1005,$DS910,1)=0,INDEX(Expenses!$C$6:$C$1005,$DS910,1)=0,INDEX(Expenses!$D$6:$D$1005,$DS910,1)=0),"Passive","Active")</f>
        <v>Passive</v>
      </c>
      <c r="DU910" s="130" t="str">
        <f>IF($DT910="Passive","",INDEX(Expenses!$B$6:$B$1005,Calc!$DS910,1))</f>
        <v/>
      </c>
      <c r="DV910" s="130" t="str">
        <f>IF($DT910="Passive","",INDEX(Expenses!$C$6:$C$1005,Calc!$DS910,1))</f>
        <v/>
      </c>
      <c r="DW910" s="130" t="str">
        <f>IF($DT910="Passive","",INDEX(Expenses!$D$6:$D$1005,Calc!$DS910,1))</f>
        <v/>
      </c>
      <c r="DX910" s="136" t="str">
        <f>IF($DT910="Passive","",INDEX(Expenses!E$6:E$1005,$DS910,1))</f>
        <v/>
      </c>
      <c r="DY910" s="136" t="str">
        <f>IF($DT910="Passive","",INDEX(Expenses!F$6:F$1005,$DS910,1))</f>
        <v/>
      </c>
      <c r="DZ910" s="136" t="str">
        <f>IF($DT910="Passive","",INDEX(Expenses!G$6:G$1005,$DS910,1))</f>
        <v/>
      </c>
      <c r="EA910" s="136" t="str">
        <f>IF($DT910="Passive","",INDEX(Expenses!H$6:H$1005,$DS910,1))</f>
        <v/>
      </c>
      <c r="EB910" s="136" t="str">
        <f>IF($DT910="Passive","",INDEX(Expenses!I$6:I$1005,$DS910,1))</f>
        <v/>
      </c>
      <c r="EC910" s="136" t="str">
        <f>IF($DT910="Passive","",INDEX(Expenses!J$6:J$1005,$DS910,1))</f>
        <v/>
      </c>
      <c r="ED910" s="136" t="str">
        <f>IF($DT910="Passive","",INDEX(Expenses!K$6:K$1005,$DS910,1))</f>
        <v/>
      </c>
      <c r="EE910" s="136" t="str">
        <f>IF($DT910="Passive","",INDEX(Expenses!L$6:L$1005,$DS910,1))</f>
        <v/>
      </c>
      <c r="EF910" s="136" t="str">
        <f>IF($DT910="Passive","",INDEX(Expenses!M$6:M$1005,$DS910,1))</f>
        <v/>
      </c>
      <c r="EG910" s="136" t="str">
        <f>IF($DT910="Passive","",INDEX(Expenses!N$6:N$1005,$DS910,1))</f>
        <v/>
      </c>
      <c r="EH910" s="136" t="str">
        <f>IF($DT910="Passive","",INDEX(Expenses!O$6:O$1005,$DS910,1))</f>
        <v/>
      </c>
      <c r="EI910" s="136" t="str">
        <f>IF($DT910="Passive","",INDEX(Expenses!P$6:P$1005,$DS910,1))</f>
        <v/>
      </c>
    </row>
    <row r="911" spans="123:139" x14ac:dyDescent="0.25">
      <c r="DS911" s="40">
        <v>906</v>
      </c>
      <c r="DT911" s="130" t="str">
        <f>IF(OR(INDEX(Expenses!$B$6:$B$1005,$DS911,1)=0,INDEX(Expenses!$C$6:$C$1005,$DS911,1)=0,INDEX(Expenses!$D$6:$D$1005,$DS911,1)=0),"Passive","Active")</f>
        <v>Passive</v>
      </c>
      <c r="DU911" s="130" t="str">
        <f>IF($DT911="Passive","",INDEX(Expenses!$B$6:$B$1005,Calc!$DS911,1))</f>
        <v/>
      </c>
      <c r="DV911" s="130" t="str">
        <f>IF($DT911="Passive","",INDEX(Expenses!$C$6:$C$1005,Calc!$DS911,1))</f>
        <v/>
      </c>
      <c r="DW911" s="130" t="str">
        <f>IF($DT911="Passive","",INDEX(Expenses!$D$6:$D$1005,Calc!$DS911,1))</f>
        <v/>
      </c>
      <c r="DX911" s="136" t="str">
        <f>IF($DT911="Passive","",INDEX(Expenses!E$6:E$1005,$DS911,1))</f>
        <v/>
      </c>
      <c r="DY911" s="136" t="str">
        <f>IF($DT911="Passive","",INDEX(Expenses!F$6:F$1005,$DS911,1))</f>
        <v/>
      </c>
      <c r="DZ911" s="136" t="str">
        <f>IF($DT911="Passive","",INDEX(Expenses!G$6:G$1005,$DS911,1))</f>
        <v/>
      </c>
      <c r="EA911" s="136" t="str">
        <f>IF($DT911="Passive","",INDEX(Expenses!H$6:H$1005,$DS911,1))</f>
        <v/>
      </c>
      <c r="EB911" s="136" t="str">
        <f>IF($DT911="Passive","",INDEX(Expenses!I$6:I$1005,$DS911,1))</f>
        <v/>
      </c>
      <c r="EC911" s="136" t="str">
        <f>IF($DT911="Passive","",INDEX(Expenses!J$6:J$1005,$DS911,1))</f>
        <v/>
      </c>
      <c r="ED911" s="136" t="str">
        <f>IF($DT911="Passive","",INDEX(Expenses!K$6:K$1005,$DS911,1))</f>
        <v/>
      </c>
      <c r="EE911" s="136" t="str">
        <f>IF($DT911="Passive","",INDEX(Expenses!L$6:L$1005,$DS911,1))</f>
        <v/>
      </c>
      <c r="EF911" s="136" t="str">
        <f>IF($DT911="Passive","",INDEX(Expenses!M$6:M$1005,$DS911,1))</f>
        <v/>
      </c>
      <c r="EG911" s="136" t="str">
        <f>IF($DT911="Passive","",INDEX(Expenses!N$6:N$1005,$DS911,1))</f>
        <v/>
      </c>
      <c r="EH911" s="136" t="str">
        <f>IF($DT911="Passive","",INDEX(Expenses!O$6:O$1005,$DS911,1))</f>
        <v/>
      </c>
      <c r="EI911" s="136" t="str">
        <f>IF($DT911="Passive","",INDEX(Expenses!P$6:P$1005,$DS911,1))</f>
        <v/>
      </c>
    </row>
    <row r="912" spans="123:139" x14ac:dyDescent="0.25">
      <c r="DS912" s="40">
        <v>907</v>
      </c>
      <c r="DT912" s="130" t="str">
        <f>IF(OR(INDEX(Expenses!$B$6:$B$1005,$DS912,1)=0,INDEX(Expenses!$C$6:$C$1005,$DS912,1)=0,INDEX(Expenses!$D$6:$D$1005,$DS912,1)=0),"Passive","Active")</f>
        <v>Passive</v>
      </c>
      <c r="DU912" s="130" t="str">
        <f>IF($DT912="Passive","",INDEX(Expenses!$B$6:$B$1005,Calc!$DS912,1))</f>
        <v/>
      </c>
      <c r="DV912" s="130" t="str">
        <f>IF($DT912="Passive","",INDEX(Expenses!$C$6:$C$1005,Calc!$DS912,1))</f>
        <v/>
      </c>
      <c r="DW912" s="130" t="str">
        <f>IF($DT912="Passive","",INDEX(Expenses!$D$6:$D$1005,Calc!$DS912,1))</f>
        <v/>
      </c>
      <c r="DX912" s="136" t="str">
        <f>IF($DT912="Passive","",INDEX(Expenses!E$6:E$1005,$DS912,1))</f>
        <v/>
      </c>
      <c r="DY912" s="136" t="str">
        <f>IF($DT912="Passive","",INDEX(Expenses!F$6:F$1005,$DS912,1))</f>
        <v/>
      </c>
      <c r="DZ912" s="136" t="str">
        <f>IF($DT912="Passive","",INDEX(Expenses!G$6:G$1005,$DS912,1))</f>
        <v/>
      </c>
      <c r="EA912" s="136" t="str">
        <f>IF($DT912="Passive","",INDEX(Expenses!H$6:H$1005,$DS912,1))</f>
        <v/>
      </c>
      <c r="EB912" s="136" t="str">
        <f>IF($DT912="Passive","",INDEX(Expenses!I$6:I$1005,$DS912,1))</f>
        <v/>
      </c>
      <c r="EC912" s="136" t="str">
        <f>IF($DT912="Passive","",INDEX(Expenses!J$6:J$1005,$DS912,1))</f>
        <v/>
      </c>
      <c r="ED912" s="136" t="str">
        <f>IF($DT912="Passive","",INDEX(Expenses!K$6:K$1005,$DS912,1))</f>
        <v/>
      </c>
      <c r="EE912" s="136" t="str">
        <f>IF($DT912="Passive","",INDEX(Expenses!L$6:L$1005,$DS912,1))</f>
        <v/>
      </c>
      <c r="EF912" s="136" t="str">
        <f>IF($DT912="Passive","",INDEX(Expenses!M$6:M$1005,$DS912,1))</f>
        <v/>
      </c>
      <c r="EG912" s="136" t="str">
        <f>IF($DT912="Passive","",INDEX(Expenses!N$6:N$1005,$DS912,1))</f>
        <v/>
      </c>
      <c r="EH912" s="136" t="str">
        <f>IF($DT912="Passive","",INDEX(Expenses!O$6:O$1005,$DS912,1))</f>
        <v/>
      </c>
      <c r="EI912" s="136" t="str">
        <f>IF($DT912="Passive","",INDEX(Expenses!P$6:P$1005,$DS912,1))</f>
        <v/>
      </c>
    </row>
    <row r="913" spans="123:139" x14ac:dyDescent="0.25">
      <c r="DS913" s="40">
        <v>908</v>
      </c>
      <c r="DT913" s="130" t="str">
        <f>IF(OR(INDEX(Expenses!$B$6:$B$1005,$DS913,1)=0,INDEX(Expenses!$C$6:$C$1005,$DS913,1)=0,INDEX(Expenses!$D$6:$D$1005,$DS913,1)=0),"Passive","Active")</f>
        <v>Passive</v>
      </c>
      <c r="DU913" s="130" t="str">
        <f>IF($DT913="Passive","",INDEX(Expenses!$B$6:$B$1005,Calc!$DS913,1))</f>
        <v/>
      </c>
      <c r="DV913" s="130" t="str">
        <f>IF($DT913="Passive","",INDEX(Expenses!$C$6:$C$1005,Calc!$DS913,1))</f>
        <v/>
      </c>
      <c r="DW913" s="130" t="str">
        <f>IF($DT913="Passive","",INDEX(Expenses!$D$6:$D$1005,Calc!$DS913,1))</f>
        <v/>
      </c>
      <c r="DX913" s="136" t="str">
        <f>IF($DT913="Passive","",INDEX(Expenses!E$6:E$1005,$DS913,1))</f>
        <v/>
      </c>
      <c r="DY913" s="136" t="str">
        <f>IF($DT913="Passive","",INDEX(Expenses!F$6:F$1005,$DS913,1))</f>
        <v/>
      </c>
      <c r="DZ913" s="136" t="str">
        <f>IF($DT913="Passive","",INDEX(Expenses!G$6:G$1005,$DS913,1))</f>
        <v/>
      </c>
      <c r="EA913" s="136" t="str">
        <f>IF($DT913="Passive","",INDEX(Expenses!H$6:H$1005,$DS913,1))</f>
        <v/>
      </c>
      <c r="EB913" s="136" t="str">
        <f>IF($DT913="Passive","",INDEX(Expenses!I$6:I$1005,$DS913,1))</f>
        <v/>
      </c>
      <c r="EC913" s="136" t="str">
        <f>IF($DT913="Passive","",INDEX(Expenses!J$6:J$1005,$DS913,1))</f>
        <v/>
      </c>
      <c r="ED913" s="136" t="str">
        <f>IF($DT913="Passive","",INDEX(Expenses!K$6:K$1005,$DS913,1))</f>
        <v/>
      </c>
      <c r="EE913" s="136" t="str">
        <f>IF($DT913="Passive","",INDEX(Expenses!L$6:L$1005,$DS913,1))</f>
        <v/>
      </c>
      <c r="EF913" s="136" t="str">
        <f>IF($DT913="Passive","",INDEX(Expenses!M$6:M$1005,$DS913,1))</f>
        <v/>
      </c>
      <c r="EG913" s="136" t="str">
        <f>IF($DT913="Passive","",INDEX(Expenses!N$6:N$1005,$DS913,1))</f>
        <v/>
      </c>
      <c r="EH913" s="136" t="str">
        <f>IF($DT913="Passive","",INDEX(Expenses!O$6:O$1005,$DS913,1))</f>
        <v/>
      </c>
      <c r="EI913" s="136" t="str">
        <f>IF($DT913="Passive","",INDEX(Expenses!P$6:P$1005,$DS913,1))</f>
        <v/>
      </c>
    </row>
    <row r="914" spans="123:139" x14ac:dyDescent="0.25">
      <c r="DS914" s="40">
        <v>909</v>
      </c>
      <c r="DT914" s="130" t="str">
        <f>IF(OR(INDEX(Expenses!$B$6:$B$1005,$DS914,1)=0,INDEX(Expenses!$C$6:$C$1005,$DS914,1)=0,INDEX(Expenses!$D$6:$D$1005,$DS914,1)=0),"Passive","Active")</f>
        <v>Passive</v>
      </c>
      <c r="DU914" s="130" t="str">
        <f>IF($DT914="Passive","",INDEX(Expenses!$B$6:$B$1005,Calc!$DS914,1))</f>
        <v/>
      </c>
      <c r="DV914" s="130" t="str">
        <f>IF($DT914="Passive","",INDEX(Expenses!$C$6:$C$1005,Calc!$DS914,1))</f>
        <v/>
      </c>
      <c r="DW914" s="130" t="str">
        <f>IF($DT914="Passive","",INDEX(Expenses!$D$6:$D$1005,Calc!$DS914,1))</f>
        <v/>
      </c>
      <c r="DX914" s="136" t="str">
        <f>IF($DT914="Passive","",INDEX(Expenses!E$6:E$1005,$DS914,1))</f>
        <v/>
      </c>
      <c r="DY914" s="136" t="str">
        <f>IF($DT914="Passive","",INDEX(Expenses!F$6:F$1005,$DS914,1))</f>
        <v/>
      </c>
      <c r="DZ914" s="136" t="str">
        <f>IF($DT914="Passive","",INDEX(Expenses!G$6:G$1005,$DS914,1))</f>
        <v/>
      </c>
      <c r="EA914" s="136" t="str">
        <f>IF($DT914="Passive","",INDEX(Expenses!H$6:H$1005,$DS914,1))</f>
        <v/>
      </c>
      <c r="EB914" s="136" t="str">
        <f>IF($DT914="Passive","",INDEX(Expenses!I$6:I$1005,$DS914,1))</f>
        <v/>
      </c>
      <c r="EC914" s="136" t="str">
        <f>IF($DT914="Passive","",INDEX(Expenses!J$6:J$1005,$DS914,1))</f>
        <v/>
      </c>
      <c r="ED914" s="136" t="str">
        <f>IF($DT914="Passive","",INDEX(Expenses!K$6:K$1005,$DS914,1))</f>
        <v/>
      </c>
      <c r="EE914" s="136" t="str">
        <f>IF($DT914="Passive","",INDEX(Expenses!L$6:L$1005,$DS914,1))</f>
        <v/>
      </c>
      <c r="EF914" s="136" t="str">
        <f>IF($DT914="Passive","",INDEX(Expenses!M$6:M$1005,$DS914,1))</f>
        <v/>
      </c>
      <c r="EG914" s="136" t="str">
        <f>IF($DT914="Passive","",INDEX(Expenses!N$6:N$1005,$DS914,1))</f>
        <v/>
      </c>
      <c r="EH914" s="136" t="str">
        <f>IF($DT914="Passive","",INDEX(Expenses!O$6:O$1005,$DS914,1))</f>
        <v/>
      </c>
      <c r="EI914" s="136" t="str">
        <f>IF($DT914="Passive","",INDEX(Expenses!P$6:P$1005,$DS914,1))</f>
        <v/>
      </c>
    </row>
    <row r="915" spans="123:139" x14ac:dyDescent="0.25">
      <c r="DS915" s="40">
        <v>910</v>
      </c>
      <c r="DT915" s="130" t="str">
        <f>IF(OR(INDEX(Expenses!$B$6:$B$1005,$DS915,1)=0,INDEX(Expenses!$C$6:$C$1005,$DS915,1)=0,INDEX(Expenses!$D$6:$D$1005,$DS915,1)=0),"Passive","Active")</f>
        <v>Passive</v>
      </c>
      <c r="DU915" s="130" t="str">
        <f>IF($DT915="Passive","",INDEX(Expenses!$B$6:$B$1005,Calc!$DS915,1))</f>
        <v/>
      </c>
      <c r="DV915" s="130" t="str">
        <f>IF($DT915="Passive","",INDEX(Expenses!$C$6:$C$1005,Calc!$DS915,1))</f>
        <v/>
      </c>
      <c r="DW915" s="130" t="str">
        <f>IF($DT915="Passive","",INDEX(Expenses!$D$6:$D$1005,Calc!$DS915,1))</f>
        <v/>
      </c>
      <c r="DX915" s="136" t="str">
        <f>IF($DT915="Passive","",INDEX(Expenses!E$6:E$1005,$DS915,1))</f>
        <v/>
      </c>
      <c r="DY915" s="136" t="str">
        <f>IF($DT915="Passive","",INDEX(Expenses!F$6:F$1005,$DS915,1))</f>
        <v/>
      </c>
      <c r="DZ915" s="136" t="str">
        <f>IF($DT915="Passive","",INDEX(Expenses!G$6:G$1005,$DS915,1))</f>
        <v/>
      </c>
      <c r="EA915" s="136" t="str">
        <f>IF($DT915="Passive","",INDEX(Expenses!H$6:H$1005,$DS915,1))</f>
        <v/>
      </c>
      <c r="EB915" s="136" t="str">
        <f>IF($DT915="Passive","",INDEX(Expenses!I$6:I$1005,$DS915,1))</f>
        <v/>
      </c>
      <c r="EC915" s="136" t="str">
        <f>IF($DT915="Passive","",INDEX(Expenses!J$6:J$1005,$DS915,1))</f>
        <v/>
      </c>
      <c r="ED915" s="136" t="str">
        <f>IF($DT915="Passive","",INDEX(Expenses!K$6:K$1005,$DS915,1))</f>
        <v/>
      </c>
      <c r="EE915" s="136" t="str">
        <f>IF($DT915="Passive","",INDEX(Expenses!L$6:L$1005,$DS915,1))</f>
        <v/>
      </c>
      <c r="EF915" s="136" t="str">
        <f>IF($DT915="Passive","",INDEX(Expenses!M$6:M$1005,$DS915,1))</f>
        <v/>
      </c>
      <c r="EG915" s="136" t="str">
        <f>IF($DT915="Passive","",INDEX(Expenses!N$6:N$1005,$DS915,1))</f>
        <v/>
      </c>
      <c r="EH915" s="136" t="str">
        <f>IF($DT915="Passive","",INDEX(Expenses!O$6:O$1005,$DS915,1))</f>
        <v/>
      </c>
      <c r="EI915" s="136" t="str">
        <f>IF($DT915="Passive","",INDEX(Expenses!P$6:P$1005,$DS915,1))</f>
        <v/>
      </c>
    </row>
    <row r="916" spans="123:139" x14ac:dyDescent="0.25">
      <c r="DS916" s="40">
        <v>911</v>
      </c>
      <c r="DT916" s="130" t="str">
        <f>IF(OR(INDEX(Expenses!$B$6:$B$1005,$DS916,1)=0,INDEX(Expenses!$C$6:$C$1005,$DS916,1)=0,INDEX(Expenses!$D$6:$D$1005,$DS916,1)=0),"Passive","Active")</f>
        <v>Passive</v>
      </c>
      <c r="DU916" s="130" t="str">
        <f>IF($DT916="Passive","",INDEX(Expenses!$B$6:$B$1005,Calc!$DS916,1))</f>
        <v/>
      </c>
      <c r="DV916" s="130" t="str">
        <f>IF($DT916="Passive","",INDEX(Expenses!$C$6:$C$1005,Calc!$DS916,1))</f>
        <v/>
      </c>
      <c r="DW916" s="130" t="str">
        <f>IF($DT916="Passive","",INDEX(Expenses!$D$6:$D$1005,Calc!$DS916,1))</f>
        <v/>
      </c>
      <c r="DX916" s="136" t="str">
        <f>IF($DT916="Passive","",INDEX(Expenses!E$6:E$1005,$DS916,1))</f>
        <v/>
      </c>
      <c r="DY916" s="136" t="str">
        <f>IF($DT916="Passive","",INDEX(Expenses!F$6:F$1005,$DS916,1))</f>
        <v/>
      </c>
      <c r="DZ916" s="136" t="str">
        <f>IF($DT916="Passive","",INDEX(Expenses!G$6:G$1005,$DS916,1))</f>
        <v/>
      </c>
      <c r="EA916" s="136" t="str">
        <f>IF($DT916="Passive","",INDEX(Expenses!H$6:H$1005,$DS916,1))</f>
        <v/>
      </c>
      <c r="EB916" s="136" t="str">
        <f>IF($DT916="Passive","",INDEX(Expenses!I$6:I$1005,$DS916,1))</f>
        <v/>
      </c>
      <c r="EC916" s="136" t="str">
        <f>IF($DT916="Passive","",INDEX(Expenses!J$6:J$1005,$DS916,1))</f>
        <v/>
      </c>
      <c r="ED916" s="136" t="str">
        <f>IF($DT916="Passive","",INDEX(Expenses!K$6:K$1005,$DS916,1))</f>
        <v/>
      </c>
      <c r="EE916" s="136" t="str">
        <f>IF($DT916="Passive","",INDEX(Expenses!L$6:L$1005,$DS916,1))</f>
        <v/>
      </c>
      <c r="EF916" s="136" t="str">
        <f>IF($DT916="Passive","",INDEX(Expenses!M$6:M$1005,$DS916,1))</f>
        <v/>
      </c>
      <c r="EG916" s="136" t="str">
        <f>IF($DT916="Passive","",INDEX(Expenses!N$6:N$1005,$DS916,1))</f>
        <v/>
      </c>
      <c r="EH916" s="136" t="str">
        <f>IF($DT916="Passive","",INDEX(Expenses!O$6:O$1005,$DS916,1))</f>
        <v/>
      </c>
      <c r="EI916" s="136" t="str">
        <f>IF($DT916="Passive","",INDEX(Expenses!P$6:P$1005,$DS916,1))</f>
        <v/>
      </c>
    </row>
    <row r="917" spans="123:139" x14ac:dyDescent="0.25">
      <c r="DS917" s="40">
        <v>912</v>
      </c>
      <c r="DT917" s="130" t="str">
        <f>IF(OR(INDEX(Expenses!$B$6:$B$1005,$DS917,1)=0,INDEX(Expenses!$C$6:$C$1005,$DS917,1)=0,INDEX(Expenses!$D$6:$D$1005,$DS917,1)=0),"Passive","Active")</f>
        <v>Passive</v>
      </c>
      <c r="DU917" s="130" t="str">
        <f>IF($DT917="Passive","",INDEX(Expenses!$B$6:$B$1005,Calc!$DS917,1))</f>
        <v/>
      </c>
      <c r="DV917" s="130" t="str">
        <f>IF($DT917="Passive","",INDEX(Expenses!$C$6:$C$1005,Calc!$DS917,1))</f>
        <v/>
      </c>
      <c r="DW917" s="130" t="str">
        <f>IF($DT917="Passive","",INDEX(Expenses!$D$6:$D$1005,Calc!$DS917,1))</f>
        <v/>
      </c>
      <c r="DX917" s="136" t="str">
        <f>IF($DT917="Passive","",INDEX(Expenses!E$6:E$1005,$DS917,1))</f>
        <v/>
      </c>
      <c r="DY917" s="136" t="str">
        <f>IF($DT917="Passive","",INDEX(Expenses!F$6:F$1005,$DS917,1))</f>
        <v/>
      </c>
      <c r="DZ917" s="136" t="str">
        <f>IF($DT917="Passive","",INDEX(Expenses!G$6:G$1005,$DS917,1))</f>
        <v/>
      </c>
      <c r="EA917" s="136" t="str">
        <f>IF($DT917="Passive","",INDEX(Expenses!H$6:H$1005,$DS917,1))</f>
        <v/>
      </c>
      <c r="EB917" s="136" t="str">
        <f>IF($DT917="Passive","",INDEX(Expenses!I$6:I$1005,$DS917,1))</f>
        <v/>
      </c>
      <c r="EC917" s="136" t="str">
        <f>IF($DT917="Passive","",INDEX(Expenses!J$6:J$1005,$DS917,1))</f>
        <v/>
      </c>
      <c r="ED917" s="136" t="str">
        <f>IF($DT917="Passive","",INDEX(Expenses!K$6:K$1005,$DS917,1))</f>
        <v/>
      </c>
      <c r="EE917" s="136" t="str">
        <f>IF($DT917="Passive","",INDEX(Expenses!L$6:L$1005,$DS917,1))</f>
        <v/>
      </c>
      <c r="EF917" s="136" t="str">
        <f>IF($DT917="Passive","",INDEX(Expenses!M$6:M$1005,$DS917,1))</f>
        <v/>
      </c>
      <c r="EG917" s="136" t="str">
        <f>IF($DT917="Passive","",INDEX(Expenses!N$6:N$1005,$DS917,1))</f>
        <v/>
      </c>
      <c r="EH917" s="136" t="str">
        <f>IF($DT917="Passive","",INDEX(Expenses!O$6:O$1005,$DS917,1))</f>
        <v/>
      </c>
      <c r="EI917" s="136" t="str">
        <f>IF($DT917="Passive","",INDEX(Expenses!P$6:P$1005,$DS917,1))</f>
        <v/>
      </c>
    </row>
    <row r="918" spans="123:139" x14ac:dyDescent="0.25">
      <c r="DS918" s="40">
        <v>913</v>
      </c>
      <c r="DT918" s="130" t="str">
        <f>IF(OR(INDEX(Expenses!$B$6:$B$1005,$DS918,1)=0,INDEX(Expenses!$C$6:$C$1005,$DS918,1)=0,INDEX(Expenses!$D$6:$D$1005,$DS918,1)=0),"Passive","Active")</f>
        <v>Passive</v>
      </c>
      <c r="DU918" s="130" t="str">
        <f>IF($DT918="Passive","",INDEX(Expenses!$B$6:$B$1005,Calc!$DS918,1))</f>
        <v/>
      </c>
      <c r="DV918" s="130" t="str">
        <f>IF($DT918="Passive","",INDEX(Expenses!$C$6:$C$1005,Calc!$DS918,1))</f>
        <v/>
      </c>
      <c r="DW918" s="130" t="str">
        <f>IF($DT918="Passive","",INDEX(Expenses!$D$6:$D$1005,Calc!$DS918,1))</f>
        <v/>
      </c>
      <c r="DX918" s="136" t="str">
        <f>IF($DT918="Passive","",INDEX(Expenses!E$6:E$1005,$DS918,1))</f>
        <v/>
      </c>
      <c r="DY918" s="136" t="str">
        <f>IF($DT918="Passive","",INDEX(Expenses!F$6:F$1005,$DS918,1))</f>
        <v/>
      </c>
      <c r="DZ918" s="136" t="str">
        <f>IF($DT918="Passive","",INDEX(Expenses!G$6:G$1005,$DS918,1))</f>
        <v/>
      </c>
      <c r="EA918" s="136" t="str">
        <f>IF($DT918="Passive","",INDEX(Expenses!H$6:H$1005,$DS918,1))</f>
        <v/>
      </c>
      <c r="EB918" s="136" t="str">
        <f>IF($DT918="Passive","",INDEX(Expenses!I$6:I$1005,$DS918,1))</f>
        <v/>
      </c>
      <c r="EC918" s="136" t="str">
        <f>IF($DT918="Passive","",INDEX(Expenses!J$6:J$1005,$DS918,1))</f>
        <v/>
      </c>
      <c r="ED918" s="136" t="str">
        <f>IF($DT918="Passive","",INDEX(Expenses!K$6:K$1005,$DS918,1))</f>
        <v/>
      </c>
      <c r="EE918" s="136" t="str">
        <f>IF($DT918="Passive","",INDEX(Expenses!L$6:L$1005,$DS918,1))</f>
        <v/>
      </c>
      <c r="EF918" s="136" t="str">
        <f>IF($DT918="Passive","",INDEX(Expenses!M$6:M$1005,$DS918,1))</f>
        <v/>
      </c>
      <c r="EG918" s="136" t="str">
        <f>IF($DT918="Passive","",INDEX(Expenses!N$6:N$1005,$DS918,1))</f>
        <v/>
      </c>
      <c r="EH918" s="136" t="str">
        <f>IF($DT918="Passive","",INDEX(Expenses!O$6:O$1005,$DS918,1))</f>
        <v/>
      </c>
      <c r="EI918" s="136" t="str">
        <f>IF($DT918="Passive","",INDEX(Expenses!P$6:P$1005,$DS918,1))</f>
        <v/>
      </c>
    </row>
    <row r="919" spans="123:139" x14ac:dyDescent="0.25">
      <c r="DS919" s="40">
        <v>914</v>
      </c>
      <c r="DT919" s="130" t="str">
        <f>IF(OR(INDEX(Expenses!$B$6:$B$1005,$DS919,1)=0,INDEX(Expenses!$C$6:$C$1005,$DS919,1)=0,INDEX(Expenses!$D$6:$D$1005,$DS919,1)=0),"Passive","Active")</f>
        <v>Passive</v>
      </c>
      <c r="DU919" s="130" t="str">
        <f>IF($DT919="Passive","",INDEX(Expenses!$B$6:$B$1005,Calc!$DS919,1))</f>
        <v/>
      </c>
      <c r="DV919" s="130" t="str">
        <f>IF($DT919="Passive","",INDEX(Expenses!$C$6:$C$1005,Calc!$DS919,1))</f>
        <v/>
      </c>
      <c r="DW919" s="130" t="str">
        <f>IF($DT919="Passive","",INDEX(Expenses!$D$6:$D$1005,Calc!$DS919,1))</f>
        <v/>
      </c>
      <c r="DX919" s="136" t="str">
        <f>IF($DT919="Passive","",INDEX(Expenses!E$6:E$1005,$DS919,1))</f>
        <v/>
      </c>
      <c r="DY919" s="136" t="str">
        <f>IF($DT919="Passive","",INDEX(Expenses!F$6:F$1005,$DS919,1))</f>
        <v/>
      </c>
      <c r="DZ919" s="136" t="str">
        <f>IF($DT919="Passive","",INDEX(Expenses!G$6:G$1005,$DS919,1))</f>
        <v/>
      </c>
      <c r="EA919" s="136" t="str">
        <f>IF($DT919="Passive","",INDEX(Expenses!H$6:H$1005,$DS919,1))</f>
        <v/>
      </c>
      <c r="EB919" s="136" t="str">
        <f>IF($DT919="Passive","",INDEX(Expenses!I$6:I$1005,$DS919,1))</f>
        <v/>
      </c>
      <c r="EC919" s="136" t="str">
        <f>IF($DT919="Passive","",INDEX(Expenses!J$6:J$1005,$DS919,1))</f>
        <v/>
      </c>
      <c r="ED919" s="136" t="str">
        <f>IF($DT919="Passive","",INDEX(Expenses!K$6:K$1005,$DS919,1))</f>
        <v/>
      </c>
      <c r="EE919" s="136" t="str">
        <f>IF($DT919="Passive","",INDEX(Expenses!L$6:L$1005,$DS919,1))</f>
        <v/>
      </c>
      <c r="EF919" s="136" t="str">
        <f>IF($DT919="Passive","",INDEX(Expenses!M$6:M$1005,$DS919,1))</f>
        <v/>
      </c>
      <c r="EG919" s="136" t="str">
        <f>IF($DT919="Passive","",INDEX(Expenses!N$6:N$1005,$DS919,1))</f>
        <v/>
      </c>
      <c r="EH919" s="136" t="str">
        <f>IF($DT919="Passive","",INDEX(Expenses!O$6:O$1005,$DS919,1))</f>
        <v/>
      </c>
      <c r="EI919" s="136" t="str">
        <f>IF($DT919="Passive","",INDEX(Expenses!P$6:P$1005,$DS919,1))</f>
        <v/>
      </c>
    </row>
    <row r="920" spans="123:139" x14ac:dyDescent="0.25">
      <c r="DS920" s="40">
        <v>915</v>
      </c>
      <c r="DT920" s="130" t="str">
        <f>IF(OR(INDEX(Expenses!$B$6:$B$1005,$DS920,1)=0,INDEX(Expenses!$C$6:$C$1005,$DS920,1)=0,INDEX(Expenses!$D$6:$D$1005,$DS920,1)=0),"Passive","Active")</f>
        <v>Passive</v>
      </c>
      <c r="DU920" s="130" t="str">
        <f>IF($DT920="Passive","",INDEX(Expenses!$B$6:$B$1005,Calc!$DS920,1))</f>
        <v/>
      </c>
      <c r="DV920" s="130" t="str">
        <f>IF($DT920="Passive","",INDEX(Expenses!$C$6:$C$1005,Calc!$DS920,1))</f>
        <v/>
      </c>
      <c r="DW920" s="130" t="str">
        <f>IF($DT920="Passive","",INDEX(Expenses!$D$6:$D$1005,Calc!$DS920,1))</f>
        <v/>
      </c>
      <c r="DX920" s="136" t="str">
        <f>IF($DT920="Passive","",INDEX(Expenses!E$6:E$1005,$DS920,1))</f>
        <v/>
      </c>
      <c r="DY920" s="136" t="str">
        <f>IF($DT920="Passive","",INDEX(Expenses!F$6:F$1005,$DS920,1))</f>
        <v/>
      </c>
      <c r="DZ920" s="136" t="str">
        <f>IF($DT920="Passive","",INDEX(Expenses!G$6:G$1005,$DS920,1))</f>
        <v/>
      </c>
      <c r="EA920" s="136" t="str">
        <f>IF($DT920="Passive","",INDEX(Expenses!H$6:H$1005,$DS920,1))</f>
        <v/>
      </c>
      <c r="EB920" s="136" t="str">
        <f>IF($DT920="Passive","",INDEX(Expenses!I$6:I$1005,$DS920,1))</f>
        <v/>
      </c>
      <c r="EC920" s="136" t="str">
        <f>IF($DT920="Passive","",INDEX(Expenses!J$6:J$1005,$DS920,1))</f>
        <v/>
      </c>
      <c r="ED920" s="136" t="str">
        <f>IF($DT920="Passive","",INDEX(Expenses!K$6:K$1005,$DS920,1))</f>
        <v/>
      </c>
      <c r="EE920" s="136" t="str">
        <f>IF($DT920="Passive","",INDEX(Expenses!L$6:L$1005,$DS920,1))</f>
        <v/>
      </c>
      <c r="EF920" s="136" t="str">
        <f>IF($DT920="Passive","",INDEX(Expenses!M$6:M$1005,$DS920,1))</f>
        <v/>
      </c>
      <c r="EG920" s="136" t="str">
        <f>IF($DT920="Passive","",INDEX(Expenses!N$6:N$1005,$DS920,1))</f>
        <v/>
      </c>
      <c r="EH920" s="136" t="str">
        <f>IF($DT920="Passive","",INDEX(Expenses!O$6:O$1005,$DS920,1))</f>
        <v/>
      </c>
      <c r="EI920" s="136" t="str">
        <f>IF($DT920="Passive","",INDEX(Expenses!P$6:P$1005,$DS920,1))</f>
        <v/>
      </c>
    </row>
    <row r="921" spans="123:139" x14ac:dyDescent="0.25">
      <c r="DS921" s="40">
        <v>916</v>
      </c>
      <c r="DT921" s="130" t="str">
        <f>IF(OR(INDEX(Expenses!$B$6:$B$1005,$DS921,1)=0,INDEX(Expenses!$C$6:$C$1005,$DS921,1)=0,INDEX(Expenses!$D$6:$D$1005,$DS921,1)=0),"Passive","Active")</f>
        <v>Passive</v>
      </c>
      <c r="DU921" s="130" t="str">
        <f>IF($DT921="Passive","",INDEX(Expenses!$B$6:$B$1005,Calc!$DS921,1))</f>
        <v/>
      </c>
      <c r="DV921" s="130" t="str">
        <f>IF($DT921="Passive","",INDEX(Expenses!$C$6:$C$1005,Calc!$DS921,1))</f>
        <v/>
      </c>
      <c r="DW921" s="130" t="str">
        <f>IF($DT921="Passive","",INDEX(Expenses!$D$6:$D$1005,Calc!$DS921,1))</f>
        <v/>
      </c>
      <c r="DX921" s="136" t="str">
        <f>IF($DT921="Passive","",INDEX(Expenses!E$6:E$1005,$DS921,1))</f>
        <v/>
      </c>
      <c r="DY921" s="136" t="str">
        <f>IF($DT921="Passive","",INDEX(Expenses!F$6:F$1005,$DS921,1))</f>
        <v/>
      </c>
      <c r="DZ921" s="136" t="str">
        <f>IF($DT921="Passive","",INDEX(Expenses!G$6:G$1005,$DS921,1))</f>
        <v/>
      </c>
      <c r="EA921" s="136" t="str">
        <f>IF($DT921="Passive","",INDEX(Expenses!H$6:H$1005,$DS921,1))</f>
        <v/>
      </c>
      <c r="EB921" s="136" t="str">
        <f>IF($DT921="Passive","",INDEX(Expenses!I$6:I$1005,$DS921,1))</f>
        <v/>
      </c>
      <c r="EC921" s="136" t="str">
        <f>IF($DT921="Passive","",INDEX(Expenses!J$6:J$1005,$DS921,1))</f>
        <v/>
      </c>
      <c r="ED921" s="136" t="str">
        <f>IF($DT921="Passive","",INDEX(Expenses!K$6:K$1005,$DS921,1))</f>
        <v/>
      </c>
      <c r="EE921" s="136" t="str">
        <f>IF($DT921="Passive","",INDEX(Expenses!L$6:L$1005,$DS921,1))</f>
        <v/>
      </c>
      <c r="EF921" s="136" t="str">
        <f>IF($DT921="Passive","",INDEX(Expenses!M$6:M$1005,$DS921,1))</f>
        <v/>
      </c>
      <c r="EG921" s="136" t="str">
        <f>IF($DT921="Passive","",INDEX(Expenses!N$6:N$1005,$DS921,1))</f>
        <v/>
      </c>
      <c r="EH921" s="136" t="str">
        <f>IF($DT921="Passive","",INDEX(Expenses!O$6:O$1005,$DS921,1))</f>
        <v/>
      </c>
      <c r="EI921" s="136" t="str">
        <f>IF($DT921="Passive","",INDEX(Expenses!P$6:P$1005,$DS921,1))</f>
        <v/>
      </c>
    </row>
    <row r="922" spans="123:139" x14ac:dyDescent="0.25">
      <c r="DS922" s="40">
        <v>917</v>
      </c>
      <c r="DT922" s="130" t="str">
        <f>IF(OR(INDEX(Expenses!$B$6:$B$1005,$DS922,1)=0,INDEX(Expenses!$C$6:$C$1005,$DS922,1)=0,INDEX(Expenses!$D$6:$D$1005,$DS922,1)=0),"Passive","Active")</f>
        <v>Passive</v>
      </c>
      <c r="DU922" s="130" t="str">
        <f>IF($DT922="Passive","",INDEX(Expenses!$B$6:$B$1005,Calc!$DS922,1))</f>
        <v/>
      </c>
      <c r="DV922" s="130" t="str">
        <f>IF($DT922="Passive","",INDEX(Expenses!$C$6:$C$1005,Calc!$DS922,1))</f>
        <v/>
      </c>
      <c r="DW922" s="130" t="str">
        <f>IF($DT922="Passive","",INDEX(Expenses!$D$6:$D$1005,Calc!$DS922,1))</f>
        <v/>
      </c>
      <c r="DX922" s="136" t="str">
        <f>IF($DT922="Passive","",INDEX(Expenses!E$6:E$1005,$DS922,1))</f>
        <v/>
      </c>
      <c r="DY922" s="136" t="str">
        <f>IF($DT922="Passive","",INDEX(Expenses!F$6:F$1005,$DS922,1))</f>
        <v/>
      </c>
      <c r="DZ922" s="136" t="str">
        <f>IF($DT922="Passive","",INDEX(Expenses!G$6:G$1005,$DS922,1))</f>
        <v/>
      </c>
      <c r="EA922" s="136" t="str">
        <f>IF($DT922="Passive","",INDEX(Expenses!H$6:H$1005,$DS922,1))</f>
        <v/>
      </c>
      <c r="EB922" s="136" t="str">
        <f>IF($DT922="Passive","",INDEX(Expenses!I$6:I$1005,$DS922,1))</f>
        <v/>
      </c>
      <c r="EC922" s="136" t="str">
        <f>IF($DT922="Passive","",INDEX(Expenses!J$6:J$1005,$DS922,1))</f>
        <v/>
      </c>
      <c r="ED922" s="136" t="str">
        <f>IF($DT922="Passive","",INDEX(Expenses!K$6:K$1005,$DS922,1))</f>
        <v/>
      </c>
      <c r="EE922" s="136" t="str">
        <f>IF($DT922="Passive","",INDEX(Expenses!L$6:L$1005,$DS922,1))</f>
        <v/>
      </c>
      <c r="EF922" s="136" t="str">
        <f>IF($DT922="Passive","",INDEX(Expenses!M$6:M$1005,$DS922,1))</f>
        <v/>
      </c>
      <c r="EG922" s="136" t="str">
        <f>IF($DT922="Passive","",INDEX(Expenses!N$6:N$1005,$DS922,1))</f>
        <v/>
      </c>
      <c r="EH922" s="136" t="str">
        <f>IF($DT922="Passive","",INDEX(Expenses!O$6:O$1005,$DS922,1))</f>
        <v/>
      </c>
      <c r="EI922" s="136" t="str">
        <f>IF($DT922="Passive","",INDEX(Expenses!P$6:P$1005,$DS922,1))</f>
        <v/>
      </c>
    </row>
    <row r="923" spans="123:139" x14ac:dyDescent="0.25">
      <c r="DS923" s="40">
        <v>918</v>
      </c>
      <c r="DT923" s="130" t="str">
        <f>IF(OR(INDEX(Expenses!$B$6:$B$1005,$DS923,1)=0,INDEX(Expenses!$C$6:$C$1005,$DS923,1)=0,INDEX(Expenses!$D$6:$D$1005,$DS923,1)=0),"Passive","Active")</f>
        <v>Passive</v>
      </c>
      <c r="DU923" s="130" t="str">
        <f>IF($DT923="Passive","",INDEX(Expenses!$B$6:$B$1005,Calc!$DS923,1))</f>
        <v/>
      </c>
      <c r="DV923" s="130" t="str">
        <f>IF($DT923="Passive","",INDEX(Expenses!$C$6:$C$1005,Calc!$DS923,1))</f>
        <v/>
      </c>
      <c r="DW923" s="130" t="str">
        <f>IF($DT923="Passive","",INDEX(Expenses!$D$6:$D$1005,Calc!$DS923,1))</f>
        <v/>
      </c>
      <c r="DX923" s="136" t="str">
        <f>IF($DT923="Passive","",INDEX(Expenses!E$6:E$1005,$DS923,1))</f>
        <v/>
      </c>
      <c r="DY923" s="136" t="str">
        <f>IF($DT923="Passive","",INDEX(Expenses!F$6:F$1005,$DS923,1))</f>
        <v/>
      </c>
      <c r="DZ923" s="136" t="str">
        <f>IF($DT923="Passive","",INDEX(Expenses!G$6:G$1005,$DS923,1))</f>
        <v/>
      </c>
      <c r="EA923" s="136" t="str">
        <f>IF($DT923="Passive","",INDEX(Expenses!H$6:H$1005,$DS923,1))</f>
        <v/>
      </c>
      <c r="EB923" s="136" t="str">
        <f>IF($DT923="Passive","",INDEX(Expenses!I$6:I$1005,$DS923,1))</f>
        <v/>
      </c>
      <c r="EC923" s="136" t="str">
        <f>IF($DT923="Passive","",INDEX(Expenses!J$6:J$1005,$DS923,1))</f>
        <v/>
      </c>
      <c r="ED923" s="136" t="str">
        <f>IF($DT923="Passive","",INDEX(Expenses!K$6:K$1005,$DS923,1))</f>
        <v/>
      </c>
      <c r="EE923" s="136" t="str">
        <f>IF($DT923="Passive","",INDEX(Expenses!L$6:L$1005,$DS923,1))</f>
        <v/>
      </c>
      <c r="EF923" s="136" t="str">
        <f>IF($DT923="Passive","",INDEX(Expenses!M$6:M$1005,$DS923,1))</f>
        <v/>
      </c>
      <c r="EG923" s="136" t="str">
        <f>IF($DT923="Passive","",INDEX(Expenses!N$6:N$1005,$DS923,1))</f>
        <v/>
      </c>
      <c r="EH923" s="136" t="str">
        <f>IF($DT923="Passive","",INDEX(Expenses!O$6:O$1005,$DS923,1))</f>
        <v/>
      </c>
      <c r="EI923" s="136" t="str">
        <f>IF($DT923="Passive","",INDEX(Expenses!P$6:P$1005,$DS923,1))</f>
        <v/>
      </c>
    </row>
    <row r="924" spans="123:139" x14ac:dyDescent="0.25">
      <c r="DS924" s="40">
        <v>919</v>
      </c>
      <c r="DT924" s="130" t="str">
        <f>IF(OR(INDEX(Expenses!$B$6:$B$1005,$DS924,1)=0,INDEX(Expenses!$C$6:$C$1005,$DS924,1)=0,INDEX(Expenses!$D$6:$D$1005,$DS924,1)=0),"Passive","Active")</f>
        <v>Passive</v>
      </c>
      <c r="DU924" s="130" t="str">
        <f>IF($DT924="Passive","",INDEX(Expenses!$B$6:$B$1005,Calc!$DS924,1))</f>
        <v/>
      </c>
      <c r="DV924" s="130" t="str">
        <f>IF($DT924="Passive","",INDEX(Expenses!$C$6:$C$1005,Calc!$DS924,1))</f>
        <v/>
      </c>
      <c r="DW924" s="130" t="str">
        <f>IF($DT924="Passive","",INDEX(Expenses!$D$6:$D$1005,Calc!$DS924,1))</f>
        <v/>
      </c>
      <c r="DX924" s="136" t="str">
        <f>IF($DT924="Passive","",INDEX(Expenses!E$6:E$1005,$DS924,1))</f>
        <v/>
      </c>
      <c r="DY924" s="136" t="str">
        <f>IF($DT924="Passive","",INDEX(Expenses!F$6:F$1005,$DS924,1))</f>
        <v/>
      </c>
      <c r="DZ924" s="136" t="str">
        <f>IF($DT924="Passive","",INDEX(Expenses!G$6:G$1005,$DS924,1))</f>
        <v/>
      </c>
      <c r="EA924" s="136" t="str">
        <f>IF($DT924="Passive","",INDEX(Expenses!H$6:H$1005,$DS924,1))</f>
        <v/>
      </c>
      <c r="EB924" s="136" t="str">
        <f>IF($DT924="Passive","",INDEX(Expenses!I$6:I$1005,$DS924,1))</f>
        <v/>
      </c>
      <c r="EC924" s="136" t="str">
        <f>IF($DT924="Passive","",INDEX(Expenses!J$6:J$1005,$DS924,1))</f>
        <v/>
      </c>
      <c r="ED924" s="136" t="str">
        <f>IF($DT924="Passive","",INDEX(Expenses!K$6:K$1005,$DS924,1))</f>
        <v/>
      </c>
      <c r="EE924" s="136" t="str">
        <f>IF($DT924="Passive","",INDEX(Expenses!L$6:L$1005,$DS924,1))</f>
        <v/>
      </c>
      <c r="EF924" s="136" t="str">
        <f>IF($DT924="Passive","",INDEX(Expenses!M$6:M$1005,$DS924,1))</f>
        <v/>
      </c>
      <c r="EG924" s="136" t="str">
        <f>IF($DT924="Passive","",INDEX(Expenses!N$6:N$1005,$DS924,1))</f>
        <v/>
      </c>
      <c r="EH924" s="136" t="str">
        <f>IF($DT924="Passive","",INDEX(Expenses!O$6:O$1005,$DS924,1))</f>
        <v/>
      </c>
      <c r="EI924" s="136" t="str">
        <f>IF($DT924="Passive","",INDEX(Expenses!P$6:P$1005,$DS924,1))</f>
        <v/>
      </c>
    </row>
    <row r="925" spans="123:139" x14ac:dyDescent="0.25">
      <c r="DS925" s="40">
        <v>920</v>
      </c>
      <c r="DT925" s="130" t="str">
        <f>IF(OR(INDEX(Expenses!$B$6:$B$1005,$DS925,1)=0,INDEX(Expenses!$C$6:$C$1005,$DS925,1)=0,INDEX(Expenses!$D$6:$D$1005,$DS925,1)=0),"Passive","Active")</f>
        <v>Passive</v>
      </c>
      <c r="DU925" s="130" t="str">
        <f>IF($DT925="Passive","",INDEX(Expenses!$B$6:$B$1005,Calc!$DS925,1))</f>
        <v/>
      </c>
      <c r="DV925" s="130" t="str">
        <f>IF($DT925="Passive","",INDEX(Expenses!$C$6:$C$1005,Calc!$DS925,1))</f>
        <v/>
      </c>
      <c r="DW925" s="130" t="str">
        <f>IF($DT925="Passive","",INDEX(Expenses!$D$6:$D$1005,Calc!$DS925,1))</f>
        <v/>
      </c>
      <c r="DX925" s="136" t="str">
        <f>IF($DT925="Passive","",INDEX(Expenses!E$6:E$1005,$DS925,1))</f>
        <v/>
      </c>
      <c r="DY925" s="136" t="str">
        <f>IF($DT925="Passive","",INDEX(Expenses!F$6:F$1005,$DS925,1))</f>
        <v/>
      </c>
      <c r="DZ925" s="136" t="str">
        <f>IF($DT925="Passive","",INDEX(Expenses!G$6:G$1005,$DS925,1))</f>
        <v/>
      </c>
      <c r="EA925" s="136" t="str">
        <f>IF($DT925="Passive","",INDEX(Expenses!H$6:H$1005,$DS925,1))</f>
        <v/>
      </c>
      <c r="EB925" s="136" t="str">
        <f>IF($DT925="Passive","",INDEX(Expenses!I$6:I$1005,$DS925,1))</f>
        <v/>
      </c>
      <c r="EC925" s="136" t="str">
        <f>IF($DT925="Passive","",INDEX(Expenses!J$6:J$1005,$DS925,1))</f>
        <v/>
      </c>
      <c r="ED925" s="136" t="str">
        <f>IF($DT925="Passive","",INDEX(Expenses!K$6:K$1005,$DS925,1))</f>
        <v/>
      </c>
      <c r="EE925" s="136" t="str">
        <f>IF($DT925="Passive","",INDEX(Expenses!L$6:L$1005,$DS925,1))</f>
        <v/>
      </c>
      <c r="EF925" s="136" t="str">
        <f>IF($DT925="Passive","",INDEX(Expenses!M$6:M$1005,$DS925,1))</f>
        <v/>
      </c>
      <c r="EG925" s="136" t="str">
        <f>IF($DT925="Passive","",INDEX(Expenses!N$6:N$1005,$DS925,1))</f>
        <v/>
      </c>
      <c r="EH925" s="136" t="str">
        <f>IF($DT925="Passive","",INDEX(Expenses!O$6:O$1005,$DS925,1))</f>
        <v/>
      </c>
      <c r="EI925" s="136" t="str">
        <f>IF($DT925="Passive","",INDEX(Expenses!P$6:P$1005,$DS925,1))</f>
        <v/>
      </c>
    </row>
    <row r="926" spans="123:139" x14ac:dyDescent="0.25">
      <c r="DS926" s="40">
        <v>921</v>
      </c>
      <c r="DT926" s="130" t="str">
        <f>IF(OR(INDEX(Expenses!$B$6:$B$1005,$DS926,1)=0,INDEX(Expenses!$C$6:$C$1005,$DS926,1)=0,INDEX(Expenses!$D$6:$D$1005,$DS926,1)=0),"Passive","Active")</f>
        <v>Passive</v>
      </c>
      <c r="DU926" s="130" t="str">
        <f>IF($DT926="Passive","",INDEX(Expenses!$B$6:$B$1005,Calc!$DS926,1))</f>
        <v/>
      </c>
      <c r="DV926" s="130" t="str">
        <f>IF($DT926="Passive","",INDEX(Expenses!$C$6:$C$1005,Calc!$DS926,1))</f>
        <v/>
      </c>
      <c r="DW926" s="130" t="str">
        <f>IF($DT926="Passive","",INDEX(Expenses!$D$6:$D$1005,Calc!$DS926,1))</f>
        <v/>
      </c>
      <c r="DX926" s="136" t="str">
        <f>IF($DT926="Passive","",INDEX(Expenses!E$6:E$1005,$DS926,1))</f>
        <v/>
      </c>
      <c r="DY926" s="136" t="str">
        <f>IF($DT926="Passive","",INDEX(Expenses!F$6:F$1005,$DS926,1))</f>
        <v/>
      </c>
      <c r="DZ926" s="136" t="str">
        <f>IF($DT926="Passive","",INDEX(Expenses!G$6:G$1005,$DS926,1))</f>
        <v/>
      </c>
      <c r="EA926" s="136" t="str">
        <f>IF($DT926="Passive","",INDEX(Expenses!H$6:H$1005,$DS926,1))</f>
        <v/>
      </c>
      <c r="EB926" s="136" t="str">
        <f>IF($DT926="Passive","",INDEX(Expenses!I$6:I$1005,$DS926,1))</f>
        <v/>
      </c>
      <c r="EC926" s="136" t="str">
        <f>IF($DT926="Passive","",INDEX(Expenses!J$6:J$1005,$DS926,1))</f>
        <v/>
      </c>
      <c r="ED926" s="136" t="str">
        <f>IF($DT926="Passive","",INDEX(Expenses!K$6:K$1005,$DS926,1))</f>
        <v/>
      </c>
      <c r="EE926" s="136" t="str">
        <f>IF($DT926="Passive","",INDEX(Expenses!L$6:L$1005,$DS926,1))</f>
        <v/>
      </c>
      <c r="EF926" s="136" t="str">
        <f>IF($DT926="Passive","",INDEX(Expenses!M$6:M$1005,$DS926,1))</f>
        <v/>
      </c>
      <c r="EG926" s="136" t="str">
        <f>IF($DT926="Passive","",INDEX(Expenses!N$6:N$1005,$DS926,1))</f>
        <v/>
      </c>
      <c r="EH926" s="136" t="str">
        <f>IF($DT926="Passive","",INDEX(Expenses!O$6:O$1005,$DS926,1))</f>
        <v/>
      </c>
      <c r="EI926" s="136" t="str">
        <f>IF($DT926="Passive","",INDEX(Expenses!P$6:P$1005,$DS926,1))</f>
        <v/>
      </c>
    </row>
    <row r="927" spans="123:139" x14ac:dyDescent="0.25">
      <c r="DS927" s="40">
        <v>922</v>
      </c>
      <c r="DT927" s="130" t="str">
        <f>IF(OR(INDEX(Expenses!$B$6:$B$1005,$DS927,1)=0,INDEX(Expenses!$C$6:$C$1005,$DS927,1)=0,INDEX(Expenses!$D$6:$D$1005,$DS927,1)=0),"Passive","Active")</f>
        <v>Passive</v>
      </c>
      <c r="DU927" s="130" t="str">
        <f>IF($DT927="Passive","",INDEX(Expenses!$B$6:$B$1005,Calc!$DS927,1))</f>
        <v/>
      </c>
      <c r="DV927" s="130" t="str">
        <f>IF($DT927="Passive","",INDEX(Expenses!$C$6:$C$1005,Calc!$DS927,1))</f>
        <v/>
      </c>
      <c r="DW927" s="130" t="str">
        <f>IF($DT927="Passive","",INDEX(Expenses!$D$6:$D$1005,Calc!$DS927,1))</f>
        <v/>
      </c>
      <c r="DX927" s="136" t="str">
        <f>IF($DT927="Passive","",INDEX(Expenses!E$6:E$1005,$DS927,1))</f>
        <v/>
      </c>
      <c r="DY927" s="136" t="str">
        <f>IF($DT927="Passive","",INDEX(Expenses!F$6:F$1005,$DS927,1))</f>
        <v/>
      </c>
      <c r="DZ927" s="136" t="str">
        <f>IF($DT927="Passive","",INDEX(Expenses!G$6:G$1005,$DS927,1))</f>
        <v/>
      </c>
      <c r="EA927" s="136" t="str">
        <f>IF($DT927="Passive","",INDEX(Expenses!H$6:H$1005,$DS927,1))</f>
        <v/>
      </c>
      <c r="EB927" s="136" t="str">
        <f>IF($DT927="Passive","",INDEX(Expenses!I$6:I$1005,$DS927,1))</f>
        <v/>
      </c>
      <c r="EC927" s="136" t="str">
        <f>IF($DT927="Passive","",INDEX(Expenses!J$6:J$1005,$DS927,1))</f>
        <v/>
      </c>
      <c r="ED927" s="136" t="str">
        <f>IF($DT927="Passive","",INDEX(Expenses!K$6:K$1005,$DS927,1))</f>
        <v/>
      </c>
      <c r="EE927" s="136" t="str">
        <f>IF($DT927="Passive","",INDEX(Expenses!L$6:L$1005,$DS927,1))</f>
        <v/>
      </c>
      <c r="EF927" s="136" t="str">
        <f>IF($DT927="Passive","",INDEX(Expenses!M$6:M$1005,$DS927,1))</f>
        <v/>
      </c>
      <c r="EG927" s="136" t="str">
        <f>IF($DT927="Passive","",INDEX(Expenses!N$6:N$1005,$DS927,1))</f>
        <v/>
      </c>
      <c r="EH927" s="136" t="str">
        <f>IF($DT927="Passive","",INDEX(Expenses!O$6:O$1005,$DS927,1))</f>
        <v/>
      </c>
      <c r="EI927" s="136" t="str">
        <f>IF($DT927="Passive","",INDEX(Expenses!P$6:P$1005,$DS927,1))</f>
        <v/>
      </c>
    </row>
    <row r="928" spans="123:139" x14ac:dyDescent="0.25">
      <c r="DS928" s="40">
        <v>923</v>
      </c>
      <c r="DT928" s="130" t="str">
        <f>IF(OR(INDEX(Expenses!$B$6:$B$1005,$DS928,1)=0,INDEX(Expenses!$C$6:$C$1005,$DS928,1)=0,INDEX(Expenses!$D$6:$D$1005,$DS928,1)=0),"Passive","Active")</f>
        <v>Passive</v>
      </c>
      <c r="DU928" s="130" t="str">
        <f>IF($DT928="Passive","",INDEX(Expenses!$B$6:$B$1005,Calc!$DS928,1))</f>
        <v/>
      </c>
      <c r="DV928" s="130" t="str">
        <f>IF($DT928="Passive","",INDEX(Expenses!$C$6:$C$1005,Calc!$DS928,1))</f>
        <v/>
      </c>
      <c r="DW928" s="130" t="str">
        <f>IF($DT928="Passive","",INDEX(Expenses!$D$6:$D$1005,Calc!$DS928,1))</f>
        <v/>
      </c>
      <c r="DX928" s="136" t="str">
        <f>IF($DT928="Passive","",INDEX(Expenses!E$6:E$1005,$DS928,1))</f>
        <v/>
      </c>
      <c r="DY928" s="136" t="str">
        <f>IF($DT928="Passive","",INDEX(Expenses!F$6:F$1005,$DS928,1))</f>
        <v/>
      </c>
      <c r="DZ928" s="136" t="str">
        <f>IF($DT928="Passive","",INDEX(Expenses!G$6:G$1005,$DS928,1))</f>
        <v/>
      </c>
      <c r="EA928" s="136" t="str">
        <f>IF($DT928="Passive","",INDEX(Expenses!H$6:H$1005,$DS928,1))</f>
        <v/>
      </c>
      <c r="EB928" s="136" t="str">
        <f>IF($DT928="Passive","",INDEX(Expenses!I$6:I$1005,$DS928,1))</f>
        <v/>
      </c>
      <c r="EC928" s="136" t="str">
        <f>IF($DT928="Passive","",INDEX(Expenses!J$6:J$1005,$DS928,1))</f>
        <v/>
      </c>
      <c r="ED928" s="136" t="str">
        <f>IF($DT928="Passive","",INDEX(Expenses!K$6:K$1005,$DS928,1))</f>
        <v/>
      </c>
      <c r="EE928" s="136" t="str">
        <f>IF($DT928="Passive","",INDEX(Expenses!L$6:L$1005,$DS928,1))</f>
        <v/>
      </c>
      <c r="EF928" s="136" t="str">
        <f>IF($DT928="Passive","",INDEX(Expenses!M$6:M$1005,$DS928,1))</f>
        <v/>
      </c>
      <c r="EG928" s="136" t="str">
        <f>IF($DT928="Passive","",INDEX(Expenses!N$6:N$1005,$DS928,1))</f>
        <v/>
      </c>
      <c r="EH928" s="136" t="str">
        <f>IF($DT928="Passive","",INDEX(Expenses!O$6:O$1005,$DS928,1))</f>
        <v/>
      </c>
      <c r="EI928" s="136" t="str">
        <f>IF($DT928="Passive","",INDEX(Expenses!P$6:P$1005,$DS928,1))</f>
        <v/>
      </c>
    </row>
    <row r="929" spans="123:139" x14ac:dyDescent="0.25">
      <c r="DS929" s="40">
        <v>924</v>
      </c>
      <c r="DT929" s="130" t="str">
        <f>IF(OR(INDEX(Expenses!$B$6:$B$1005,$DS929,1)=0,INDEX(Expenses!$C$6:$C$1005,$DS929,1)=0,INDEX(Expenses!$D$6:$D$1005,$DS929,1)=0),"Passive","Active")</f>
        <v>Passive</v>
      </c>
      <c r="DU929" s="130" t="str">
        <f>IF($DT929="Passive","",INDEX(Expenses!$B$6:$B$1005,Calc!$DS929,1))</f>
        <v/>
      </c>
      <c r="DV929" s="130" t="str">
        <f>IF($DT929="Passive","",INDEX(Expenses!$C$6:$C$1005,Calc!$DS929,1))</f>
        <v/>
      </c>
      <c r="DW929" s="130" t="str">
        <f>IF($DT929="Passive","",INDEX(Expenses!$D$6:$D$1005,Calc!$DS929,1))</f>
        <v/>
      </c>
      <c r="DX929" s="136" t="str">
        <f>IF($DT929="Passive","",INDEX(Expenses!E$6:E$1005,$DS929,1))</f>
        <v/>
      </c>
      <c r="DY929" s="136" t="str">
        <f>IF($DT929="Passive","",INDEX(Expenses!F$6:F$1005,$DS929,1))</f>
        <v/>
      </c>
      <c r="DZ929" s="136" t="str">
        <f>IF($DT929="Passive","",INDEX(Expenses!G$6:G$1005,$DS929,1))</f>
        <v/>
      </c>
      <c r="EA929" s="136" t="str">
        <f>IF($DT929="Passive","",INDEX(Expenses!H$6:H$1005,$DS929,1))</f>
        <v/>
      </c>
      <c r="EB929" s="136" t="str">
        <f>IF($DT929="Passive","",INDEX(Expenses!I$6:I$1005,$DS929,1))</f>
        <v/>
      </c>
      <c r="EC929" s="136" t="str">
        <f>IF($DT929="Passive","",INDEX(Expenses!J$6:J$1005,$DS929,1))</f>
        <v/>
      </c>
      <c r="ED929" s="136" t="str">
        <f>IF($DT929="Passive","",INDEX(Expenses!K$6:K$1005,$DS929,1))</f>
        <v/>
      </c>
      <c r="EE929" s="136" t="str">
        <f>IF($DT929="Passive","",INDEX(Expenses!L$6:L$1005,$DS929,1))</f>
        <v/>
      </c>
      <c r="EF929" s="136" t="str">
        <f>IF($DT929="Passive","",INDEX(Expenses!M$6:M$1005,$DS929,1))</f>
        <v/>
      </c>
      <c r="EG929" s="136" t="str">
        <f>IF($DT929="Passive","",INDEX(Expenses!N$6:N$1005,$DS929,1))</f>
        <v/>
      </c>
      <c r="EH929" s="136" t="str">
        <f>IF($DT929="Passive","",INDEX(Expenses!O$6:O$1005,$DS929,1))</f>
        <v/>
      </c>
      <c r="EI929" s="136" t="str">
        <f>IF($DT929="Passive","",INDEX(Expenses!P$6:P$1005,$DS929,1))</f>
        <v/>
      </c>
    </row>
    <row r="930" spans="123:139" x14ac:dyDescent="0.25">
      <c r="DS930" s="40">
        <v>925</v>
      </c>
      <c r="DT930" s="130" t="str">
        <f>IF(OR(INDEX(Expenses!$B$6:$B$1005,$DS930,1)=0,INDEX(Expenses!$C$6:$C$1005,$DS930,1)=0,INDEX(Expenses!$D$6:$D$1005,$DS930,1)=0),"Passive","Active")</f>
        <v>Passive</v>
      </c>
      <c r="DU930" s="130" t="str">
        <f>IF($DT930="Passive","",INDEX(Expenses!$B$6:$B$1005,Calc!$DS930,1))</f>
        <v/>
      </c>
      <c r="DV930" s="130" t="str">
        <f>IF($DT930="Passive","",INDEX(Expenses!$C$6:$C$1005,Calc!$DS930,1))</f>
        <v/>
      </c>
      <c r="DW930" s="130" t="str">
        <f>IF($DT930="Passive","",INDEX(Expenses!$D$6:$D$1005,Calc!$DS930,1))</f>
        <v/>
      </c>
      <c r="DX930" s="136" t="str">
        <f>IF($DT930="Passive","",INDEX(Expenses!E$6:E$1005,$DS930,1))</f>
        <v/>
      </c>
      <c r="DY930" s="136" t="str">
        <f>IF($DT930="Passive","",INDEX(Expenses!F$6:F$1005,$DS930,1))</f>
        <v/>
      </c>
      <c r="DZ930" s="136" t="str">
        <f>IF($DT930="Passive","",INDEX(Expenses!G$6:G$1005,$DS930,1))</f>
        <v/>
      </c>
      <c r="EA930" s="136" t="str">
        <f>IF($DT930="Passive","",INDEX(Expenses!H$6:H$1005,$DS930,1))</f>
        <v/>
      </c>
      <c r="EB930" s="136" t="str">
        <f>IF($DT930="Passive","",INDEX(Expenses!I$6:I$1005,$DS930,1))</f>
        <v/>
      </c>
      <c r="EC930" s="136" t="str">
        <f>IF($DT930="Passive","",INDEX(Expenses!J$6:J$1005,$DS930,1))</f>
        <v/>
      </c>
      <c r="ED930" s="136" t="str">
        <f>IF($DT930="Passive","",INDEX(Expenses!K$6:K$1005,$DS930,1))</f>
        <v/>
      </c>
      <c r="EE930" s="136" t="str">
        <f>IF($DT930="Passive","",INDEX(Expenses!L$6:L$1005,$DS930,1))</f>
        <v/>
      </c>
      <c r="EF930" s="136" t="str">
        <f>IF($DT930="Passive","",INDEX(Expenses!M$6:M$1005,$DS930,1))</f>
        <v/>
      </c>
      <c r="EG930" s="136" t="str">
        <f>IF($DT930="Passive","",INDEX(Expenses!N$6:N$1005,$DS930,1))</f>
        <v/>
      </c>
      <c r="EH930" s="136" t="str">
        <f>IF($DT930="Passive","",INDEX(Expenses!O$6:O$1005,$DS930,1))</f>
        <v/>
      </c>
      <c r="EI930" s="136" t="str">
        <f>IF($DT930="Passive","",INDEX(Expenses!P$6:P$1005,$DS930,1))</f>
        <v/>
      </c>
    </row>
    <row r="931" spans="123:139" x14ac:dyDescent="0.25">
      <c r="DS931" s="40">
        <v>926</v>
      </c>
      <c r="DT931" s="130" t="str">
        <f>IF(OR(INDEX(Expenses!$B$6:$B$1005,$DS931,1)=0,INDEX(Expenses!$C$6:$C$1005,$DS931,1)=0,INDEX(Expenses!$D$6:$D$1005,$DS931,1)=0),"Passive","Active")</f>
        <v>Passive</v>
      </c>
      <c r="DU931" s="130" t="str">
        <f>IF($DT931="Passive","",INDEX(Expenses!$B$6:$B$1005,Calc!$DS931,1))</f>
        <v/>
      </c>
      <c r="DV931" s="130" t="str">
        <f>IF($DT931="Passive","",INDEX(Expenses!$C$6:$C$1005,Calc!$DS931,1))</f>
        <v/>
      </c>
      <c r="DW931" s="130" t="str">
        <f>IF($DT931="Passive","",INDEX(Expenses!$D$6:$D$1005,Calc!$DS931,1))</f>
        <v/>
      </c>
      <c r="DX931" s="136" t="str">
        <f>IF($DT931="Passive","",INDEX(Expenses!E$6:E$1005,$DS931,1))</f>
        <v/>
      </c>
      <c r="DY931" s="136" t="str">
        <f>IF($DT931="Passive","",INDEX(Expenses!F$6:F$1005,$DS931,1))</f>
        <v/>
      </c>
      <c r="DZ931" s="136" t="str">
        <f>IF($DT931="Passive","",INDEX(Expenses!G$6:G$1005,$DS931,1))</f>
        <v/>
      </c>
      <c r="EA931" s="136" t="str">
        <f>IF($DT931="Passive","",INDEX(Expenses!H$6:H$1005,$DS931,1))</f>
        <v/>
      </c>
      <c r="EB931" s="136" t="str">
        <f>IF($DT931="Passive","",INDEX(Expenses!I$6:I$1005,$DS931,1))</f>
        <v/>
      </c>
      <c r="EC931" s="136" t="str">
        <f>IF($DT931="Passive","",INDEX(Expenses!J$6:J$1005,$DS931,1))</f>
        <v/>
      </c>
      <c r="ED931" s="136" t="str">
        <f>IF($DT931="Passive","",INDEX(Expenses!K$6:K$1005,$DS931,1))</f>
        <v/>
      </c>
      <c r="EE931" s="136" t="str">
        <f>IF($DT931="Passive","",INDEX(Expenses!L$6:L$1005,$DS931,1))</f>
        <v/>
      </c>
      <c r="EF931" s="136" t="str">
        <f>IF($DT931="Passive","",INDEX(Expenses!M$6:M$1005,$DS931,1))</f>
        <v/>
      </c>
      <c r="EG931" s="136" t="str">
        <f>IF($DT931="Passive","",INDEX(Expenses!N$6:N$1005,$DS931,1))</f>
        <v/>
      </c>
      <c r="EH931" s="136" t="str">
        <f>IF($DT931="Passive","",INDEX(Expenses!O$6:O$1005,$DS931,1))</f>
        <v/>
      </c>
      <c r="EI931" s="136" t="str">
        <f>IF($DT931="Passive","",INDEX(Expenses!P$6:P$1005,$DS931,1))</f>
        <v/>
      </c>
    </row>
    <row r="932" spans="123:139" x14ac:dyDescent="0.25">
      <c r="DS932" s="40">
        <v>927</v>
      </c>
      <c r="DT932" s="130" t="str">
        <f>IF(OR(INDEX(Expenses!$B$6:$B$1005,$DS932,1)=0,INDEX(Expenses!$C$6:$C$1005,$DS932,1)=0,INDEX(Expenses!$D$6:$D$1005,$DS932,1)=0),"Passive","Active")</f>
        <v>Passive</v>
      </c>
      <c r="DU932" s="130" t="str">
        <f>IF($DT932="Passive","",INDEX(Expenses!$B$6:$B$1005,Calc!$DS932,1))</f>
        <v/>
      </c>
      <c r="DV932" s="130" t="str">
        <f>IF($DT932="Passive","",INDEX(Expenses!$C$6:$C$1005,Calc!$DS932,1))</f>
        <v/>
      </c>
      <c r="DW932" s="130" t="str">
        <f>IF($DT932="Passive","",INDEX(Expenses!$D$6:$D$1005,Calc!$DS932,1))</f>
        <v/>
      </c>
      <c r="DX932" s="136" t="str">
        <f>IF($DT932="Passive","",INDEX(Expenses!E$6:E$1005,$DS932,1))</f>
        <v/>
      </c>
      <c r="DY932" s="136" t="str">
        <f>IF($DT932="Passive","",INDEX(Expenses!F$6:F$1005,$DS932,1))</f>
        <v/>
      </c>
      <c r="DZ932" s="136" t="str">
        <f>IF($DT932="Passive","",INDEX(Expenses!G$6:G$1005,$DS932,1))</f>
        <v/>
      </c>
      <c r="EA932" s="136" t="str">
        <f>IF($DT932="Passive","",INDEX(Expenses!H$6:H$1005,$DS932,1))</f>
        <v/>
      </c>
      <c r="EB932" s="136" t="str">
        <f>IF($DT932="Passive","",INDEX(Expenses!I$6:I$1005,$DS932,1))</f>
        <v/>
      </c>
      <c r="EC932" s="136" t="str">
        <f>IF($DT932="Passive","",INDEX(Expenses!J$6:J$1005,$DS932,1))</f>
        <v/>
      </c>
      <c r="ED932" s="136" t="str">
        <f>IF($DT932="Passive","",INDEX(Expenses!K$6:K$1005,$DS932,1))</f>
        <v/>
      </c>
      <c r="EE932" s="136" t="str">
        <f>IF($DT932="Passive","",INDEX(Expenses!L$6:L$1005,$DS932,1))</f>
        <v/>
      </c>
      <c r="EF932" s="136" t="str">
        <f>IF($DT932="Passive","",INDEX(Expenses!M$6:M$1005,$DS932,1))</f>
        <v/>
      </c>
      <c r="EG932" s="136" t="str">
        <f>IF($DT932="Passive","",INDEX(Expenses!N$6:N$1005,$DS932,1))</f>
        <v/>
      </c>
      <c r="EH932" s="136" t="str">
        <f>IF($DT932="Passive","",INDEX(Expenses!O$6:O$1005,$DS932,1))</f>
        <v/>
      </c>
      <c r="EI932" s="136" t="str">
        <f>IF($DT932="Passive","",INDEX(Expenses!P$6:P$1005,$DS932,1))</f>
        <v/>
      </c>
    </row>
    <row r="933" spans="123:139" x14ac:dyDescent="0.25">
      <c r="DS933" s="40">
        <v>928</v>
      </c>
      <c r="DT933" s="130" t="str">
        <f>IF(OR(INDEX(Expenses!$B$6:$B$1005,$DS933,1)=0,INDEX(Expenses!$C$6:$C$1005,$DS933,1)=0,INDEX(Expenses!$D$6:$D$1005,$DS933,1)=0),"Passive","Active")</f>
        <v>Passive</v>
      </c>
      <c r="DU933" s="130" t="str">
        <f>IF($DT933="Passive","",INDEX(Expenses!$B$6:$B$1005,Calc!$DS933,1))</f>
        <v/>
      </c>
      <c r="DV933" s="130" t="str">
        <f>IF($DT933="Passive","",INDEX(Expenses!$C$6:$C$1005,Calc!$DS933,1))</f>
        <v/>
      </c>
      <c r="DW933" s="130" t="str">
        <f>IF($DT933="Passive","",INDEX(Expenses!$D$6:$D$1005,Calc!$DS933,1))</f>
        <v/>
      </c>
      <c r="DX933" s="136" t="str">
        <f>IF($DT933="Passive","",INDEX(Expenses!E$6:E$1005,$DS933,1))</f>
        <v/>
      </c>
      <c r="DY933" s="136" t="str">
        <f>IF($DT933="Passive","",INDEX(Expenses!F$6:F$1005,$DS933,1))</f>
        <v/>
      </c>
      <c r="DZ933" s="136" t="str">
        <f>IF($DT933="Passive","",INDEX(Expenses!G$6:G$1005,$DS933,1))</f>
        <v/>
      </c>
      <c r="EA933" s="136" t="str">
        <f>IF($DT933="Passive","",INDEX(Expenses!H$6:H$1005,$DS933,1))</f>
        <v/>
      </c>
      <c r="EB933" s="136" t="str">
        <f>IF($DT933="Passive","",INDEX(Expenses!I$6:I$1005,$DS933,1))</f>
        <v/>
      </c>
      <c r="EC933" s="136" t="str">
        <f>IF($DT933="Passive","",INDEX(Expenses!J$6:J$1005,$DS933,1))</f>
        <v/>
      </c>
      <c r="ED933" s="136" t="str">
        <f>IF($DT933="Passive","",INDEX(Expenses!K$6:K$1005,$DS933,1))</f>
        <v/>
      </c>
      <c r="EE933" s="136" t="str">
        <f>IF($DT933="Passive","",INDEX(Expenses!L$6:L$1005,$DS933,1))</f>
        <v/>
      </c>
      <c r="EF933" s="136" t="str">
        <f>IF($DT933="Passive","",INDEX(Expenses!M$6:M$1005,$DS933,1))</f>
        <v/>
      </c>
      <c r="EG933" s="136" t="str">
        <f>IF($DT933="Passive","",INDEX(Expenses!N$6:N$1005,$DS933,1))</f>
        <v/>
      </c>
      <c r="EH933" s="136" t="str">
        <f>IF($DT933="Passive","",INDEX(Expenses!O$6:O$1005,$DS933,1))</f>
        <v/>
      </c>
      <c r="EI933" s="136" t="str">
        <f>IF($DT933="Passive","",INDEX(Expenses!P$6:P$1005,$DS933,1))</f>
        <v/>
      </c>
    </row>
    <row r="934" spans="123:139" x14ac:dyDescent="0.25">
      <c r="DS934" s="40">
        <v>929</v>
      </c>
      <c r="DT934" s="130" t="str">
        <f>IF(OR(INDEX(Expenses!$B$6:$B$1005,$DS934,1)=0,INDEX(Expenses!$C$6:$C$1005,$DS934,1)=0,INDEX(Expenses!$D$6:$D$1005,$DS934,1)=0),"Passive","Active")</f>
        <v>Passive</v>
      </c>
      <c r="DU934" s="130" t="str">
        <f>IF($DT934="Passive","",INDEX(Expenses!$B$6:$B$1005,Calc!$DS934,1))</f>
        <v/>
      </c>
      <c r="DV934" s="130" t="str">
        <f>IF($DT934="Passive","",INDEX(Expenses!$C$6:$C$1005,Calc!$DS934,1))</f>
        <v/>
      </c>
      <c r="DW934" s="130" t="str">
        <f>IF($DT934="Passive","",INDEX(Expenses!$D$6:$D$1005,Calc!$DS934,1))</f>
        <v/>
      </c>
      <c r="DX934" s="136" t="str">
        <f>IF($DT934="Passive","",INDEX(Expenses!E$6:E$1005,$DS934,1))</f>
        <v/>
      </c>
      <c r="DY934" s="136" t="str">
        <f>IF($DT934="Passive","",INDEX(Expenses!F$6:F$1005,$DS934,1))</f>
        <v/>
      </c>
      <c r="DZ934" s="136" t="str">
        <f>IF($DT934="Passive","",INDEX(Expenses!G$6:G$1005,$DS934,1))</f>
        <v/>
      </c>
      <c r="EA934" s="136" t="str">
        <f>IF($DT934="Passive","",INDEX(Expenses!H$6:H$1005,$DS934,1))</f>
        <v/>
      </c>
      <c r="EB934" s="136" t="str">
        <f>IF($DT934="Passive","",INDEX(Expenses!I$6:I$1005,$DS934,1))</f>
        <v/>
      </c>
      <c r="EC934" s="136" t="str">
        <f>IF($DT934="Passive","",INDEX(Expenses!J$6:J$1005,$DS934,1))</f>
        <v/>
      </c>
      <c r="ED934" s="136" t="str">
        <f>IF($DT934="Passive","",INDEX(Expenses!K$6:K$1005,$DS934,1))</f>
        <v/>
      </c>
      <c r="EE934" s="136" t="str">
        <f>IF($DT934="Passive","",INDEX(Expenses!L$6:L$1005,$DS934,1))</f>
        <v/>
      </c>
      <c r="EF934" s="136" t="str">
        <f>IF($DT934="Passive","",INDEX(Expenses!M$6:M$1005,$DS934,1))</f>
        <v/>
      </c>
      <c r="EG934" s="136" t="str">
        <f>IF($DT934="Passive","",INDEX(Expenses!N$6:N$1005,$DS934,1))</f>
        <v/>
      </c>
      <c r="EH934" s="136" t="str">
        <f>IF($DT934="Passive","",INDEX(Expenses!O$6:O$1005,$DS934,1))</f>
        <v/>
      </c>
      <c r="EI934" s="136" t="str">
        <f>IF($DT934="Passive","",INDEX(Expenses!P$6:P$1005,$DS934,1))</f>
        <v/>
      </c>
    </row>
    <row r="935" spans="123:139" x14ac:dyDescent="0.25">
      <c r="DS935" s="40">
        <v>930</v>
      </c>
      <c r="DT935" s="130" t="str">
        <f>IF(OR(INDEX(Expenses!$B$6:$B$1005,$DS935,1)=0,INDEX(Expenses!$C$6:$C$1005,$DS935,1)=0,INDEX(Expenses!$D$6:$D$1005,$DS935,1)=0),"Passive","Active")</f>
        <v>Passive</v>
      </c>
      <c r="DU935" s="130" t="str">
        <f>IF($DT935="Passive","",INDEX(Expenses!$B$6:$B$1005,Calc!$DS935,1))</f>
        <v/>
      </c>
      <c r="DV935" s="130" t="str">
        <f>IF($DT935="Passive","",INDEX(Expenses!$C$6:$C$1005,Calc!$DS935,1))</f>
        <v/>
      </c>
      <c r="DW935" s="130" t="str">
        <f>IF($DT935="Passive","",INDEX(Expenses!$D$6:$D$1005,Calc!$DS935,1))</f>
        <v/>
      </c>
      <c r="DX935" s="136" t="str">
        <f>IF($DT935="Passive","",INDEX(Expenses!E$6:E$1005,$DS935,1))</f>
        <v/>
      </c>
      <c r="DY935" s="136" t="str">
        <f>IF($DT935="Passive","",INDEX(Expenses!F$6:F$1005,$DS935,1))</f>
        <v/>
      </c>
      <c r="DZ935" s="136" t="str">
        <f>IF($DT935="Passive","",INDEX(Expenses!G$6:G$1005,$DS935,1))</f>
        <v/>
      </c>
      <c r="EA935" s="136" t="str">
        <f>IF($DT935="Passive","",INDEX(Expenses!H$6:H$1005,$DS935,1))</f>
        <v/>
      </c>
      <c r="EB935" s="136" t="str">
        <f>IF($DT935="Passive","",INDEX(Expenses!I$6:I$1005,$DS935,1))</f>
        <v/>
      </c>
      <c r="EC935" s="136" t="str">
        <f>IF($DT935="Passive","",INDEX(Expenses!J$6:J$1005,$DS935,1))</f>
        <v/>
      </c>
      <c r="ED935" s="136" t="str">
        <f>IF($DT935="Passive","",INDEX(Expenses!K$6:K$1005,$DS935,1))</f>
        <v/>
      </c>
      <c r="EE935" s="136" t="str">
        <f>IF($DT935="Passive","",INDEX(Expenses!L$6:L$1005,$DS935,1))</f>
        <v/>
      </c>
      <c r="EF935" s="136" t="str">
        <f>IF($DT935="Passive","",INDEX(Expenses!M$6:M$1005,$DS935,1))</f>
        <v/>
      </c>
      <c r="EG935" s="136" t="str">
        <f>IF($DT935="Passive","",INDEX(Expenses!N$6:N$1005,$DS935,1))</f>
        <v/>
      </c>
      <c r="EH935" s="136" t="str">
        <f>IF($DT935="Passive","",INDEX(Expenses!O$6:O$1005,$DS935,1))</f>
        <v/>
      </c>
      <c r="EI935" s="136" t="str">
        <f>IF($DT935="Passive","",INDEX(Expenses!P$6:P$1005,$DS935,1))</f>
        <v/>
      </c>
    </row>
    <row r="936" spans="123:139" x14ac:dyDescent="0.25">
      <c r="DS936" s="40">
        <v>931</v>
      </c>
      <c r="DT936" s="130" t="str">
        <f>IF(OR(INDEX(Expenses!$B$6:$B$1005,$DS936,1)=0,INDEX(Expenses!$C$6:$C$1005,$DS936,1)=0,INDEX(Expenses!$D$6:$D$1005,$DS936,1)=0),"Passive","Active")</f>
        <v>Passive</v>
      </c>
      <c r="DU936" s="130" t="str">
        <f>IF($DT936="Passive","",INDEX(Expenses!$B$6:$B$1005,Calc!$DS936,1))</f>
        <v/>
      </c>
      <c r="DV936" s="130" t="str">
        <f>IF($DT936="Passive","",INDEX(Expenses!$C$6:$C$1005,Calc!$DS936,1))</f>
        <v/>
      </c>
      <c r="DW936" s="130" t="str">
        <f>IF($DT936="Passive","",INDEX(Expenses!$D$6:$D$1005,Calc!$DS936,1))</f>
        <v/>
      </c>
      <c r="DX936" s="136" t="str">
        <f>IF($DT936="Passive","",INDEX(Expenses!E$6:E$1005,$DS936,1))</f>
        <v/>
      </c>
      <c r="DY936" s="136" t="str">
        <f>IF($DT936="Passive","",INDEX(Expenses!F$6:F$1005,$DS936,1))</f>
        <v/>
      </c>
      <c r="DZ936" s="136" t="str">
        <f>IF($DT936="Passive","",INDEX(Expenses!G$6:G$1005,$DS936,1))</f>
        <v/>
      </c>
      <c r="EA936" s="136" t="str">
        <f>IF($DT936="Passive","",INDEX(Expenses!H$6:H$1005,$DS936,1))</f>
        <v/>
      </c>
      <c r="EB936" s="136" t="str">
        <f>IF($DT936="Passive","",INDEX(Expenses!I$6:I$1005,$DS936,1))</f>
        <v/>
      </c>
      <c r="EC936" s="136" t="str">
        <f>IF($DT936="Passive","",INDEX(Expenses!J$6:J$1005,$DS936,1))</f>
        <v/>
      </c>
      <c r="ED936" s="136" t="str">
        <f>IF($DT936="Passive","",INDEX(Expenses!K$6:K$1005,$DS936,1))</f>
        <v/>
      </c>
      <c r="EE936" s="136" t="str">
        <f>IF($DT936="Passive","",INDEX(Expenses!L$6:L$1005,$DS936,1))</f>
        <v/>
      </c>
      <c r="EF936" s="136" t="str">
        <f>IF($DT936="Passive","",INDEX(Expenses!M$6:M$1005,$DS936,1))</f>
        <v/>
      </c>
      <c r="EG936" s="136" t="str">
        <f>IF($DT936="Passive","",INDEX(Expenses!N$6:N$1005,$DS936,1))</f>
        <v/>
      </c>
      <c r="EH936" s="136" t="str">
        <f>IF($DT936="Passive","",INDEX(Expenses!O$6:O$1005,$DS936,1))</f>
        <v/>
      </c>
      <c r="EI936" s="136" t="str">
        <f>IF($DT936="Passive","",INDEX(Expenses!P$6:P$1005,$DS936,1))</f>
        <v/>
      </c>
    </row>
    <row r="937" spans="123:139" x14ac:dyDescent="0.25">
      <c r="DS937" s="40">
        <v>932</v>
      </c>
      <c r="DT937" s="130" t="str">
        <f>IF(OR(INDEX(Expenses!$B$6:$B$1005,$DS937,1)=0,INDEX(Expenses!$C$6:$C$1005,$DS937,1)=0,INDEX(Expenses!$D$6:$D$1005,$DS937,1)=0),"Passive","Active")</f>
        <v>Passive</v>
      </c>
      <c r="DU937" s="130" t="str">
        <f>IF($DT937="Passive","",INDEX(Expenses!$B$6:$B$1005,Calc!$DS937,1))</f>
        <v/>
      </c>
      <c r="DV937" s="130" t="str">
        <f>IF($DT937="Passive","",INDEX(Expenses!$C$6:$C$1005,Calc!$DS937,1))</f>
        <v/>
      </c>
      <c r="DW937" s="130" t="str">
        <f>IF($DT937="Passive","",INDEX(Expenses!$D$6:$D$1005,Calc!$DS937,1))</f>
        <v/>
      </c>
      <c r="DX937" s="136" t="str">
        <f>IF($DT937="Passive","",INDEX(Expenses!E$6:E$1005,$DS937,1))</f>
        <v/>
      </c>
      <c r="DY937" s="136" t="str">
        <f>IF($DT937="Passive","",INDEX(Expenses!F$6:F$1005,$DS937,1))</f>
        <v/>
      </c>
      <c r="DZ937" s="136" t="str">
        <f>IF($DT937="Passive","",INDEX(Expenses!G$6:G$1005,$DS937,1))</f>
        <v/>
      </c>
      <c r="EA937" s="136" t="str">
        <f>IF($DT937="Passive","",INDEX(Expenses!H$6:H$1005,$DS937,1))</f>
        <v/>
      </c>
      <c r="EB937" s="136" t="str">
        <f>IF($DT937="Passive","",INDEX(Expenses!I$6:I$1005,$DS937,1))</f>
        <v/>
      </c>
      <c r="EC937" s="136" t="str">
        <f>IF($DT937="Passive","",INDEX(Expenses!J$6:J$1005,$DS937,1))</f>
        <v/>
      </c>
      <c r="ED937" s="136" t="str">
        <f>IF($DT937="Passive","",INDEX(Expenses!K$6:K$1005,$DS937,1))</f>
        <v/>
      </c>
      <c r="EE937" s="136" t="str">
        <f>IF($DT937="Passive","",INDEX(Expenses!L$6:L$1005,$DS937,1))</f>
        <v/>
      </c>
      <c r="EF937" s="136" t="str">
        <f>IF($DT937="Passive","",INDEX(Expenses!M$6:M$1005,$DS937,1))</f>
        <v/>
      </c>
      <c r="EG937" s="136" t="str">
        <f>IF($DT937="Passive","",INDEX(Expenses!N$6:N$1005,$DS937,1))</f>
        <v/>
      </c>
      <c r="EH937" s="136" t="str">
        <f>IF($DT937="Passive","",INDEX(Expenses!O$6:O$1005,$DS937,1))</f>
        <v/>
      </c>
      <c r="EI937" s="136" t="str">
        <f>IF($DT937="Passive","",INDEX(Expenses!P$6:P$1005,$DS937,1))</f>
        <v/>
      </c>
    </row>
    <row r="938" spans="123:139" x14ac:dyDescent="0.25">
      <c r="DS938" s="40">
        <v>933</v>
      </c>
      <c r="DT938" s="130" t="str">
        <f>IF(OR(INDEX(Expenses!$B$6:$B$1005,$DS938,1)=0,INDEX(Expenses!$C$6:$C$1005,$DS938,1)=0,INDEX(Expenses!$D$6:$D$1005,$DS938,1)=0),"Passive","Active")</f>
        <v>Passive</v>
      </c>
      <c r="DU938" s="130" t="str">
        <f>IF($DT938="Passive","",INDEX(Expenses!$B$6:$B$1005,Calc!$DS938,1))</f>
        <v/>
      </c>
      <c r="DV938" s="130" t="str">
        <f>IF($DT938="Passive","",INDEX(Expenses!$C$6:$C$1005,Calc!$DS938,1))</f>
        <v/>
      </c>
      <c r="DW938" s="130" t="str">
        <f>IF($DT938="Passive","",INDEX(Expenses!$D$6:$D$1005,Calc!$DS938,1))</f>
        <v/>
      </c>
      <c r="DX938" s="136" t="str">
        <f>IF($DT938="Passive","",INDEX(Expenses!E$6:E$1005,$DS938,1))</f>
        <v/>
      </c>
      <c r="DY938" s="136" t="str">
        <f>IF($DT938="Passive","",INDEX(Expenses!F$6:F$1005,$DS938,1))</f>
        <v/>
      </c>
      <c r="DZ938" s="136" t="str">
        <f>IF($DT938="Passive","",INDEX(Expenses!G$6:G$1005,$DS938,1))</f>
        <v/>
      </c>
      <c r="EA938" s="136" t="str">
        <f>IF($DT938="Passive","",INDEX(Expenses!H$6:H$1005,$DS938,1))</f>
        <v/>
      </c>
      <c r="EB938" s="136" t="str">
        <f>IF($DT938="Passive","",INDEX(Expenses!I$6:I$1005,$DS938,1))</f>
        <v/>
      </c>
      <c r="EC938" s="136" t="str">
        <f>IF($DT938="Passive","",INDEX(Expenses!J$6:J$1005,$DS938,1))</f>
        <v/>
      </c>
      <c r="ED938" s="136" t="str">
        <f>IF($DT938="Passive","",INDEX(Expenses!K$6:K$1005,$DS938,1))</f>
        <v/>
      </c>
      <c r="EE938" s="136" t="str">
        <f>IF($DT938="Passive","",INDEX(Expenses!L$6:L$1005,$DS938,1))</f>
        <v/>
      </c>
      <c r="EF938" s="136" t="str">
        <f>IF($DT938="Passive","",INDEX(Expenses!M$6:M$1005,$DS938,1))</f>
        <v/>
      </c>
      <c r="EG938" s="136" t="str">
        <f>IF($DT938="Passive","",INDEX(Expenses!N$6:N$1005,$DS938,1))</f>
        <v/>
      </c>
      <c r="EH938" s="136" t="str">
        <f>IF($DT938="Passive","",INDEX(Expenses!O$6:O$1005,$DS938,1))</f>
        <v/>
      </c>
      <c r="EI938" s="136" t="str">
        <f>IF($DT938="Passive","",INDEX(Expenses!P$6:P$1005,$DS938,1))</f>
        <v/>
      </c>
    </row>
    <row r="939" spans="123:139" x14ac:dyDescent="0.25">
      <c r="DS939" s="40">
        <v>934</v>
      </c>
      <c r="DT939" s="130" t="str">
        <f>IF(OR(INDEX(Expenses!$B$6:$B$1005,$DS939,1)=0,INDEX(Expenses!$C$6:$C$1005,$DS939,1)=0,INDEX(Expenses!$D$6:$D$1005,$DS939,1)=0),"Passive","Active")</f>
        <v>Passive</v>
      </c>
      <c r="DU939" s="130" t="str">
        <f>IF($DT939="Passive","",INDEX(Expenses!$B$6:$B$1005,Calc!$DS939,1))</f>
        <v/>
      </c>
      <c r="DV939" s="130" t="str">
        <f>IF($DT939="Passive","",INDEX(Expenses!$C$6:$C$1005,Calc!$DS939,1))</f>
        <v/>
      </c>
      <c r="DW939" s="130" t="str">
        <f>IF($DT939="Passive","",INDEX(Expenses!$D$6:$D$1005,Calc!$DS939,1))</f>
        <v/>
      </c>
      <c r="DX939" s="136" t="str">
        <f>IF($DT939="Passive","",INDEX(Expenses!E$6:E$1005,$DS939,1))</f>
        <v/>
      </c>
      <c r="DY939" s="136" t="str">
        <f>IF($DT939="Passive","",INDEX(Expenses!F$6:F$1005,$DS939,1))</f>
        <v/>
      </c>
      <c r="DZ939" s="136" t="str">
        <f>IF($DT939="Passive","",INDEX(Expenses!G$6:G$1005,$DS939,1))</f>
        <v/>
      </c>
      <c r="EA939" s="136" t="str">
        <f>IF($DT939="Passive","",INDEX(Expenses!H$6:H$1005,$DS939,1))</f>
        <v/>
      </c>
      <c r="EB939" s="136" t="str">
        <f>IF($DT939="Passive","",INDEX(Expenses!I$6:I$1005,$DS939,1))</f>
        <v/>
      </c>
      <c r="EC939" s="136" t="str">
        <f>IF($DT939="Passive","",INDEX(Expenses!J$6:J$1005,$DS939,1))</f>
        <v/>
      </c>
      <c r="ED939" s="136" t="str">
        <f>IF($DT939="Passive","",INDEX(Expenses!K$6:K$1005,$DS939,1))</f>
        <v/>
      </c>
      <c r="EE939" s="136" t="str">
        <f>IF($DT939="Passive","",INDEX(Expenses!L$6:L$1005,$DS939,1))</f>
        <v/>
      </c>
      <c r="EF939" s="136" t="str">
        <f>IF($DT939="Passive","",INDEX(Expenses!M$6:M$1005,$DS939,1))</f>
        <v/>
      </c>
      <c r="EG939" s="136" t="str">
        <f>IF($DT939="Passive","",INDEX(Expenses!N$6:N$1005,$DS939,1))</f>
        <v/>
      </c>
      <c r="EH939" s="136" t="str">
        <f>IF($DT939="Passive","",INDEX(Expenses!O$6:O$1005,$DS939,1))</f>
        <v/>
      </c>
      <c r="EI939" s="136" t="str">
        <f>IF($DT939="Passive","",INDEX(Expenses!P$6:P$1005,$DS939,1))</f>
        <v/>
      </c>
    </row>
    <row r="940" spans="123:139" x14ac:dyDescent="0.25">
      <c r="DS940" s="40">
        <v>935</v>
      </c>
      <c r="DT940" s="130" t="str">
        <f>IF(OR(INDEX(Expenses!$B$6:$B$1005,$DS940,1)=0,INDEX(Expenses!$C$6:$C$1005,$DS940,1)=0,INDEX(Expenses!$D$6:$D$1005,$DS940,1)=0),"Passive","Active")</f>
        <v>Passive</v>
      </c>
      <c r="DU940" s="130" t="str">
        <f>IF($DT940="Passive","",INDEX(Expenses!$B$6:$B$1005,Calc!$DS940,1))</f>
        <v/>
      </c>
      <c r="DV940" s="130" t="str">
        <f>IF($DT940="Passive","",INDEX(Expenses!$C$6:$C$1005,Calc!$DS940,1))</f>
        <v/>
      </c>
      <c r="DW940" s="130" t="str">
        <f>IF($DT940="Passive","",INDEX(Expenses!$D$6:$D$1005,Calc!$DS940,1))</f>
        <v/>
      </c>
      <c r="DX940" s="136" t="str">
        <f>IF($DT940="Passive","",INDEX(Expenses!E$6:E$1005,$DS940,1))</f>
        <v/>
      </c>
      <c r="DY940" s="136" t="str">
        <f>IF($DT940="Passive","",INDEX(Expenses!F$6:F$1005,$DS940,1))</f>
        <v/>
      </c>
      <c r="DZ940" s="136" t="str">
        <f>IF($DT940="Passive","",INDEX(Expenses!G$6:G$1005,$DS940,1))</f>
        <v/>
      </c>
      <c r="EA940" s="136" t="str">
        <f>IF($DT940="Passive","",INDEX(Expenses!H$6:H$1005,$DS940,1))</f>
        <v/>
      </c>
      <c r="EB940" s="136" t="str">
        <f>IF($DT940="Passive","",INDEX(Expenses!I$6:I$1005,$DS940,1))</f>
        <v/>
      </c>
      <c r="EC940" s="136" t="str">
        <f>IF($DT940="Passive","",INDEX(Expenses!J$6:J$1005,$DS940,1))</f>
        <v/>
      </c>
      <c r="ED940" s="136" t="str">
        <f>IF($DT940="Passive","",INDEX(Expenses!K$6:K$1005,$DS940,1))</f>
        <v/>
      </c>
      <c r="EE940" s="136" t="str">
        <f>IF($DT940="Passive","",INDEX(Expenses!L$6:L$1005,$DS940,1))</f>
        <v/>
      </c>
      <c r="EF940" s="136" t="str">
        <f>IF($DT940="Passive","",INDEX(Expenses!M$6:M$1005,$DS940,1))</f>
        <v/>
      </c>
      <c r="EG940" s="136" t="str">
        <f>IF($DT940="Passive","",INDEX(Expenses!N$6:N$1005,$DS940,1))</f>
        <v/>
      </c>
      <c r="EH940" s="136" t="str">
        <f>IF($DT940="Passive","",INDEX(Expenses!O$6:O$1005,$DS940,1))</f>
        <v/>
      </c>
      <c r="EI940" s="136" t="str">
        <f>IF($DT940="Passive","",INDEX(Expenses!P$6:P$1005,$DS940,1))</f>
        <v/>
      </c>
    </row>
    <row r="941" spans="123:139" x14ac:dyDescent="0.25">
      <c r="DS941" s="40">
        <v>936</v>
      </c>
      <c r="DT941" s="130" t="str">
        <f>IF(OR(INDEX(Expenses!$B$6:$B$1005,$DS941,1)=0,INDEX(Expenses!$C$6:$C$1005,$DS941,1)=0,INDEX(Expenses!$D$6:$D$1005,$DS941,1)=0),"Passive","Active")</f>
        <v>Passive</v>
      </c>
      <c r="DU941" s="130" t="str">
        <f>IF($DT941="Passive","",INDEX(Expenses!$B$6:$B$1005,Calc!$DS941,1))</f>
        <v/>
      </c>
      <c r="DV941" s="130" t="str">
        <f>IF($DT941="Passive","",INDEX(Expenses!$C$6:$C$1005,Calc!$DS941,1))</f>
        <v/>
      </c>
      <c r="DW941" s="130" t="str">
        <f>IF($DT941="Passive","",INDEX(Expenses!$D$6:$D$1005,Calc!$DS941,1))</f>
        <v/>
      </c>
      <c r="DX941" s="136" t="str">
        <f>IF($DT941="Passive","",INDEX(Expenses!E$6:E$1005,$DS941,1))</f>
        <v/>
      </c>
      <c r="DY941" s="136" t="str">
        <f>IF($DT941="Passive","",INDEX(Expenses!F$6:F$1005,$DS941,1))</f>
        <v/>
      </c>
      <c r="DZ941" s="136" t="str">
        <f>IF($DT941="Passive","",INDEX(Expenses!G$6:G$1005,$DS941,1))</f>
        <v/>
      </c>
      <c r="EA941" s="136" t="str">
        <f>IF($DT941="Passive","",INDEX(Expenses!H$6:H$1005,$DS941,1))</f>
        <v/>
      </c>
      <c r="EB941" s="136" t="str">
        <f>IF($DT941="Passive","",INDEX(Expenses!I$6:I$1005,$DS941,1))</f>
        <v/>
      </c>
      <c r="EC941" s="136" t="str">
        <f>IF($DT941="Passive","",INDEX(Expenses!J$6:J$1005,$DS941,1))</f>
        <v/>
      </c>
      <c r="ED941" s="136" t="str">
        <f>IF($DT941="Passive","",INDEX(Expenses!K$6:K$1005,$DS941,1))</f>
        <v/>
      </c>
      <c r="EE941" s="136" t="str">
        <f>IF($DT941="Passive","",INDEX(Expenses!L$6:L$1005,$DS941,1))</f>
        <v/>
      </c>
      <c r="EF941" s="136" t="str">
        <f>IF($DT941="Passive","",INDEX(Expenses!M$6:M$1005,$DS941,1))</f>
        <v/>
      </c>
      <c r="EG941" s="136" t="str">
        <f>IF($DT941="Passive","",INDEX(Expenses!N$6:N$1005,$DS941,1))</f>
        <v/>
      </c>
      <c r="EH941" s="136" t="str">
        <f>IF($DT941="Passive","",INDEX(Expenses!O$6:O$1005,$DS941,1))</f>
        <v/>
      </c>
      <c r="EI941" s="136" t="str">
        <f>IF($DT941="Passive","",INDEX(Expenses!P$6:P$1005,$DS941,1))</f>
        <v/>
      </c>
    </row>
    <row r="942" spans="123:139" x14ac:dyDescent="0.25">
      <c r="DS942" s="40">
        <v>937</v>
      </c>
      <c r="DT942" s="130" t="str">
        <f>IF(OR(INDEX(Expenses!$B$6:$B$1005,$DS942,1)=0,INDEX(Expenses!$C$6:$C$1005,$DS942,1)=0,INDEX(Expenses!$D$6:$D$1005,$DS942,1)=0),"Passive","Active")</f>
        <v>Passive</v>
      </c>
      <c r="DU942" s="130" t="str">
        <f>IF($DT942="Passive","",INDEX(Expenses!$B$6:$B$1005,Calc!$DS942,1))</f>
        <v/>
      </c>
      <c r="DV942" s="130" t="str">
        <f>IF($DT942="Passive","",INDEX(Expenses!$C$6:$C$1005,Calc!$DS942,1))</f>
        <v/>
      </c>
      <c r="DW942" s="130" t="str">
        <f>IF($DT942="Passive","",INDEX(Expenses!$D$6:$D$1005,Calc!$DS942,1))</f>
        <v/>
      </c>
      <c r="DX942" s="136" t="str">
        <f>IF($DT942="Passive","",INDEX(Expenses!E$6:E$1005,$DS942,1))</f>
        <v/>
      </c>
      <c r="DY942" s="136" t="str">
        <f>IF($DT942="Passive","",INDEX(Expenses!F$6:F$1005,$DS942,1))</f>
        <v/>
      </c>
      <c r="DZ942" s="136" t="str">
        <f>IF($DT942="Passive","",INDEX(Expenses!G$6:G$1005,$DS942,1))</f>
        <v/>
      </c>
      <c r="EA942" s="136" t="str">
        <f>IF($DT942="Passive","",INDEX(Expenses!H$6:H$1005,$DS942,1))</f>
        <v/>
      </c>
      <c r="EB942" s="136" t="str">
        <f>IF($DT942="Passive","",INDEX(Expenses!I$6:I$1005,$DS942,1))</f>
        <v/>
      </c>
      <c r="EC942" s="136" t="str">
        <f>IF($DT942="Passive","",INDEX(Expenses!J$6:J$1005,$DS942,1))</f>
        <v/>
      </c>
      <c r="ED942" s="136" t="str">
        <f>IF($DT942="Passive","",INDEX(Expenses!K$6:K$1005,$DS942,1))</f>
        <v/>
      </c>
      <c r="EE942" s="136" t="str">
        <f>IF($DT942="Passive","",INDEX(Expenses!L$6:L$1005,$DS942,1))</f>
        <v/>
      </c>
      <c r="EF942" s="136" t="str">
        <f>IF($DT942="Passive","",INDEX(Expenses!M$6:M$1005,$DS942,1))</f>
        <v/>
      </c>
      <c r="EG942" s="136" t="str">
        <f>IF($DT942="Passive","",INDEX(Expenses!N$6:N$1005,$DS942,1))</f>
        <v/>
      </c>
      <c r="EH942" s="136" t="str">
        <f>IF($DT942="Passive","",INDEX(Expenses!O$6:O$1005,$DS942,1))</f>
        <v/>
      </c>
      <c r="EI942" s="136" t="str">
        <f>IF($DT942="Passive","",INDEX(Expenses!P$6:P$1005,$DS942,1))</f>
        <v/>
      </c>
    </row>
    <row r="943" spans="123:139" x14ac:dyDescent="0.25">
      <c r="DS943" s="40">
        <v>938</v>
      </c>
      <c r="DT943" s="130" t="str">
        <f>IF(OR(INDEX(Expenses!$B$6:$B$1005,$DS943,1)=0,INDEX(Expenses!$C$6:$C$1005,$DS943,1)=0,INDEX(Expenses!$D$6:$D$1005,$DS943,1)=0),"Passive","Active")</f>
        <v>Passive</v>
      </c>
      <c r="DU943" s="130" t="str">
        <f>IF($DT943="Passive","",INDEX(Expenses!$B$6:$B$1005,Calc!$DS943,1))</f>
        <v/>
      </c>
      <c r="DV943" s="130" t="str">
        <f>IF($DT943="Passive","",INDEX(Expenses!$C$6:$C$1005,Calc!$DS943,1))</f>
        <v/>
      </c>
      <c r="DW943" s="130" t="str">
        <f>IF($DT943="Passive","",INDEX(Expenses!$D$6:$D$1005,Calc!$DS943,1))</f>
        <v/>
      </c>
      <c r="DX943" s="136" t="str">
        <f>IF($DT943="Passive","",INDEX(Expenses!E$6:E$1005,$DS943,1))</f>
        <v/>
      </c>
      <c r="DY943" s="136" t="str">
        <f>IF($DT943="Passive","",INDEX(Expenses!F$6:F$1005,$DS943,1))</f>
        <v/>
      </c>
      <c r="DZ943" s="136" t="str">
        <f>IF($DT943="Passive","",INDEX(Expenses!G$6:G$1005,$DS943,1))</f>
        <v/>
      </c>
      <c r="EA943" s="136" t="str">
        <f>IF($DT943="Passive","",INDEX(Expenses!H$6:H$1005,$DS943,1))</f>
        <v/>
      </c>
      <c r="EB943" s="136" t="str">
        <f>IF($DT943="Passive","",INDEX(Expenses!I$6:I$1005,$DS943,1))</f>
        <v/>
      </c>
      <c r="EC943" s="136" t="str">
        <f>IF($DT943="Passive","",INDEX(Expenses!J$6:J$1005,$DS943,1))</f>
        <v/>
      </c>
      <c r="ED943" s="136" t="str">
        <f>IF($DT943="Passive","",INDEX(Expenses!K$6:K$1005,$DS943,1))</f>
        <v/>
      </c>
      <c r="EE943" s="136" t="str">
        <f>IF($DT943="Passive","",INDEX(Expenses!L$6:L$1005,$DS943,1))</f>
        <v/>
      </c>
      <c r="EF943" s="136" t="str">
        <f>IF($DT943="Passive","",INDEX(Expenses!M$6:M$1005,$DS943,1))</f>
        <v/>
      </c>
      <c r="EG943" s="136" t="str">
        <f>IF($DT943="Passive","",INDEX(Expenses!N$6:N$1005,$DS943,1))</f>
        <v/>
      </c>
      <c r="EH943" s="136" t="str">
        <f>IF($DT943="Passive","",INDEX(Expenses!O$6:O$1005,$DS943,1))</f>
        <v/>
      </c>
      <c r="EI943" s="136" t="str">
        <f>IF($DT943="Passive","",INDEX(Expenses!P$6:P$1005,$DS943,1))</f>
        <v/>
      </c>
    </row>
    <row r="944" spans="123:139" x14ac:dyDescent="0.25">
      <c r="DS944" s="40">
        <v>939</v>
      </c>
      <c r="DT944" s="130" t="str">
        <f>IF(OR(INDEX(Expenses!$B$6:$B$1005,$DS944,1)=0,INDEX(Expenses!$C$6:$C$1005,$DS944,1)=0,INDEX(Expenses!$D$6:$D$1005,$DS944,1)=0),"Passive","Active")</f>
        <v>Passive</v>
      </c>
      <c r="DU944" s="130" t="str">
        <f>IF($DT944="Passive","",INDEX(Expenses!$B$6:$B$1005,Calc!$DS944,1))</f>
        <v/>
      </c>
      <c r="DV944" s="130" t="str">
        <f>IF($DT944="Passive","",INDEX(Expenses!$C$6:$C$1005,Calc!$DS944,1))</f>
        <v/>
      </c>
      <c r="DW944" s="130" t="str">
        <f>IF($DT944="Passive","",INDEX(Expenses!$D$6:$D$1005,Calc!$DS944,1))</f>
        <v/>
      </c>
      <c r="DX944" s="136" t="str">
        <f>IF($DT944="Passive","",INDEX(Expenses!E$6:E$1005,$DS944,1))</f>
        <v/>
      </c>
      <c r="DY944" s="136" t="str">
        <f>IF($DT944="Passive","",INDEX(Expenses!F$6:F$1005,$DS944,1))</f>
        <v/>
      </c>
      <c r="DZ944" s="136" t="str">
        <f>IF($DT944="Passive","",INDEX(Expenses!G$6:G$1005,$DS944,1))</f>
        <v/>
      </c>
      <c r="EA944" s="136" t="str">
        <f>IF($DT944="Passive","",INDEX(Expenses!H$6:H$1005,$DS944,1))</f>
        <v/>
      </c>
      <c r="EB944" s="136" t="str">
        <f>IF($DT944="Passive","",INDEX(Expenses!I$6:I$1005,$DS944,1))</f>
        <v/>
      </c>
      <c r="EC944" s="136" t="str">
        <f>IF($DT944="Passive","",INDEX(Expenses!J$6:J$1005,$DS944,1))</f>
        <v/>
      </c>
      <c r="ED944" s="136" t="str">
        <f>IF($DT944="Passive","",INDEX(Expenses!K$6:K$1005,$DS944,1))</f>
        <v/>
      </c>
      <c r="EE944" s="136" t="str">
        <f>IF($DT944="Passive","",INDEX(Expenses!L$6:L$1005,$DS944,1))</f>
        <v/>
      </c>
      <c r="EF944" s="136" t="str">
        <f>IF($DT944="Passive","",INDEX(Expenses!M$6:M$1005,$DS944,1))</f>
        <v/>
      </c>
      <c r="EG944" s="136" t="str">
        <f>IF($DT944="Passive","",INDEX(Expenses!N$6:N$1005,$DS944,1))</f>
        <v/>
      </c>
      <c r="EH944" s="136" t="str">
        <f>IF($DT944="Passive","",INDEX(Expenses!O$6:O$1005,$DS944,1))</f>
        <v/>
      </c>
      <c r="EI944" s="136" t="str">
        <f>IF($DT944="Passive","",INDEX(Expenses!P$6:P$1005,$DS944,1))</f>
        <v/>
      </c>
    </row>
    <row r="945" spans="123:139" x14ac:dyDescent="0.25">
      <c r="DS945" s="40">
        <v>940</v>
      </c>
      <c r="DT945" s="130" t="str">
        <f>IF(OR(INDEX(Expenses!$B$6:$B$1005,$DS945,1)=0,INDEX(Expenses!$C$6:$C$1005,$DS945,1)=0,INDEX(Expenses!$D$6:$D$1005,$DS945,1)=0),"Passive","Active")</f>
        <v>Passive</v>
      </c>
      <c r="DU945" s="130" t="str">
        <f>IF($DT945="Passive","",INDEX(Expenses!$B$6:$B$1005,Calc!$DS945,1))</f>
        <v/>
      </c>
      <c r="DV945" s="130" t="str">
        <f>IF($DT945="Passive","",INDEX(Expenses!$C$6:$C$1005,Calc!$DS945,1))</f>
        <v/>
      </c>
      <c r="DW945" s="130" t="str">
        <f>IF($DT945="Passive","",INDEX(Expenses!$D$6:$D$1005,Calc!$DS945,1))</f>
        <v/>
      </c>
      <c r="DX945" s="136" t="str">
        <f>IF($DT945="Passive","",INDEX(Expenses!E$6:E$1005,$DS945,1))</f>
        <v/>
      </c>
      <c r="DY945" s="136" t="str">
        <f>IF($DT945="Passive","",INDEX(Expenses!F$6:F$1005,$DS945,1))</f>
        <v/>
      </c>
      <c r="DZ945" s="136" t="str">
        <f>IF($DT945="Passive","",INDEX(Expenses!G$6:G$1005,$DS945,1))</f>
        <v/>
      </c>
      <c r="EA945" s="136" t="str">
        <f>IF($DT945="Passive","",INDEX(Expenses!H$6:H$1005,$DS945,1))</f>
        <v/>
      </c>
      <c r="EB945" s="136" t="str">
        <f>IF($DT945="Passive","",INDEX(Expenses!I$6:I$1005,$DS945,1))</f>
        <v/>
      </c>
      <c r="EC945" s="136" t="str">
        <f>IF($DT945="Passive","",INDEX(Expenses!J$6:J$1005,$DS945,1))</f>
        <v/>
      </c>
      <c r="ED945" s="136" t="str">
        <f>IF($DT945="Passive","",INDEX(Expenses!K$6:K$1005,$DS945,1))</f>
        <v/>
      </c>
      <c r="EE945" s="136" t="str">
        <f>IF($DT945="Passive","",INDEX(Expenses!L$6:L$1005,$DS945,1))</f>
        <v/>
      </c>
      <c r="EF945" s="136" t="str">
        <f>IF($DT945="Passive","",INDEX(Expenses!M$6:M$1005,$DS945,1))</f>
        <v/>
      </c>
      <c r="EG945" s="136" t="str">
        <f>IF($DT945="Passive","",INDEX(Expenses!N$6:N$1005,$DS945,1))</f>
        <v/>
      </c>
      <c r="EH945" s="136" t="str">
        <f>IF($DT945="Passive","",INDEX(Expenses!O$6:O$1005,$DS945,1))</f>
        <v/>
      </c>
      <c r="EI945" s="136" t="str">
        <f>IF($DT945="Passive","",INDEX(Expenses!P$6:P$1005,$DS945,1))</f>
        <v/>
      </c>
    </row>
    <row r="946" spans="123:139" x14ac:dyDescent="0.25">
      <c r="DS946" s="40">
        <v>941</v>
      </c>
      <c r="DT946" s="130" t="str">
        <f>IF(OR(INDEX(Expenses!$B$6:$B$1005,$DS946,1)=0,INDEX(Expenses!$C$6:$C$1005,$DS946,1)=0,INDEX(Expenses!$D$6:$D$1005,$DS946,1)=0),"Passive","Active")</f>
        <v>Passive</v>
      </c>
      <c r="DU946" s="130" t="str">
        <f>IF($DT946="Passive","",INDEX(Expenses!$B$6:$B$1005,Calc!$DS946,1))</f>
        <v/>
      </c>
      <c r="DV946" s="130" t="str">
        <f>IF($DT946="Passive","",INDEX(Expenses!$C$6:$C$1005,Calc!$DS946,1))</f>
        <v/>
      </c>
      <c r="DW946" s="130" t="str">
        <f>IF($DT946="Passive","",INDEX(Expenses!$D$6:$D$1005,Calc!$DS946,1))</f>
        <v/>
      </c>
      <c r="DX946" s="136" t="str">
        <f>IF($DT946="Passive","",INDEX(Expenses!E$6:E$1005,$DS946,1))</f>
        <v/>
      </c>
      <c r="DY946" s="136" t="str">
        <f>IF($DT946="Passive","",INDEX(Expenses!F$6:F$1005,$DS946,1))</f>
        <v/>
      </c>
      <c r="DZ946" s="136" t="str">
        <f>IF($DT946="Passive","",INDEX(Expenses!G$6:G$1005,$DS946,1))</f>
        <v/>
      </c>
      <c r="EA946" s="136" t="str">
        <f>IF($DT946="Passive","",INDEX(Expenses!H$6:H$1005,$DS946,1))</f>
        <v/>
      </c>
      <c r="EB946" s="136" t="str">
        <f>IF($DT946="Passive","",INDEX(Expenses!I$6:I$1005,$DS946,1))</f>
        <v/>
      </c>
      <c r="EC946" s="136" t="str">
        <f>IF($DT946="Passive","",INDEX(Expenses!J$6:J$1005,$DS946,1))</f>
        <v/>
      </c>
      <c r="ED946" s="136" t="str">
        <f>IF($DT946="Passive","",INDEX(Expenses!K$6:K$1005,$DS946,1))</f>
        <v/>
      </c>
      <c r="EE946" s="136" t="str">
        <f>IF($DT946="Passive","",INDEX(Expenses!L$6:L$1005,$DS946,1))</f>
        <v/>
      </c>
      <c r="EF946" s="136" t="str">
        <f>IF($DT946="Passive","",INDEX(Expenses!M$6:M$1005,$DS946,1))</f>
        <v/>
      </c>
      <c r="EG946" s="136" t="str">
        <f>IF($DT946="Passive","",INDEX(Expenses!N$6:N$1005,$DS946,1))</f>
        <v/>
      </c>
      <c r="EH946" s="136" t="str">
        <f>IF($DT946="Passive","",INDEX(Expenses!O$6:O$1005,$DS946,1))</f>
        <v/>
      </c>
      <c r="EI946" s="136" t="str">
        <f>IF($DT946="Passive","",INDEX(Expenses!P$6:P$1005,$DS946,1))</f>
        <v/>
      </c>
    </row>
    <row r="947" spans="123:139" x14ac:dyDescent="0.25">
      <c r="DS947" s="40">
        <v>942</v>
      </c>
      <c r="DT947" s="130" t="str">
        <f>IF(OR(INDEX(Expenses!$B$6:$B$1005,$DS947,1)=0,INDEX(Expenses!$C$6:$C$1005,$DS947,1)=0,INDEX(Expenses!$D$6:$D$1005,$DS947,1)=0),"Passive","Active")</f>
        <v>Passive</v>
      </c>
      <c r="DU947" s="130" t="str">
        <f>IF($DT947="Passive","",INDEX(Expenses!$B$6:$B$1005,Calc!$DS947,1))</f>
        <v/>
      </c>
      <c r="DV947" s="130" t="str">
        <f>IF($DT947="Passive","",INDEX(Expenses!$C$6:$C$1005,Calc!$DS947,1))</f>
        <v/>
      </c>
      <c r="DW947" s="130" t="str">
        <f>IF($DT947="Passive","",INDEX(Expenses!$D$6:$D$1005,Calc!$DS947,1))</f>
        <v/>
      </c>
      <c r="DX947" s="136" t="str">
        <f>IF($DT947="Passive","",INDEX(Expenses!E$6:E$1005,$DS947,1))</f>
        <v/>
      </c>
      <c r="DY947" s="136" t="str">
        <f>IF($DT947="Passive","",INDEX(Expenses!F$6:F$1005,$DS947,1))</f>
        <v/>
      </c>
      <c r="DZ947" s="136" t="str">
        <f>IF($DT947="Passive","",INDEX(Expenses!G$6:G$1005,$DS947,1))</f>
        <v/>
      </c>
      <c r="EA947" s="136" t="str">
        <f>IF($DT947="Passive","",INDEX(Expenses!H$6:H$1005,$DS947,1))</f>
        <v/>
      </c>
      <c r="EB947" s="136" t="str">
        <f>IF($DT947="Passive","",INDEX(Expenses!I$6:I$1005,$DS947,1))</f>
        <v/>
      </c>
      <c r="EC947" s="136" t="str">
        <f>IF($DT947="Passive","",INDEX(Expenses!J$6:J$1005,$DS947,1))</f>
        <v/>
      </c>
      <c r="ED947" s="136" t="str">
        <f>IF($DT947="Passive","",INDEX(Expenses!K$6:K$1005,$DS947,1))</f>
        <v/>
      </c>
      <c r="EE947" s="136" t="str">
        <f>IF($DT947="Passive","",INDEX(Expenses!L$6:L$1005,$DS947,1))</f>
        <v/>
      </c>
      <c r="EF947" s="136" t="str">
        <f>IF($DT947="Passive","",INDEX(Expenses!M$6:M$1005,$DS947,1))</f>
        <v/>
      </c>
      <c r="EG947" s="136" t="str">
        <f>IF($DT947="Passive","",INDEX(Expenses!N$6:N$1005,$DS947,1))</f>
        <v/>
      </c>
      <c r="EH947" s="136" t="str">
        <f>IF($DT947="Passive","",INDEX(Expenses!O$6:O$1005,$DS947,1))</f>
        <v/>
      </c>
      <c r="EI947" s="136" t="str">
        <f>IF($DT947="Passive","",INDEX(Expenses!P$6:P$1005,$DS947,1))</f>
        <v/>
      </c>
    </row>
    <row r="948" spans="123:139" x14ac:dyDescent="0.25">
      <c r="DS948" s="40">
        <v>943</v>
      </c>
      <c r="DT948" s="130" t="str">
        <f>IF(OR(INDEX(Expenses!$B$6:$B$1005,$DS948,1)=0,INDEX(Expenses!$C$6:$C$1005,$DS948,1)=0,INDEX(Expenses!$D$6:$D$1005,$DS948,1)=0),"Passive","Active")</f>
        <v>Passive</v>
      </c>
      <c r="DU948" s="130" t="str">
        <f>IF($DT948="Passive","",INDEX(Expenses!$B$6:$B$1005,Calc!$DS948,1))</f>
        <v/>
      </c>
      <c r="DV948" s="130" t="str">
        <f>IF($DT948="Passive","",INDEX(Expenses!$C$6:$C$1005,Calc!$DS948,1))</f>
        <v/>
      </c>
      <c r="DW948" s="130" t="str">
        <f>IF($DT948="Passive","",INDEX(Expenses!$D$6:$D$1005,Calc!$DS948,1))</f>
        <v/>
      </c>
      <c r="DX948" s="136" t="str">
        <f>IF($DT948="Passive","",INDEX(Expenses!E$6:E$1005,$DS948,1))</f>
        <v/>
      </c>
      <c r="DY948" s="136" t="str">
        <f>IF($DT948="Passive","",INDEX(Expenses!F$6:F$1005,$DS948,1))</f>
        <v/>
      </c>
      <c r="DZ948" s="136" t="str">
        <f>IF($DT948="Passive","",INDEX(Expenses!G$6:G$1005,$DS948,1))</f>
        <v/>
      </c>
      <c r="EA948" s="136" t="str">
        <f>IF($DT948="Passive","",INDEX(Expenses!H$6:H$1005,$DS948,1))</f>
        <v/>
      </c>
      <c r="EB948" s="136" t="str">
        <f>IF($DT948="Passive","",INDEX(Expenses!I$6:I$1005,$DS948,1))</f>
        <v/>
      </c>
      <c r="EC948" s="136" t="str">
        <f>IF($DT948="Passive","",INDEX(Expenses!J$6:J$1005,$DS948,1))</f>
        <v/>
      </c>
      <c r="ED948" s="136" t="str">
        <f>IF($DT948="Passive","",INDEX(Expenses!K$6:K$1005,$DS948,1))</f>
        <v/>
      </c>
      <c r="EE948" s="136" t="str">
        <f>IF($DT948="Passive","",INDEX(Expenses!L$6:L$1005,$DS948,1))</f>
        <v/>
      </c>
      <c r="EF948" s="136" t="str">
        <f>IF($DT948="Passive","",INDEX(Expenses!M$6:M$1005,$DS948,1))</f>
        <v/>
      </c>
      <c r="EG948" s="136" t="str">
        <f>IF($DT948="Passive","",INDEX(Expenses!N$6:N$1005,$DS948,1))</f>
        <v/>
      </c>
      <c r="EH948" s="136" t="str">
        <f>IF($DT948="Passive","",INDEX(Expenses!O$6:O$1005,$DS948,1))</f>
        <v/>
      </c>
      <c r="EI948" s="136" t="str">
        <f>IF($DT948="Passive","",INDEX(Expenses!P$6:P$1005,$DS948,1))</f>
        <v/>
      </c>
    </row>
    <row r="949" spans="123:139" x14ac:dyDescent="0.25">
      <c r="DS949" s="40">
        <v>944</v>
      </c>
      <c r="DT949" s="130" t="str">
        <f>IF(OR(INDEX(Expenses!$B$6:$B$1005,$DS949,1)=0,INDEX(Expenses!$C$6:$C$1005,$DS949,1)=0,INDEX(Expenses!$D$6:$D$1005,$DS949,1)=0),"Passive","Active")</f>
        <v>Passive</v>
      </c>
      <c r="DU949" s="130" t="str">
        <f>IF($DT949="Passive","",INDEX(Expenses!$B$6:$B$1005,Calc!$DS949,1))</f>
        <v/>
      </c>
      <c r="DV949" s="130" t="str">
        <f>IF($DT949="Passive","",INDEX(Expenses!$C$6:$C$1005,Calc!$DS949,1))</f>
        <v/>
      </c>
      <c r="DW949" s="130" t="str">
        <f>IF($DT949="Passive","",INDEX(Expenses!$D$6:$D$1005,Calc!$DS949,1))</f>
        <v/>
      </c>
      <c r="DX949" s="136" t="str">
        <f>IF($DT949="Passive","",INDEX(Expenses!E$6:E$1005,$DS949,1))</f>
        <v/>
      </c>
      <c r="DY949" s="136" t="str">
        <f>IF($DT949="Passive","",INDEX(Expenses!F$6:F$1005,$DS949,1))</f>
        <v/>
      </c>
      <c r="DZ949" s="136" t="str">
        <f>IF($DT949="Passive","",INDEX(Expenses!G$6:G$1005,$DS949,1))</f>
        <v/>
      </c>
      <c r="EA949" s="136" t="str">
        <f>IF($DT949="Passive","",INDEX(Expenses!H$6:H$1005,$DS949,1))</f>
        <v/>
      </c>
      <c r="EB949" s="136" t="str">
        <f>IF($DT949="Passive","",INDEX(Expenses!I$6:I$1005,$DS949,1))</f>
        <v/>
      </c>
      <c r="EC949" s="136" t="str">
        <f>IF($DT949="Passive","",INDEX(Expenses!J$6:J$1005,$DS949,1))</f>
        <v/>
      </c>
      <c r="ED949" s="136" t="str">
        <f>IF($DT949="Passive","",INDEX(Expenses!K$6:K$1005,$DS949,1))</f>
        <v/>
      </c>
      <c r="EE949" s="136" t="str">
        <f>IF($DT949="Passive","",INDEX(Expenses!L$6:L$1005,$DS949,1))</f>
        <v/>
      </c>
      <c r="EF949" s="136" t="str">
        <f>IF($DT949="Passive","",INDEX(Expenses!M$6:M$1005,$DS949,1))</f>
        <v/>
      </c>
      <c r="EG949" s="136" t="str">
        <f>IF($DT949="Passive","",INDEX(Expenses!N$6:N$1005,$DS949,1))</f>
        <v/>
      </c>
      <c r="EH949" s="136" t="str">
        <f>IF($DT949="Passive","",INDEX(Expenses!O$6:O$1005,$DS949,1))</f>
        <v/>
      </c>
      <c r="EI949" s="136" t="str">
        <f>IF($DT949="Passive","",INDEX(Expenses!P$6:P$1005,$DS949,1))</f>
        <v/>
      </c>
    </row>
    <row r="950" spans="123:139" x14ac:dyDescent="0.25">
      <c r="DS950" s="40">
        <v>945</v>
      </c>
      <c r="DT950" s="130" t="str">
        <f>IF(OR(INDEX(Expenses!$B$6:$B$1005,$DS950,1)=0,INDEX(Expenses!$C$6:$C$1005,$DS950,1)=0,INDEX(Expenses!$D$6:$D$1005,$DS950,1)=0),"Passive","Active")</f>
        <v>Passive</v>
      </c>
      <c r="DU950" s="130" t="str">
        <f>IF($DT950="Passive","",INDEX(Expenses!$B$6:$B$1005,Calc!$DS950,1))</f>
        <v/>
      </c>
      <c r="DV950" s="130" t="str">
        <f>IF($DT950="Passive","",INDEX(Expenses!$C$6:$C$1005,Calc!$DS950,1))</f>
        <v/>
      </c>
      <c r="DW950" s="130" t="str">
        <f>IF($DT950="Passive","",INDEX(Expenses!$D$6:$D$1005,Calc!$DS950,1))</f>
        <v/>
      </c>
      <c r="DX950" s="136" t="str">
        <f>IF($DT950="Passive","",INDEX(Expenses!E$6:E$1005,$DS950,1))</f>
        <v/>
      </c>
      <c r="DY950" s="136" t="str">
        <f>IF($DT950="Passive","",INDEX(Expenses!F$6:F$1005,$DS950,1))</f>
        <v/>
      </c>
      <c r="DZ950" s="136" t="str">
        <f>IF($DT950="Passive","",INDEX(Expenses!G$6:G$1005,$DS950,1))</f>
        <v/>
      </c>
      <c r="EA950" s="136" t="str">
        <f>IF($DT950="Passive","",INDEX(Expenses!H$6:H$1005,$DS950,1))</f>
        <v/>
      </c>
      <c r="EB950" s="136" t="str">
        <f>IF($DT950="Passive","",INDEX(Expenses!I$6:I$1005,$DS950,1))</f>
        <v/>
      </c>
      <c r="EC950" s="136" t="str">
        <f>IF($DT950="Passive","",INDEX(Expenses!J$6:J$1005,$DS950,1))</f>
        <v/>
      </c>
      <c r="ED950" s="136" t="str">
        <f>IF($DT950="Passive","",INDEX(Expenses!K$6:K$1005,$DS950,1))</f>
        <v/>
      </c>
      <c r="EE950" s="136" t="str">
        <f>IF($DT950="Passive","",INDEX(Expenses!L$6:L$1005,$DS950,1))</f>
        <v/>
      </c>
      <c r="EF950" s="136" t="str">
        <f>IF($DT950="Passive","",INDEX(Expenses!M$6:M$1005,$DS950,1))</f>
        <v/>
      </c>
      <c r="EG950" s="136" t="str">
        <f>IF($DT950="Passive","",INDEX(Expenses!N$6:N$1005,$DS950,1))</f>
        <v/>
      </c>
      <c r="EH950" s="136" t="str">
        <f>IF($DT950="Passive","",INDEX(Expenses!O$6:O$1005,$DS950,1))</f>
        <v/>
      </c>
      <c r="EI950" s="136" t="str">
        <f>IF($DT950="Passive","",INDEX(Expenses!P$6:P$1005,$DS950,1))</f>
        <v/>
      </c>
    </row>
    <row r="951" spans="123:139" x14ac:dyDescent="0.25">
      <c r="DS951" s="40">
        <v>946</v>
      </c>
      <c r="DT951" s="130" t="str">
        <f>IF(OR(INDEX(Expenses!$B$6:$B$1005,$DS951,1)=0,INDEX(Expenses!$C$6:$C$1005,$DS951,1)=0,INDEX(Expenses!$D$6:$D$1005,$DS951,1)=0),"Passive","Active")</f>
        <v>Passive</v>
      </c>
      <c r="DU951" s="130" t="str">
        <f>IF($DT951="Passive","",INDEX(Expenses!$B$6:$B$1005,Calc!$DS951,1))</f>
        <v/>
      </c>
      <c r="DV951" s="130" t="str">
        <f>IF($DT951="Passive","",INDEX(Expenses!$C$6:$C$1005,Calc!$DS951,1))</f>
        <v/>
      </c>
      <c r="DW951" s="130" t="str">
        <f>IF($DT951="Passive","",INDEX(Expenses!$D$6:$D$1005,Calc!$DS951,1))</f>
        <v/>
      </c>
      <c r="DX951" s="136" t="str">
        <f>IF($DT951="Passive","",INDEX(Expenses!E$6:E$1005,$DS951,1))</f>
        <v/>
      </c>
      <c r="DY951" s="136" t="str">
        <f>IF($DT951="Passive","",INDEX(Expenses!F$6:F$1005,$DS951,1))</f>
        <v/>
      </c>
      <c r="DZ951" s="136" t="str">
        <f>IF($DT951="Passive","",INDEX(Expenses!G$6:G$1005,$DS951,1))</f>
        <v/>
      </c>
      <c r="EA951" s="136" t="str">
        <f>IF($DT951="Passive","",INDEX(Expenses!H$6:H$1005,$DS951,1))</f>
        <v/>
      </c>
      <c r="EB951" s="136" t="str">
        <f>IF($DT951="Passive","",INDEX(Expenses!I$6:I$1005,$DS951,1))</f>
        <v/>
      </c>
      <c r="EC951" s="136" t="str">
        <f>IF($DT951="Passive","",INDEX(Expenses!J$6:J$1005,$DS951,1))</f>
        <v/>
      </c>
      <c r="ED951" s="136" t="str">
        <f>IF($DT951="Passive","",INDEX(Expenses!K$6:K$1005,$DS951,1))</f>
        <v/>
      </c>
      <c r="EE951" s="136" t="str">
        <f>IF($DT951="Passive","",INDEX(Expenses!L$6:L$1005,$DS951,1))</f>
        <v/>
      </c>
      <c r="EF951" s="136" t="str">
        <f>IF($DT951="Passive","",INDEX(Expenses!M$6:M$1005,$DS951,1))</f>
        <v/>
      </c>
      <c r="EG951" s="136" t="str">
        <f>IF($DT951="Passive","",INDEX(Expenses!N$6:N$1005,$DS951,1))</f>
        <v/>
      </c>
      <c r="EH951" s="136" t="str">
        <f>IF($DT951="Passive","",INDEX(Expenses!O$6:O$1005,$DS951,1))</f>
        <v/>
      </c>
      <c r="EI951" s="136" t="str">
        <f>IF($DT951="Passive","",INDEX(Expenses!P$6:P$1005,$DS951,1))</f>
        <v/>
      </c>
    </row>
    <row r="952" spans="123:139" x14ac:dyDescent="0.25">
      <c r="DS952" s="40">
        <v>947</v>
      </c>
      <c r="DT952" s="130" t="str">
        <f>IF(OR(INDEX(Expenses!$B$6:$B$1005,$DS952,1)=0,INDEX(Expenses!$C$6:$C$1005,$DS952,1)=0,INDEX(Expenses!$D$6:$D$1005,$DS952,1)=0),"Passive","Active")</f>
        <v>Passive</v>
      </c>
      <c r="DU952" s="130" t="str">
        <f>IF($DT952="Passive","",INDEX(Expenses!$B$6:$B$1005,Calc!$DS952,1))</f>
        <v/>
      </c>
      <c r="DV952" s="130" t="str">
        <f>IF($DT952="Passive","",INDEX(Expenses!$C$6:$C$1005,Calc!$DS952,1))</f>
        <v/>
      </c>
      <c r="DW952" s="130" t="str">
        <f>IF($DT952="Passive","",INDEX(Expenses!$D$6:$D$1005,Calc!$DS952,1))</f>
        <v/>
      </c>
      <c r="DX952" s="136" t="str">
        <f>IF($DT952="Passive","",INDEX(Expenses!E$6:E$1005,$DS952,1))</f>
        <v/>
      </c>
      <c r="DY952" s="136" t="str">
        <f>IF($DT952="Passive","",INDEX(Expenses!F$6:F$1005,$DS952,1))</f>
        <v/>
      </c>
      <c r="DZ952" s="136" t="str">
        <f>IF($DT952="Passive","",INDEX(Expenses!G$6:G$1005,$DS952,1))</f>
        <v/>
      </c>
      <c r="EA952" s="136" t="str">
        <f>IF($DT952="Passive","",INDEX(Expenses!H$6:H$1005,$DS952,1))</f>
        <v/>
      </c>
      <c r="EB952" s="136" t="str">
        <f>IF($DT952="Passive","",INDEX(Expenses!I$6:I$1005,$DS952,1))</f>
        <v/>
      </c>
      <c r="EC952" s="136" t="str">
        <f>IF($DT952="Passive","",INDEX(Expenses!J$6:J$1005,$DS952,1))</f>
        <v/>
      </c>
      <c r="ED952" s="136" t="str">
        <f>IF($DT952="Passive","",INDEX(Expenses!K$6:K$1005,$DS952,1))</f>
        <v/>
      </c>
      <c r="EE952" s="136" t="str">
        <f>IF($DT952="Passive","",INDEX(Expenses!L$6:L$1005,$DS952,1))</f>
        <v/>
      </c>
      <c r="EF952" s="136" t="str">
        <f>IF($DT952="Passive","",INDEX(Expenses!M$6:M$1005,$DS952,1))</f>
        <v/>
      </c>
      <c r="EG952" s="136" t="str">
        <f>IF($DT952="Passive","",INDEX(Expenses!N$6:N$1005,$DS952,1))</f>
        <v/>
      </c>
      <c r="EH952" s="136" t="str">
        <f>IF($DT952="Passive","",INDEX(Expenses!O$6:O$1005,$DS952,1))</f>
        <v/>
      </c>
      <c r="EI952" s="136" t="str">
        <f>IF($DT952="Passive","",INDEX(Expenses!P$6:P$1005,$DS952,1))</f>
        <v/>
      </c>
    </row>
    <row r="953" spans="123:139" x14ac:dyDescent="0.25">
      <c r="DS953" s="40">
        <v>948</v>
      </c>
      <c r="DT953" s="130" t="str">
        <f>IF(OR(INDEX(Expenses!$B$6:$B$1005,$DS953,1)=0,INDEX(Expenses!$C$6:$C$1005,$DS953,1)=0,INDEX(Expenses!$D$6:$D$1005,$DS953,1)=0),"Passive","Active")</f>
        <v>Passive</v>
      </c>
      <c r="DU953" s="130" t="str">
        <f>IF($DT953="Passive","",INDEX(Expenses!$B$6:$B$1005,Calc!$DS953,1))</f>
        <v/>
      </c>
      <c r="DV953" s="130" t="str">
        <f>IF($DT953="Passive","",INDEX(Expenses!$C$6:$C$1005,Calc!$DS953,1))</f>
        <v/>
      </c>
      <c r="DW953" s="130" t="str">
        <f>IF($DT953="Passive","",INDEX(Expenses!$D$6:$D$1005,Calc!$DS953,1))</f>
        <v/>
      </c>
      <c r="DX953" s="136" t="str">
        <f>IF($DT953="Passive","",INDEX(Expenses!E$6:E$1005,$DS953,1))</f>
        <v/>
      </c>
      <c r="DY953" s="136" t="str">
        <f>IF($DT953="Passive","",INDEX(Expenses!F$6:F$1005,$DS953,1))</f>
        <v/>
      </c>
      <c r="DZ953" s="136" t="str">
        <f>IF($DT953="Passive","",INDEX(Expenses!G$6:G$1005,$DS953,1))</f>
        <v/>
      </c>
      <c r="EA953" s="136" t="str">
        <f>IF($DT953="Passive","",INDEX(Expenses!H$6:H$1005,$DS953,1))</f>
        <v/>
      </c>
      <c r="EB953" s="136" t="str">
        <f>IF($DT953="Passive","",INDEX(Expenses!I$6:I$1005,$DS953,1))</f>
        <v/>
      </c>
      <c r="EC953" s="136" t="str">
        <f>IF($DT953="Passive","",INDEX(Expenses!J$6:J$1005,$DS953,1))</f>
        <v/>
      </c>
      <c r="ED953" s="136" t="str">
        <f>IF($DT953="Passive","",INDEX(Expenses!K$6:K$1005,$DS953,1))</f>
        <v/>
      </c>
      <c r="EE953" s="136" t="str">
        <f>IF($DT953="Passive","",INDEX(Expenses!L$6:L$1005,$DS953,1))</f>
        <v/>
      </c>
      <c r="EF953" s="136" t="str">
        <f>IF($DT953="Passive","",INDEX(Expenses!M$6:M$1005,$DS953,1))</f>
        <v/>
      </c>
      <c r="EG953" s="136" t="str">
        <f>IF($DT953="Passive","",INDEX(Expenses!N$6:N$1005,$DS953,1))</f>
        <v/>
      </c>
      <c r="EH953" s="136" t="str">
        <f>IF($DT953="Passive","",INDEX(Expenses!O$6:O$1005,$DS953,1))</f>
        <v/>
      </c>
      <c r="EI953" s="136" t="str">
        <f>IF($DT953="Passive","",INDEX(Expenses!P$6:P$1005,$DS953,1))</f>
        <v/>
      </c>
    </row>
    <row r="954" spans="123:139" x14ac:dyDescent="0.25">
      <c r="DS954" s="40">
        <v>949</v>
      </c>
      <c r="DT954" s="130" t="str">
        <f>IF(OR(INDEX(Expenses!$B$6:$B$1005,$DS954,1)=0,INDEX(Expenses!$C$6:$C$1005,$DS954,1)=0,INDEX(Expenses!$D$6:$D$1005,$DS954,1)=0),"Passive","Active")</f>
        <v>Passive</v>
      </c>
      <c r="DU954" s="130" t="str">
        <f>IF($DT954="Passive","",INDEX(Expenses!$B$6:$B$1005,Calc!$DS954,1))</f>
        <v/>
      </c>
      <c r="DV954" s="130" t="str">
        <f>IF($DT954="Passive","",INDEX(Expenses!$C$6:$C$1005,Calc!$DS954,1))</f>
        <v/>
      </c>
      <c r="DW954" s="130" t="str">
        <f>IF($DT954="Passive","",INDEX(Expenses!$D$6:$D$1005,Calc!$DS954,1))</f>
        <v/>
      </c>
      <c r="DX954" s="136" t="str">
        <f>IF($DT954="Passive","",INDEX(Expenses!E$6:E$1005,$DS954,1))</f>
        <v/>
      </c>
      <c r="DY954" s="136" t="str">
        <f>IF($DT954="Passive","",INDEX(Expenses!F$6:F$1005,$DS954,1))</f>
        <v/>
      </c>
      <c r="DZ954" s="136" t="str">
        <f>IF($DT954="Passive","",INDEX(Expenses!G$6:G$1005,$DS954,1))</f>
        <v/>
      </c>
      <c r="EA954" s="136" t="str">
        <f>IF($DT954="Passive","",INDEX(Expenses!H$6:H$1005,$DS954,1))</f>
        <v/>
      </c>
      <c r="EB954" s="136" t="str">
        <f>IF($DT954="Passive","",INDEX(Expenses!I$6:I$1005,$DS954,1))</f>
        <v/>
      </c>
      <c r="EC954" s="136" t="str">
        <f>IF($DT954="Passive","",INDEX(Expenses!J$6:J$1005,$DS954,1))</f>
        <v/>
      </c>
      <c r="ED954" s="136" t="str">
        <f>IF($DT954="Passive","",INDEX(Expenses!K$6:K$1005,$DS954,1))</f>
        <v/>
      </c>
      <c r="EE954" s="136" t="str">
        <f>IF($DT954="Passive","",INDEX(Expenses!L$6:L$1005,$DS954,1))</f>
        <v/>
      </c>
      <c r="EF954" s="136" t="str">
        <f>IF($DT954="Passive","",INDEX(Expenses!M$6:M$1005,$DS954,1))</f>
        <v/>
      </c>
      <c r="EG954" s="136" t="str">
        <f>IF($DT954="Passive","",INDEX(Expenses!N$6:N$1005,$DS954,1))</f>
        <v/>
      </c>
      <c r="EH954" s="136" t="str">
        <f>IF($DT954="Passive","",INDEX(Expenses!O$6:O$1005,$DS954,1))</f>
        <v/>
      </c>
      <c r="EI954" s="136" t="str">
        <f>IF($DT954="Passive","",INDEX(Expenses!P$6:P$1005,$DS954,1))</f>
        <v/>
      </c>
    </row>
    <row r="955" spans="123:139" x14ac:dyDescent="0.25">
      <c r="DS955" s="40">
        <v>950</v>
      </c>
      <c r="DT955" s="130" t="str">
        <f>IF(OR(INDEX(Expenses!$B$6:$B$1005,$DS955,1)=0,INDEX(Expenses!$C$6:$C$1005,$DS955,1)=0,INDEX(Expenses!$D$6:$D$1005,$DS955,1)=0),"Passive","Active")</f>
        <v>Passive</v>
      </c>
      <c r="DU955" s="130" t="str">
        <f>IF($DT955="Passive","",INDEX(Expenses!$B$6:$B$1005,Calc!$DS955,1))</f>
        <v/>
      </c>
      <c r="DV955" s="130" t="str">
        <f>IF($DT955="Passive","",INDEX(Expenses!$C$6:$C$1005,Calc!$DS955,1))</f>
        <v/>
      </c>
      <c r="DW955" s="130" t="str">
        <f>IF($DT955="Passive","",INDEX(Expenses!$D$6:$D$1005,Calc!$DS955,1))</f>
        <v/>
      </c>
      <c r="DX955" s="136" t="str">
        <f>IF($DT955="Passive","",INDEX(Expenses!E$6:E$1005,$DS955,1))</f>
        <v/>
      </c>
      <c r="DY955" s="136" t="str">
        <f>IF($DT955="Passive","",INDEX(Expenses!F$6:F$1005,$DS955,1))</f>
        <v/>
      </c>
      <c r="DZ955" s="136" t="str">
        <f>IF($DT955="Passive","",INDEX(Expenses!G$6:G$1005,$DS955,1))</f>
        <v/>
      </c>
      <c r="EA955" s="136" t="str">
        <f>IF($DT955="Passive","",INDEX(Expenses!H$6:H$1005,$DS955,1))</f>
        <v/>
      </c>
      <c r="EB955" s="136" t="str">
        <f>IF($DT955="Passive","",INDEX(Expenses!I$6:I$1005,$DS955,1))</f>
        <v/>
      </c>
      <c r="EC955" s="136" t="str">
        <f>IF($DT955="Passive","",INDEX(Expenses!J$6:J$1005,$DS955,1))</f>
        <v/>
      </c>
      <c r="ED955" s="136" t="str">
        <f>IF($DT955="Passive","",INDEX(Expenses!K$6:K$1005,$DS955,1))</f>
        <v/>
      </c>
      <c r="EE955" s="136" t="str">
        <f>IF($DT955="Passive","",INDEX(Expenses!L$6:L$1005,$DS955,1))</f>
        <v/>
      </c>
      <c r="EF955" s="136" t="str">
        <f>IF($DT955="Passive","",INDEX(Expenses!M$6:M$1005,$DS955,1))</f>
        <v/>
      </c>
      <c r="EG955" s="136" t="str">
        <f>IF($DT955="Passive","",INDEX(Expenses!N$6:N$1005,$DS955,1))</f>
        <v/>
      </c>
      <c r="EH955" s="136" t="str">
        <f>IF($DT955="Passive","",INDEX(Expenses!O$6:O$1005,$DS955,1))</f>
        <v/>
      </c>
      <c r="EI955" s="136" t="str">
        <f>IF($DT955="Passive","",INDEX(Expenses!P$6:P$1005,$DS955,1))</f>
        <v/>
      </c>
    </row>
    <row r="956" spans="123:139" x14ac:dyDescent="0.25">
      <c r="DS956" s="40">
        <v>951</v>
      </c>
      <c r="DT956" s="130" t="str">
        <f>IF(OR(INDEX(Expenses!$B$6:$B$1005,$DS956,1)=0,INDEX(Expenses!$C$6:$C$1005,$DS956,1)=0,INDEX(Expenses!$D$6:$D$1005,$DS956,1)=0),"Passive","Active")</f>
        <v>Passive</v>
      </c>
      <c r="DU956" s="130" t="str">
        <f>IF($DT956="Passive","",INDEX(Expenses!$B$6:$B$1005,Calc!$DS956,1))</f>
        <v/>
      </c>
      <c r="DV956" s="130" t="str">
        <f>IF($DT956="Passive","",INDEX(Expenses!$C$6:$C$1005,Calc!$DS956,1))</f>
        <v/>
      </c>
      <c r="DW956" s="130" t="str">
        <f>IF($DT956="Passive","",INDEX(Expenses!$D$6:$D$1005,Calc!$DS956,1))</f>
        <v/>
      </c>
      <c r="DX956" s="136" t="str">
        <f>IF($DT956="Passive","",INDEX(Expenses!E$6:E$1005,$DS956,1))</f>
        <v/>
      </c>
      <c r="DY956" s="136" t="str">
        <f>IF($DT956="Passive","",INDEX(Expenses!F$6:F$1005,$DS956,1))</f>
        <v/>
      </c>
      <c r="DZ956" s="136" t="str">
        <f>IF($DT956="Passive","",INDEX(Expenses!G$6:G$1005,$DS956,1))</f>
        <v/>
      </c>
      <c r="EA956" s="136" t="str">
        <f>IF($DT956="Passive","",INDEX(Expenses!H$6:H$1005,$DS956,1))</f>
        <v/>
      </c>
      <c r="EB956" s="136" t="str">
        <f>IF($DT956="Passive","",INDEX(Expenses!I$6:I$1005,$DS956,1))</f>
        <v/>
      </c>
      <c r="EC956" s="136" t="str">
        <f>IF($DT956="Passive","",INDEX(Expenses!J$6:J$1005,$DS956,1))</f>
        <v/>
      </c>
      <c r="ED956" s="136" t="str">
        <f>IF($DT956="Passive","",INDEX(Expenses!K$6:K$1005,$DS956,1))</f>
        <v/>
      </c>
      <c r="EE956" s="136" t="str">
        <f>IF($DT956="Passive","",INDEX(Expenses!L$6:L$1005,$DS956,1))</f>
        <v/>
      </c>
      <c r="EF956" s="136" t="str">
        <f>IF($DT956="Passive","",INDEX(Expenses!M$6:M$1005,$DS956,1))</f>
        <v/>
      </c>
      <c r="EG956" s="136" t="str">
        <f>IF($DT956="Passive","",INDEX(Expenses!N$6:N$1005,$DS956,1))</f>
        <v/>
      </c>
      <c r="EH956" s="136" t="str">
        <f>IF($DT956="Passive","",INDEX(Expenses!O$6:O$1005,$DS956,1))</f>
        <v/>
      </c>
      <c r="EI956" s="136" t="str">
        <f>IF($DT956="Passive","",INDEX(Expenses!P$6:P$1005,$DS956,1))</f>
        <v/>
      </c>
    </row>
    <row r="957" spans="123:139" x14ac:dyDescent="0.25">
      <c r="DS957" s="40">
        <v>952</v>
      </c>
      <c r="DT957" s="130" t="str">
        <f>IF(OR(INDEX(Expenses!$B$6:$B$1005,$DS957,1)=0,INDEX(Expenses!$C$6:$C$1005,$DS957,1)=0,INDEX(Expenses!$D$6:$D$1005,$DS957,1)=0),"Passive","Active")</f>
        <v>Passive</v>
      </c>
      <c r="DU957" s="130" t="str">
        <f>IF($DT957="Passive","",INDEX(Expenses!$B$6:$B$1005,Calc!$DS957,1))</f>
        <v/>
      </c>
      <c r="DV957" s="130" t="str">
        <f>IF($DT957="Passive","",INDEX(Expenses!$C$6:$C$1005,Calc!$DS957,1))</f>
        <v/>
      </c>
      <c r="DW957" s="130" t="str">
        <f>IF($DT957="Passive","",INDEX(Expenses!$D$6:$D$1005,Calc!$DS957,1))</f>
        <v/>
      </c>
      <c r="DX957" s="136" t="str">
        <f>IF($DT957="Passive","",INDEX(Expenses!E$6:E$1005,$DS957,1))</f>
        <v/>
      </c>
      <c r="DY957" s="136" t="str">
        <f>IF($DT957="Passive","",INDEX(Expenses!F$6:F$1005,$DS957,1))</f>
        <v/>
      </c>
      <c r="DZ957" s="136" t="str">
        <f>IF($DT957="Passive","",INDEX(Expenses!G$6:G$1005,$DS957,1))</f>
        <v/>
      </c>
      <c r="EA957" s="136" t="str">
        <f>IF($DT957="Passive","",INDEX(Expenses!H$6:H$1005,$DS957,1))</f>
        <v/>
      </c>
      <c r="EB957" s="136" t="str">
        <f>IF($DT957="Passive","",INDEX(Expenses!I$6:I$1005,$DS957,1))</f>
        <v/>
      </c>
      <c r="EC957" s="136" t="str">
        <f>IF($DT957="Passive","",INDEX(Expenses!J$6:J$1005,$DS957,1))</f>
        <v/>
      </c>
      <c r="ED957" s="136" t="str">
        <f>IF($DT957="Passive","",INDEX(Expenses!K$6:K$1005,$DS957,1))</f>
        <v/>
      </c>
      <c r="EE957" s="136" t="str">
        <f>IF($DT957="Passive","",INDEX(Expenses!L$6:L$1005,$DS957,1))</f>
        <v/>
      </c>
      <c r="EF957" s="136" t="str">
        <f>IF($DT957="Passive","",INDEX(Expenses!M$6:M$1005,$DS957,1))</f>
        <v/>
      </c>
      <c r="EG957" s="136" t="str">
        <f>IF($DT957="Passive","",INDEX(Expenses!N$6:N$1005,$DS957,1))</f>
        <v/>
      </c>
      <c r="EH957" s="136" t="str">
        <f>IF($DT957="Passive","",INDEX(Expenses!O$6:O$1005,$DS957,1))</f>
        <v/>
      </c>
      <c r="EI957" s="136" t="str">
        <f>IF($DT957="Passive","",INDEX(Expenses!P$6:P$1005,$DS957,1))</f>
        <v/>
      </c>
    </row>
    <row r="958" spans="123:139" x14ac:dyDescent="0.25">
      <c r="DS958" s="40">
        <v>953</v>
      </c>
      <c r="DT958" s="130" t="str">
        <f>IF(OR(INDEX(Expenses!$B$6:$B$1005,$DS958,1)=0,INDEX(Expenses!$C$6:$C$1005,$DS958,1)=0,INDEX(Expenses!$D$6:$D$1005,$DS958,1)=0),"Passive","Active")</f>
        <v>Passive</v>
      </c>
      <c r="DU958" s="130" t="str">
        <f>IF($DT958="Passive","",INDEX(Expenses!$B$6:$B$1005,Calc!$DS958,1))</f>
        <v/>
      </c>
      <c r="DV958" s="130" t="str">
        <f>IF($DT958="Passive","",INDEX(Expenses!$C$6:$C$1005,Calc!$DS958,1))</f>
        <v/>
      </c>
      <c r="DW958" s="130" t="str">
        <f>IF($DT958="Passive","",INDEX(Expenses!$D$6:$D$1005,Calc!$DS958,1))</f>
        <v/>
      </c>
      <c r="DX958" s="136" t="str">
        <f>IF($DT958="Passive","",INDEX(Expenses!E$6:E$1005,$DS958,1))</f>
        <v/>
      </c>
      <c r="DY958" s="136" t="str">
        <f>IF($DT958="Passive","",INDEX(Expenses!F$6:F$1005,$DS958,1))</f>
        <v/>
      </c>
      <c r="DZ958" s="136" t="str">
        <f>IF($DT958="Passive","",INDEX(Expenses!G$6:G$1005,$DS958,1))</f>
        <v/>
      </c>
      <c r="EA958" s="136" t="str">
        <f>IF($DT958="Passive","",INDEX(Expenses!H$6:H$1005,$DS958,1))</f>
        <v/>
      </c>
      <c r="EB958" s="136" t="str">
        <f>IF($DT958="Passive","",INDEX(Expenses!I$6:I$1005,$DS958,1))</f>
        <v/>
      </c>
      <c r="EC958" s="136" t="str">
        <f>IF($DT958="Passive","",INDEX(Expenses!J$6:J$1005,$DS958,1))</f>
        <v/>
      </c>
      <c r="ED958" s="136" t="str">
        <f>IF($DT958="Passive","",INDEX(Expenses!K$6:K$1005,$DS958,1))</f>
        <v/>
      </c>
      <c r="EE958" s="136" t="str">
        <f>IF($DT958="Passive","",INDEX(Expenses!L$6:L$1005,$DS958,1))</f>
        <v/>
      </c>
      <c r="EF958" s="136" t="str">
        <f>IF($DT958="Passive","",INDEX(Expenses!M$6:M$1005,$DS958,1))</f>
        <v/>
      </c>
      <c r="EG958" s="136" t="str">
        <f>IF($DT958="Passive","",INDEX(Expenses!N$6:N$1005,$DS958,1))</f>
        <v/>
      </c>
      <c r="EH958" s="136" t="str">
        <f>IF($DT958="Passive","",INDEX(Expenses!O$6:O$1005,$DS958,1))</f>
        <v/>
      </c>
      <c r="EI958" s="136" t="str">
        <f>IF($DT958="Passive","",INDEX(Expenses!P$6:P$1005,$DS958,1))</f>
        <v/>
      </c>
    </row>
    <row r="959" spans="123:139" x14ac:dyDescent="0.25">
      <c r="DS959" s="40">
        <v>954</v>
      </c>
      <c r="DT959" s="130" t="str">
        <f>IF(OR(INDEX(Expenses!$B$6:$B$1005,$DS959,1)=0,INDEX(Expenses!$C$6:$C$1005,$DS959,1)=0,INDEX(Expenses!$D$6:$D$1005,$DS959,1)=0),"Passive","Active")</f>
        <v>Passive</v>
      </c>
      <c r="DU959" s="130" t="str">
        <f>IF($DT959="Passive","",INDEX(Expenses!$B$6:$B$1005,Calc!$DS959,1))</f>
        <v/>
      </c>
      <c r="DV959" s="130" t="str">
        <f>IF($DT959="Passive","",INDEX(Expenses!$C$6:$C$1005,Calc!$DS959,1))</f>
        <v/>
      </c>
      <c r="DW959" s="130" t="str">
        <f>IF($DT959="Passive","",INDEX(Expenses!$D$6:$D$1005,Calc!$DS959,1))</f>
        <v/>
      </c>
      <c r="DX959" s="136" t="str">
        <f>IF($DT959="Passive","",INDEX(Expenses!E$6:E$1005,$DS959,1))</f>
        <v/>
      </c>
      <c r="DY959" s="136" t="str">
        <f>IF($DT959="Passive","",INDEX(Expenses!F$6:F$1005,$DS959,1))</f>
        <v/>
      </c>
      <c r="DZ959" s="136" t="str">
        <f>IF($DT959="Passive","",INDEX(Expenses!G$6:G$1005,$DS959,1))</f>
        <v/>
      </c>
      <c r="EA959" s="136" t="str">
        <f>IF($DT959="Passive","",INDEX(Expenses!H$6:H$1005,$DS959,1))</f>
        <v/>
      </c>
      <c r="EB959" s="136" t="str">
        <f>IF($DT959="Passive","",INDEX(Expenses!I$6:I$1005,$DS959,1))</f>
        <v/>
      </c>
      <c r="EC959" s="136" t="str">
        <f>IF($DT959="Passive","",INDEX(Expenses!J$6:J$1005,$DS959,1))</f>
        <v/>
      </c>
      <c r="ED959" s="136" t="str">
        <f>IF($DT959="Passive","",INDEX(Expenses!K$6:K$1005,$DS959,1))</f>
        <v/>
      </c>
      <c r="EE959" s="136" t="str">
        <f>IF($DT959="Passive","",INDEX(Expenses!L$6:L$1005,$DS959,1))</f>
        <v/>
      </c>
      <c r="EF959" s="136" t="str">
        <f>IF($DT959="Passive","",INDEX(Expenses!M$6:M$1005,$DS959,1))</f>
        <v/>
      </c>
      <c r="EG959" s="136" t="str">
        <f>IF($DT959="Passive","",INDEX(Expenses!N$6:N$1005,$DS959,1))</f>
        <v/>
      </c>
      <c r="EH959" s="136" t="str">
        <f>IF($DT959="Passive","",INDEX(Expenses!O$6:O$1005,$DS959,1))</f>
        <v/>
      </c>
      <c r="EI959" s="136" t="str">
        <f>IF($DT959="Passive","",INDEX(Expenses!P$6:P$1005,$DS959,1))</f>
        <v/>
      </c>
    </row>
    <row r="960" spans="123:139" x14ac:dyDescent="0.25">
      <c r="DS960" s="40">
        <v>955</v>
      </c>
      <c r="DT960" s="130" t="str">
        <f>IF(OR(INDEX(Expenses!$B$6:$B$1005,$DS960,1)=0,INDEX(Expenses!$C$6:$C$1005,$DS960,1)=0,INDEX(Expenses!$D$6:$D$1005,$DS960,1)=0),"Passive","Active")</f>
        <v>Passive</v>
      </c>
      <c r="DU960" s="130" t="str">
        <f>IF($DT960="Passive","",INDEX(Expenses!$B$6:$B$1005,Calc!$DS960,1))</f>
        <v/>
      </c>
      <c r="DV960" s="130" t="str">
        <f>IF($DT960="Passive","",INDEX(Expenses!$C$6:$C$1005,Calc!$DS960,1))</f>
        <v/>
      </c>
      <c r="DW960" s="130" t="str">
        <f>IF($DT960="Passive","",INDEX(Expenses!$D$6:$D$1005,Calc!$DS960,1))</f>
        <v/>
      </c>
      <c r="DX960" s="136" t="str">
        <f>IF($DT960="Passive","",INDEX(Expenses!E$6:E$1005,$DS960,1))</f>
        <v/>
      </c>
      <c r="DY960" s="136" t="str">
        <f>IF($DT960="Passive","",INDEX(Expenses!F$6:F$1005,$DS960,1))</f>
        <v/>
      </c>
      <c r="DZ960" s="136" t="str">
        <f>IF($DT960="Passive","",INDEX(Expenses!G$6:G$1005,$DS960,1))</f>
        <v/>
      </c>
      <c r="EA960" s="136" t="str">
        <f>IF($DT960="Passive","",INDEX(Expenses!H$6:H$1005,$DS960,1))</f>
        <v/>
      </c>
      <c r="EB960" s="136" t="str">
        <f>IF($DT960="Passive","",INDEX(Expenses!I$6:I$1005,$DS960,1))</f>
        <v/>
      </c>
      <c r="EC960" s="136" t="str">
        <f>IF($DT960="Passive","",INDEX(Expenses!J$6:J$1005,$DS960,1))</f>
        <v/>
      </c>
      <c r="ED960" s="136" t="str">
        <f>IF($DT960="Passive","",INDEX(Expenses!K$6:K$1005,$DS960,1))</f>
        <v/>
      </c>
      <c r="EE960" s="136" t="str">
        <f>IF($DT960="Passive","",INDEX(Expenses!L$6:L$1005,$DS960,1))</f>
        <v/>
      </c>
      <c r="EF960" s="136" t="str">
        <f>IF($DT960="Passive","",INDEX(Expenses!M$6:M$1005,$DS960,1))</f>
        <v/>
      </c>
      <c r="EG960" s="136" t="str">
        <f>IF($DT960="Passive","",INDEX(Expenses!N$6:N$1005,$DS960,1))</f>
        <v/>
      </c>
      <c r="EH960" s="136" t="str">
        <f>IF($DT960="Passive","",INDEX(Expenses!O$6:O$1005,$DS960,1))</f>
        <v/>
      </c>
      <c r="EI960" s="136" t="str">
        <f>IF($DT960="Passive","",INDEX(Expenses!P$6:P$1005,$DS960,1))</f>
        <v/>
      </c>
    </row>
    <row r="961" spans="123:139" x14ac:dyDescent="0.25">
      <c r="DS961" s="40">
        <v>956</v>
      </c>
      <c r="DT961" s="130" t="str">
        <f>IF(OR(INDEX(Expenses!$B$6:$B$1005,$DS961,1)=0,INDEX(Expenses!$C$6:$C$1005,$DS961,1)=0,INDEX(Expenses!$D$6:$D$1005,$DS961,1)=0),"Passive","Active")</f>
        <v>Passive</v>
      </c>
      <c r="DU961" s="130" t="str">
        <f>IF($DT961="Passive","",INDEX(Expenses!$B$6:$B$1005,Calc!$DS961,1))</f>
        <v/>
      </c>
      <c r="DV961" s="130" t="str">
        <f>IF($DT961="Passive","",INDEX(Expenses!$C$6:$C$1005,Calc!$DS961,1))</f>
        <v/>
      </c>
      <c r="DW961" s="130" t="str">
        <f>IF($DT961="Passive","",INDEX(Expenses!$D$6:$D$1005,Calc!$DS961,1))</f>
        <v/>
      </c>
      <c r="DX961" s="136" t="str">
        <f>IF($DT961="Passive","",INDEX(Expenses!E$6:E$1005,$DS961,1))</f>
        <v/>
      </c>
      <c r="DY961" s="136" t="str">
        <f>IF($DT961="Passive","",INDEX(Expenses!F$6:F$1005,$DS961,1))</f>
        <v/>
      </c>
      <c r="DZ961" s="136" t="str">
        <f>IF($DT961="Passive","",INDEX(Expenses!G$6:G$1005,$DS961,1))</f>
        <v/>
      </c>
      <c r="EA961" s="136" t="str">
        <f>IF($DT961="Passive","",INDEX(Expenses!H$6:H$1005,$DS961,1))</f>
        <v/>
      </c>
      <c r="EB961" s="136" t="str">
        <f>IF($DT961="Passive","",INDEX(Expenses!I$6:I$1005,$DS961,1))</f>
        <v/>
      </c>
      <c r="EC961" s="136" t="str">
        <f>IF($DT961="Passive","",INDEX(Expenses!J$6:J$1005,$DS961,1))</f>
        <v/>
      </c>
      <c r="ED961" s="136" t="str">
        <f>IF($DT961="Passive","",INDEX(Expenses!K$6:K$1005,$DS961,1))</f>
        <v/>
      </c>
      <c r="EE961" s="136" t="str">
        <f>IF($DT961="Passive","",INDEX(Expenses!L$6:L$1005,$DS961,1))</f>
        <v/>
      </c>
      <c r="EF961" s="136" t="str">
        <f>IF($DT961="Passive","",INDEX(Expenses!M$6:M$1005,$DS961,1))</f>
        <v/>
      </c>
      <c r="EG961" s="136" t="str">
        <f>IF($DT961="Passive","",INDEX(Expenses!N$6:N$1005,$DS961,1))</f>
        <v/>
      </c>
      <c r="EH961" s="136" t="str">
        <f>IF($DT961="Passive","",INDEX(Expenses!O$6:O$1005,$DS961,1))</f>
        <v/>
      </c>
      <c r="EI961" s="136" t="str">
        <f>IF($DT961="Passive","",INDEX(Expenses!P$6:P$1005,$DS961,1))</f>
        <v/>
      </c>
    </row>
    <row r="962" spans="123:139" x14ac:dyDescent="0.25">
      <c r="DS962" s="40">
        <v>957</v>
      </c>
      <c r="DT962" s="130" t="str">
        <f>IF(OR(INDEX(Expenses!$B$6:$B$1005,$DS962,1)=0,INDEX(Expenses!$C$6:$C$1005,$DS962,1)=0,INDEX(Expenses!$D$6:$D$1005,$DS962,1)=0),"Passive","Active")</f>
        <v>Passive</v>
      </c>
      <c r="DU962" s="130" t="str">
        <f>IF($DT962="Passive","",INDEX(Expenses!$B$6:$B$1005,Calc!$DS962,1))</f>
        <v/>
      </c>
      <c r="DV962" s="130" t="str">
        <f>IF($DT962="Passive","",INDEX(Expenses!$C$6:$C$1005,Calc!$DS962,1))</f>
        <v/>
      </c>
      <c r="DW962" s="130" t="str">
        <f>IF($DT962="Passive","",INDEX(Expenses!$D$6:$D$1005,Calc!$DS962,1))</f>
        <v/>
      </c>
      <c r="DX962" s="136" t="str">
        <f>IF($DT962="Passive","",INDEX(Expenses!E$6:E$1005,$DS962,1))</f>
        <v/>
      </c>
      <c r="DY962" s="136" t="str">
        <f>IF($DT962="Passive","",INDEX(Expenses!F$6:F$1005,$DS962,1))</f>
        <v/>
      </c>
      <c r="DZ962" s="136" t="str">
        <f>IF($DT962="Passive","",INDEX(Expenses!G$6:G$1005,$DS962,1))</f>
        <v/>
      </c>
      <c r="EA962" s="136" t="str">
        <f>IF($DT962="Passive","",INDEX(Expenses!H$6:H$1005,$DS962,1))</f>
        <v/>
      </c>
      <c r="EB962" s="136" t="str">
        <f>IF($DT962="Passive","",INDEX(Expenses!I$6:I$1005,$DS962,1))</f>
        <v/>
      </c>
      <c r="EC962" s="136" t="str">
        <f>IF($DT962="Passive","",INDEX(Expenses!J$6:J$1005,$DS962,1))</f>
        <v/>
      </c>
      <c r="ED962" s="136" t="str">
        <f>IF($DT962="Passive","",INDEX(Expenses!K$6:K$1005,$DS962,1))</f>
        <v/>
      </c>
      <c r="EE962" s="136" t="str">
        <f>IF($DT962="Passive","",INDEX(Expenses!L$6:L$1005,$DS962,1))</f>
        <v/>
      </c>
      <c r="EF962" s="136" t="str">
        <f>IF($DT962="Passive","",INDEX(Expenses!M$6:M$1005,$DS962,1))</f>
        <v/>
      </c>
      <c r="EG962" s="136" t="str">
        <f>IF($DT962="Passive","",INDEX(Expenses!N$6:N$1005,$DS962,1))</f>
        <v/>
      </c>
      <c r="EH962" s="136" t="str">
        <f>IF($DT962="Passive","",INDEX(Expenses!O$6:O$1005,$DS962,1))</f>
        <v/>
      </c>
      <c r="EI962" s="136" t="str">
        <f>IF($DT962="Passive","",INDEX(Expenses!P$6:P$1005,$DS962,1))</f>
        <v/>
      </c>
    </row>
    <row r="963" spans="123:139" x14ac:dyDescent="0.25">
      <c r="DS963" s="40">
        <v>958</v>
      </c>
      <c r="DT963" s="130" t="str">
        <f>IF(OR(INDEX(Expenses!$B$6:$B$1005,$DS963,1)=0,INDEX(Expenses!$C$6:$C$1005,$DS963,1)=0,INDEX(Expenses!$D$6:$D$1005,$DS963,1)=0),"Passive","Active")</f>
        <v>Passive</v>
      </c>
      <c r="DU963" s="130" t="str">
        <f>IF($DT963="Passive","",INDEX(Expenses!$B$6:$B$1005,Calc!$DS963,1))</f>
        <v/>
      </c>
      <c r="DV963" s="130" t="str">
        <f>IF($DT963="Passive","",INDEX(Expenses!$C$6:$C$1005,Calc!$DS963,1))</f>
        <v/>
      </c>
      <c r="DW963" s="130" t="str">
        <f>IF($DT963="Passive","",INDEX(Expenses!$D$6:$D$1005,Calc!$DS963,1))</f>
        <v/>
      </c>
      <c r="DX963" s="136" t="str">
        <f>IF($DT963="Passive","",INDEX(Expenses!E$6:E$1005,$DS963,1))</f>
        <v/>
      </c>
      <c r="DY963" s="136" t="str">
        <f>IF($DT963="Passive","",INDEX(Expenses!F$6:F$1005,$DS963,1))</f>
        <v/>
      </c>
      <c r="DZ963" s="136" t="str">
        <f>IF($DT963="Passive","",INDEX(Expenses!G$6:G$1005,$DS963,1))</f>
        <v/>
      </c>
      <c r="EA963" s="136" t="str">
        <f>IF($DT963="Passive","",INDEX(Expenses!H$6:H$1005,$DS963,1))</f>
        <v/>
      </c>
      <c r="EB963" s="136" t="str">
        <f>IF($DT963="Passive","",INDEX(Expenses!I$6:I$1005,$DS963,1))</f>
        <v/>
      </c>
      <c r="EC963" s="136" t="str">
        <f>IF($DT963="Passive","",INDEX(Expenses!J$6:J$1005,$DS963,1))</f>
        <v/>
      </c>
      <c r="ED963" s="136" t="str">
        <f>IF($DT963="Passive","",INDEX(Expenses!K$6:K$1005,$DS963,1))</f>
        <v/>
      </c>
      <c r="EE963" s="136" t="str">
        <f>IF($DT963="Passive","",INDEX(Expenses!L$6:L$1005,$DS963,1))</f>
        <v/>
      </c>
      <c r="EF963" s="136" t="str">
        <f>IF($DT963="Passive","",INDEX(Expenses!M$6:M$1005,$DS963,1))</f>
        <v/>
      </c>
      <c r="EG963" s="136" t="str">
        <f>IF($DT963="Passive","",INDEX(Expenses!N$6:N$1005,$DS963,1))</f>
        <v/>
      </c>
      <c r="EH963" s="136" t="str">
        <f>IF($DT963="Passive","",INDEX(Expenses!O$6:O$1005,$DS963,1))</f>
        <v/>
      </c>
      <c r="EI963" s="136" t="str">
        <f>IF($DT963="Passive","",INDEX(Expenses!P$6:P$1005,$DS963,1))</f>
        <v/>
      </c>
    </row>
    <row r="964" spans="123:139" x14ac:dyDescent="0.25">
      <c r="DS964" s="40">
        <v>959</v>
      </c>
      <c r="DT964" s="130" t="str">
        <f>IF(OR(INDEX(Expenses!$B$6:$B$1005,$DS964,1)=0,INDEX(Expenses!$C$6:$C$1005,$DS964,1)=0,INDEX(Expenses!$D$6:$D$1005,$DS964,1)=0),"Passive","Active")</f>
        <v>Passive</v>
      </c>
      <c r="DU964" s="130" t="str">
        <f>IF($DT964="Passive","",INDEX(Expenses!$B$6:$B$1005,Calc!$DS964,1))</f>
        <v/>
      </c>
      <c r="DV964" s="130" t="str">
        <f>IF($DT964="Passive","",INDEX(Expenses!$C$6:$C$1005,Calc!$DS964,1))</f>
        <v/>
      </c>
      <c r="DW964" s="130" t="str">
        <f>IF($DT964="Passive","",INDEX(Expenses!$D$6:$D$1005,Calc!$DS964,1))</f>
        <v/>
      </c>
      <c r="DX964" s="136" t="str">
        <f>IF($DT964="Passive","",INDEX(Expenses!E$6:E$1005,$DS964,1))</f>
        <v/>
      </c>
      <c r="DY964" s="136" t="str">
        <f>IF($DT964="Passive","",INDEX(Expenses!F$6:F$1005,$DS964,1))</f>
        <v/>
      </c>
      <c r="DZ964" s="136" t="str">
        <f>IF($DT964="Passive","",INDEX(Expenses!G$6:G$1005,$DS964,1))</f>
        <v/>
      </c>
      <c r="EA964" s="136" t="str">
        <f>IF($DT964="Passive","",INDEX(Expenses!H$6:H$1005,$DS964,1))</f>
        <v/>
      </c>
      <c r="EB964" s="136" t="str">
        <f>IF($DT964="Passive","",INDEX(Expenses!I$6:I$1005,$DS964,1))</f>
        <v/>
      </c>
      <c r="EC964" s="136" t="str">
        <f>IF($DT964="Passive","",INDEX(Expenses!J$6:J$1005,$DS964,1))</f>
        <v/>
      </c>
      <c r="ED964" s="136" t="str">
        <f>IF($DT964="Passive","",INDEX(Expenses!K$6:K$1005,$DS964,1))</f>
        <v/>
      </c>
      <c r="EE964" s="136" t="str">
        <f>IF($DT964="Passive","",INDEX(Expenses!L$6:L$1005,$DS964,1))</f>
        <v/>
      </c>
      <c r="EF964" s="136" t="str">
        <f>IF($DT964="Passive","",INDEX(Expenses!M$6:M$1005,$DS964,1))</f>
        <v/>
      </c>
      <c r="EG964" s="136" t="str">
        <f>IF($DT964="Passive","",INDEX(Expenses!N$6:N$1005,$DS964,1))</f>
        <v/>
      </c>
      <c r="EH964" s="136" t="str">
        <f>IF($DT964="Passive","",INDEX(Expenses!O$6:O$1005,$DS964,1))</f>
        <v/>
      </c>
      <c r="EI964" s="136" t="str">
        <f>IF($DT964="Passive","",INDEX(Expenses!P$6:P$1005,$DS964,1))</f>
        <v/>
      </c>
    </row>
    <row r="965" spans="123:139" x14ac:dyDescent="0.25">
      <c r="DS965" s="40">
        <v>960</v>
      </c>
      <c r="DT965" s="130" t="str">
        <f>IF(OR(INDEX(Expenses!$B$6:$B$1005,$DS965,1)=0,INDEX(Expenses!$C$6:$C$1005,$DS965,1)=0,INDEX(Expenses!$D$6:$D$1005,$DS965,1)=0),"Passive","Active")</f>
        <v>Passive</v>
      </c>
      <c r="DU965" s="130" t="str">
        <f>IF($DT965="Passive","",INDEX(Expenses!$B$6:$B$1005,Calc!$DS965,1))</f>
        <v/>
      </c>
      <c r="DV965" s="130" t="str">
        <f>IF($DT965="Passive","",INDEX(Expenses!$C$6:$C$1005,Calc!$DS965,1))</f>
        <v/>
      </c>
      <c r="DW965" s="130" t="str">
        <f>IF($DT965="Passive","",INDEX(Expenses!$D$6:$D$1005,Calc!$DS965,1))</f>
        <v/>
      </c>
      <c r="DX965" s="136" t="str">
        <f>IF($DT965="Passive","",INDEX(Expenses!E$6:E$1005,$DS965,1))</f>
        <v/>
      </c>
      <c r="DY965" s="136" t="str">
        <f>IF($DT965="Passive","",INDEX(Expenses!F$6:F$1005,$DS965,1))</f>
        <v/>
      </c>
      <c r="DZ965" s="136" t="str">
        <f>IF($DT965="Passive","",INDEX(Expenses!G$6:G$1005,$DS965,1))</f>
        <v/>
      </c>
      <c r="EA965" s="136" t="str">
        <f>IF($DT965="Passive","",INDEX(Expenses!H$6:H$1005,$DS965,1))</f>
        <v/>
      </c>
      <c r="EB965" s="136" t="str">
        <f>IF($DT965="Passive","",INDEX(Expenses!I$6:I$1005,$DS965,1))</f>
        <v/>
      </c>
      <c r="EC965" s="136" t="str">
        <f>IF($DT965="Passive","",INDEX(Expenses!J$6:J$1005,$DS965,1))</f>
        <v/>
      </c>
      <c r="ED965" s="136" t="str">
        <f>IF($DT965="Passive","",INDEX(Expenses!K$6:K$1005,$DS965,1))</f>
        <v/>
      </c>
      <c r="EE965" s="136" t="str">
        <f>IF($DT965="Passive","",INDEX(Expenses!L$6:L$1005,$DS965,1))</f>
        <v/>
      </c>
      <c r="EF965" s="136" t="str">
        <f>IF($DT965="Passive","",INDEX(Expenses!M$6:M$1005,$DS965,1))</f>
        <v/>
      </c>
      <c r="EG965" s="136" t="str">
        <f>IF($DT965="Passive","",INDEX(Expenses!N$6:N$1005,$DS965,1))</f>
        <v/>
      </c>
      <c r="EH965" s="136" t="str">
        <f>IF($DT965="Passive","",INDEX(Expenses!O$6:O$1005,$DS965,1))</f>
        <v/>
      </c>
      <c r="EI965" s="136" t="str">
        <f>IF($DT965="Passive","",INDEX(Expenses!P$6:P$1005,$DS965,1))</f>
        <v/>
      </c>
    </row>
    <row r="966" spans="123:139" x14ac:dyDescent="0.25">
      <c r="DS966" s="40">
        <v>961</v>
      </c>
      <c r="DT966" s="130" t="str">
        <f>IF(OR(INDEX(Expenses!$B$6:$B$1005,$DS966,1)=0,INDEX(Expenses!$C$6:$C$1005,$DS966,1)=0,INDEX(Expenses!$D$6:$D$1005,$DS966,1)=0),"Passive","Active")</f>
        <v>Passive</v>
      </c>
      <c r="DU966" s="130" t="str">
        <f>IF($DT966="Passive","",INDEX(Expenses!$B$6:$B$1005,Calc!$DS966,1))</f>
        <v/>
      </c>
      <c r="DV966" s="130" t="str">
        <f>IF($DT966="Passive","",INDEX(Expenses!$C$6:$C$1005,Calc!$DS966,1))</f>
        <v/>
      </c>
      <c r="DW966" s="130" t="str">
        <f>IF($DT966="Passive","",INDEX(Expenses!$D$6:$D$1005,Calc!$DS966,1))</f>
        <v/>
      </c>
      <c r="DX966" s="136" t="str">
        <f>IF($DT966="Passive","",INDEX(Expenses!E$6:E$1005,$DS966,1))</f>
        <v/>
      </c>
      <c r="DY966" s="136" t="str">
        <f>IF($DT966="Passive","",INDEX(Expenses!F$6:F$1005,$DS966,1))</f>
        <v/>
      </c>
      <c r="DZ966" s="136" t="str">
        <f>IF($DT966="Passive","",INDEX(Expenses!G$6:G$1005,$DS966,1))</f>
        <v/>
      </c>
      <c r="EA966" s="136" t="str">
        <f>IF($DT966="Passive","",INDEX(Expenses!H$6:H$1005,$DS966,1))</f>
        <v/>
      </c>
      <c r="EB966" s="136" t="str">
        <f>IF($DT966="Passive","",INDEX(Expenses!I$6:I$1005,$DS966,1))</f>
        <v/>
      </c>
      <c r="EC966" s="136" t="str">
        <f>IF($DT966="Passive","",INDEX(Expenses!J$6:J$1005,$DS966,1))</f>
        <v/>
      </c>
      <c r="ED966" s="136" t="str">
        <f>IF($DT966="Passive","",INDEX(Expenses!K$6:K$1005,$DS966,1))</f>
        <v/>
      </c>
      <c r="EE966" s="136" t="str">
        <f>IF($DT966="Passive","",INDEX(Expenses!L$6:L$1005,$DS966,1))</f>
        <v/>
      </c>
      <c r="EF966" s="136" t="str">
        <f>IF($DT966="Passive","",INDEX(Expenses!M$6:M$1005,$DS966,1))</f>
        <v/>
      </c>
      <c r="EG966" s="136" t="str">
        <f>IF($DT966="Passive","",INDEX(Expenses!N$6:N$1005,$DS966,1))</f>
        <v/>
      </c>
      <c r="EH966" s="136" t="str">
        <f>IF($DT966="Passive","",INDEX(Expenses!O$6:O$1005,$DS966,1))</f>
        <v/>
      </c>
      <c r="EI966" s="136" t="str">
        <f>IF($DT966="Passive","",INDEX(Expenses!P$6:P$1005,$DS966,1))</f>
        <v/>
      </c>
    </row>
    <row r="967" spans="123:139" x14ac:dyDescent="0.25">
      <c r="DS967" s="40">
        <v>962</v>
      </c>
      <c r="DT967" s="130" t="str">
        <f>IF(OR(INDEX(Expenses!$B$6:$B$1005,$DS967,1)=0,INDEX(Expenses!$C$6:$C$1005,$DS967,1)=0,INDEX(Expenses!$D$6:$D$1005,$DS967,1)=0),"Passive","Active")</f>
        <v>Passive</v>
      </c>
      <c r="DU967" s="130" t="str">
        <f>IF($DT967="Passive","",INDEX(Expenses!$B$6:$B$1005,Calc!$DS967,1))</f>
        <v/>
      </c>
      <c r="DV967" s="130" t="str">
        <f>IF($DT967="Passive","",INDEX(Expenses!$C$6:$C$1005,Calc!$DS967,1))</f>
        <v/>
      </c>
      <c r="DW967" s="130" t="str">
        <f>IF($DT967="Passive","",INDEX(Expenses!$D$6:$D$1005,Calc!$DS967,1))</f>
        <v/>
      </c>
      <c r="DX967" s="136" t="str">
        <f>IF($DT967="Passive","",INDEX(Expenses!E$6:E$1005,$DS967,1))</f>
        <v/>
      </c>
      <c r="DY967" s="136" t="str">
        <f>IF($DT967="Passive","",INDEX(Expenses!F$6:F$1005,$DS967,1))</f>
        <v/>
      </c>
      <c r="DZ967" s="136" t="str">
        <f>IF($DT967="Passive","",INDEX(Expenses!G$6:G$1005,$DS967,1))</f>
        <v/>
      </c>
      <c r="EA967" s="136" t="str">
        <f>IF($DT967="Passive","",INDEX(Expenses!H$6:H$1005,$DS967,1))</f>
        <v/>
      </c>
      <c r="EB967" s="136" t="str">
        <f>IF($DT967="Passive","",INDEX(Expenses!I$6:I$1005,$DS967,1))</f>
        <v/>
      </c>
      <c r="EC967" s="136" t="str">
        <f>IF($DT967="Passive","",INDEX(Expenses!J$6:J$1005,$DS967,1))</f>
        <v/>
      </c>
      <c r="ED967" s="136" t="str">
        <f>IF($DT967="Passive","",INDEX(Expenses!K$6:K$1005,$DS967,1))</f>
        <v/>
      </c>
      <c r="EE967" s="136" t="str">
        <f>IF($DT967="Passive","",INDEX(Expenses!L$6:L$1005,$DS967,1))</f>
        <v/>
      </c>
      <c r="EF967" s="136" t="str">
        <f>IF($DT967="Passive","",INDEX(Expenses!M$6:M$1005,$DS967,1))</f>
        <v/>
      </c>
      <c r="EG967" s="136" t="str">
        <f>IF($DT967="Passive","",INDEX(Expenses!N$6:N$1005,$DS967,1))</f>
        <v/>
      </c>
      <c r="EH967" s="136" t="str">
        <f>IF($DT967="Passive","",INDEX(Expenses!O$6:O$1005,$DS967,1))</f>
        <v/>
      </c>
      <c r="EI967" s="136" t="str">
        <f>IF($DT967="Passive","",INDEX(Expenses!P$6:P$1005,$DS967,1))</f>
        <v/>
      </c>
    </row>
    <row r="968" spans="123:139" x14ac:dyDescent="0.25">
      <c r="DS968" s="40">
        <v>963</v>
      </c>
      <c r="DT968" s="130" t="str">
        <f>IF(OR(INDEX(Expenses!$B$6:$B$1005,$DS968,1)=0,INDEX(Expenses!$C$6:$C$1005,$DS968,1)=0,INDEX(Expenses!$D$6:$D$1005,$DS968,1)=0),"Passive","Active")</f>
        <v>Passive</v>
      </c>
      <c r="DU968" s="130" t="str">
        <f>IF($DT968="Passive","",INDEX(Expenses!$B$6:$B$1005,Calc!$DS968,1))</f>
        <v/>
      </c>
      <c r="DV968" s="130" t="str">
        <f>IF($DT968="Passive","",INDEX(Expenses!$C$6:$C$1005,Calc!$DS968,1))</f>
        <v/>
      </c>
      <c r="DW968" s="130" t="str">
        <f>IF($DT968="Passive","",INDEX(Expenses!$D$6:$D$1005,Calc!$DS968,1))</f>
        <v/>
      </c>
      <c r="DX968" s="136" t="str">
        <f>IF($DT968="Passive","",INDEX(Expenses!E$6:E$1005,$DS968,1))</f>
        <v/>
      </c>
      <c r="DY968" s="136" t="str">
        <f>IF($DT968="Passive","",INDEX(Expenses!F$6:F$1005,$DS968,1))</f>
        <v/>
      </c>
      <c r="DZ968" s="136" t="str">
        <f>IF($DT968="Passive","",INDEX(Expenses!G$6:G$1005,$DS968,1))</f>
        <v/>
      </c>
      <c r="EA968" s="136" t="str">
        <f>IF($DT968="Passive","",INDEX(Expenses!H$6:H$1005,$DS968,1))</f>
        <v/>
      </c>
      <c r="EB968" s="136" t="str">
        <f>IF($DT968="Passive","",INDEX(Expenses!I$6:I$1005,$DS968,1))</f>
        <v/>
      </c>
      <c r="EC968" s="136" t="str">
        <f>IF($DT968="Passive","",INDEX(Expenses!J$6:J$1005,$DS968,1))</f>
        <v/>
      </c>
      <c r="ED968" s="136" t="str">
        <f>IF($DT968="Passive","",INDEX(Expenses!K$6:K$1005,$DS968,1))</f>
        <v/>
      </c>
      <c r="EE968" s="136" t="str">
        <f>IF($DT968="Passive","",INDEX(Expenses!L$6:L$1005,$DS968,1))</f>
        <v/>
      </c>
      <c r="EF968" s="136" t="str">
        <f>IF($DT968="Passive","",INDEX(Expenses!M$6:M$1005,$DS968,1))</f>
        <v/>
      </c>
      <c r="EG968" s="136" t="str">
        <f>IF($DT968="Passive","",INDEX(Expenses!N$6:N$1005,$DS968,1))</f>
        <v/>
      </c>
      <c r="EH968" s="136" t="str">
        <f>IF($DT968="Passive","",INDEX(Expenses!O$6:O$1005,$DS968,1))</f>
        <v/>
      </c>
      <c r="EI968" s="136" t="str">
        <f>IF($DT968="Passive","",INDEX(Expenses!P$6:P$1005,$DS968,1))</f>
        <v/>
      </c>
    </row>
    <row r="969" spans="123:139" x14ac:dyDescent="0.25">
      <c r="DS969" s="40">
        <v>964</v>
      </c>
      <c r="DT969" s="130" t="str">
        <f>IF(OR(INDEX(Expenses!$B$6:$B$1005,$DS969,1)=0,INDEX(Expenses!$C$6:$C$1005,$DS969,1)=0,INDEX(Expenses!$D$6:$D$1005,$DS969,1)=0),"Passive","Active")</f>
        <v>Passive</v>
      </c>
      <c r="DU969" s="130" t="str">
        <f>IF($DT969="Passive","",INDEX(Expenses!$B$6:$B$1005,Calc!$DS969,1))</f>
        <v/>
      </c>
      <c r="DV969" s="130" t="str">
        <f>IF($DT969="Passive","",INDEX(Expenses!$C$6:$C$1005,Calc!$DS969,1))</f>
        <v/>
      </c>
      <c r="DW969" s="130" t="str">
        <f>IF($DT969="Passive","",INDEX(Expenses!$D$6:$D$1005,Calc!$DS969,1))</f>
        <v/>
      </c>
      <c r="DX969" s="136" t="str">
        <f>IF($DT969="Passive","",INDEX(Expenses!E$6:E$1005,$DS969,1))</f>
        <v/>
      </c>
      <c r="DY969" s="136" t="str">
        <f>IF($DT969="Passive","",INDEX(Expenses!F$6:F$1005,$DS969,1))</f>
        <v/>
      </c>
      <c r="DZ969" s="136" t="str">
        <f>IF($DT969="Passive","",INDEX(Expenses!G$6:G$1005,$DS969,1))</f>
        <v/>
      </c>
      <c r="EA969" s="136" t="str">
        <f>IF($DT969="Passive","",INDEX(Expenses!H$6:H$1005,$DS969,1))</f>
        <v/>
      </c>
      <c r="EB969" s="136" t="str">
        <f>IF($DT969="Passive","",INDEX(Expenses!I$6:I$1005,$DS969,1))</f>
        <v/>
      </c>
      <c r="EC969" s="136" t="str">
        <f>IF($DT969="Passive","",INDEX(Expenses!J$6:J$1005,$DS969,1))</f>
        <v/>
      </c>
      <c r="ED969" s="136" t="str">
        <f>IF($DT969="Passive","",INDEX(Expenses!K$6:K$1005,$DS969,1))</f>
        <v/>
      </c>
      <c r="EE969" s="136" t="str">
        <f>IF($DT969="Passive","",INDEX(Expenses!L$6:L$1005,$DS969,1))</f>
        <v/>
      </c>
      <c r="EF969" s="136" t="str">
        <f>IF($DT969="Passive","",INDEX(Expenses!M$6:M$1005,$DS969,1))</f>
        <v/>
      </c>
      <c r="EG969" s="136" t="str">
        <f>IF($DT969="Passive","",INDEX(Expenses!N$6:N$1005,$DS969,1))</f>
        <v/>
      </c>
      <c r="EH969" s="136" t="str">
        <f>IF($DT969="Passive","",INDEX(Expenses!O$6:O$1005,$DS969,1))</f>
        <v/>
      </c>
      <c r="EI969" s="136" t="str">
        <f>IF($DT969="Passive","",INDEX(Expenses!P$6:P$1005,$DS969,1))</f>
        <v/>
      </c>
    </row>
    <row r="970" spans="123:139" x14ac:dyDescent="0.25">
      <c r="DS970" s="40">
        <v>965</v>
      </c>
      <c r="DT970" s="130" t="str">
        <f>IF(OR(INDEX(Expenses!$B$6:$B$1005,$DS970,1)=0,INDEX(Expenses!$C$6:$C$1005,$DS970,1)=0,INDEX(Expenses!$D$6:$D$1005,$DS970,1)=0),"Passive","Active")</f>
        <v>Passive</v>
      </c>
      <c r="DU970" s="130" t="str">
        <f>IF($DT970="Passive","",INDEX(Expenses!$B$6:$B$1005,Calc!$DS970,1))</f>
        <v/>
      </c>
      <c r="DV970" s="130" t="str">
        <f>IF($DT970="Passive","",INDEX(Expenses!$C$6:$C$1005,Calc!$DS970,1))</f>
        <v/>
      </c>
      <c r="DW970" s="130" t="str">
        <f>IF($DT970="Passive","",INDEX(Expenses!$D$6:$D$1005,Calc!$DS970,1))</f>
        <v/>
      </c>
      <c r="DX970" s="136" t="str">
        <f>IF($DT970="Passive","",INDEX(Expenses!E$6:E$1005,$DS970,1))</f>
        <v/>
      </c>
      <c r="DY970" s="136" t="str">
        <f>IF($DT970="Passive","",INDEX(Expenses!F$6:F$1005,$DS970,1))</f>
        <v/>
      </c>
      <c r="DZ970" s="136" t="str">
        <f>IF($DT970="Passive","",INDEX(Expenses!G$6:G$1005,$DS970,1))</f>
        <v/>
      </c>
      <c r="EA970" s="136" t="str">
        <f>IF($DT970="Passive","",INDEX(Expenses!H$6:H$1005,$DS970,1))</f>
        <v/>
      </c>
      <c r="EB970" s="136" t="str">
        <f>IF($DT970="Passive","",INDEX(Expenses!I$6:I$1005,$DS970,1))</f>
        <v/>
      </c>
      <c r="EC970" s="136" t="str">
        <f>IF($DT970="Passive","",INDEX(Expenses!J$6:J$1005,$DS970,1))</f>
        <v/>
      </c>
      <c r="ED970" s="136" t="str">
        <f>IF($DT970="Passive","",INDEX(Expenses!K$6:K$1005,$DS970,1))</f>
        <v/>
      </c>
      <c r="EE970" s="136" t="str">
        <f>IF($DT970="Passive","",INDEX(Expenses!L$6:L$1005,$DS970,1))</f>
        <v/>
      </c>
      <c r="EF970" s="136" t="str">
        <f>IF($DT970="Passive","",INDEX(Expenses!M$6:M$1005,$DS970,1))</f>
        <v/>
      </c>
      <c r="EG970" s="136" t="str">
        <f>IF($DT970="Passive","",INDEX(Expenses!N$6:N$1005,$DS970,1))</f>
        <v/>
      </c>
      <c r="EH970" s="136" t="str">
        <f>IF($DT970="Passive","",INDEX(Expenses!O$6:O$1005,$DS970,1))</f>
        <v/>
      </c>
      <c r="EI970" s="136" t="str">
        <f>IF($DT970="Passive","",INDEX(Expenses!P$6:P$1005,$DS970,1))</f>
        <v/>
      </c>
    </row>
    <row r="971" spans="123:139" x14ac:dyDescent="0.25">
      <c r="DS971" s="40">
        <v>966</v>
      </c>
      <c r="DT971" s="130" t="str">
        <f>IF(OR(INDEX(Expenses!$B$6:$B$1005,$DS971,1)=0,INDEX(Expenses!$C$6:$C$1005,$DS971,1)=0,INDEX(Expenses!$D$6:$D$1005,$DS971,1)=0),"Passive","Active")</f>
        <v>Passive</v>
      </c>
      <c r="DU971" s="130" t="str">
        <f>IF($DT971="Passive","",INDEX(Expenses!$B$6:$B$1005,Calc!$DS971,1))</f>
        <v/>
      </c>
      <c r="DV971" s="130" t="str">
        <f>IF($DT971="Passive","",INDEX(Expenses!$C$6:$C$1005,Calc!$DS971,1))</f>
        <v/>
      </c>
      <c r="DW971" s="130" t="str">
        <f>IF($DT971="Passive","",INDEX(Expenses!$D$6:$D$1005,Calc!$DS971,1))</f>
        <v/>
      </c>
      <c r="DX971" s="136" t="str">
        <f>IF($DT971="Passive","",INDEX(Expenses!E$6:E$1005,$DS971,1))</f>
        <v/>
      </c>
      <c r="DY971" s="136" t="str">
        <f>IF($DT971="Passive","",INDEX(Expenses!F$6:F$1005,$DS971,1))</f>
        <v/>
      </c>
      <c r="DZ971" s="136" t="str">
        <f>IF($DT971="Passive","",INDEX(Expenses!G$6:G$1005,$DS971,1))</f>
        <v/>
      </c>
      <c r="EA971" s="136" t="str">
        <f>IF($DT971="Passive","",INDEX(Expenses!H$6:H$1005,$DS971,1))</f>
        <v/>
      </c>
      <c r="EB971" s="136" t="str">
        <f>IF($DT971="Passive","",INDEX(Expenses!I$6:I$1005,$DS971,1))</f>
        <v/>
      </c>
      <c r="EC971" s="136" t="str">
        <f>IF($DT971="Passive","",INDEX(Expenses!J$6:J$1005,$DS971,1))</f>
        <v/>
      </c>
      <c r="ED971" s="136" t="str">
        <f>IF($DT971="Passive","",INDEX(Expenses!K$6:K$1005,$DS971,1))</f>
        <v/>
      </c>
      <c r="EE971" s="136" t="str">
        <f>IF($DT971="Passive","",INDEX(Expenses!L$6:L$1005,$DS971,1))</f>
        <v/>
      </c>
      <c r="EF971" s="136" t="str">
        <f>IF($DT971="Passive","",INDEX(Expenses!M$6:M$1005,$DS971,1))</f>
        <v/>
      </c>
      <c r="EG971" s="136" t="str">
        <f>IF($DT971="Passive","",INDEX(Expenses!N$6:N$1005,$DS971,1))</f>
        <v/>
      </c>
      <c r="EH971" s="136" t="str">
        <f>IF($DT971="Passive","",INDEX(Expenses!O$6:O$1005,$DS971,1))</f>
        <v/>
      </c>
      <c r="EI971" s="136" t="str">
        <f>IF($DT971="Passive","",INDEX(Expenses!P$6:P$1005,$DS971,1))</f>
        <v/>
      </c>
    </row>
    <row r="972" spans="123:139" x14ac:dyDescent="0.25">
      <c r="DS972" s="40">
        <v>967</v>
      </c>
      <c r="DT972" s="130" t="str">
        <f>IF(OR(INDEX(Expenses!$B$6:$B$1005,$DS972,1)=0,INDEX(Expenses!$C$6:$C$1005,$DS972,1)=0,INDEX(Expenses!$D$6:$D$1005,$DS972,1)=0),"Passive","Active")</f>
        <v>Passive</v>
      </c>
      <c r="DU972" s="130" t="str">
        <f>IF($DT972="Passive","",INDEX(Expenses!$B$6:$B$1005,Calc!$DS972,1))</f>
        <v/>
      </c>
      <c r="DV972" s="130" t="str">
        <f>IF($DT972="Passive","",INDEX(Expenses!$C$6:$C$1005,Calc!$DS972,1))</f>
        <v/>
      </c>
      <c r="DW972" s="130" t="str">
        <f>IF($DT972="Passive","",INDEX(Expenses!$D$6:$D$1005,Calc!$DS972,1))</f>
        <v/>
      </c>
      <c r="DX972" s="136" t="str">
        <f>IF($DT972="Passive","",INDEX(Expenses!E$6:E$1005,$DS972,1))</f>
        <v/>
      </c>
      <c r="DY972" s="136" t="str">
        <f>IF($DT972="Passive","",INDEX(Expenses!F$6:F$1005,$DS972,1))</f>
        <v/>
      </c>
      <c r="DZ972" s="136" t="str">
        <f>IF($DT972="Passive","",INDEX(Expenses!G$6:G$1005,$DS972,1))</f>
        <v/>
      </c>
      <c r="EA972" s="136" t="str">
        <f>IF($DT972="Passive","",INDEX(Expenses!H$6:H$1005,$DS972,1))</f>
        <v/>
      </c>
      <c r="EB972" s="136" t="str">
        <f>IF($DT972="Passive","",INDEX(Expenses!I$6:I$1005,$DS972,1))</f>
        <v/>
      </c>
      <c r="EC972" s="136" t="str">
        <f>IF($DT972="Passive","",INDEX(Expenses!J$6:J$1005,$DS972,1))</f>
        <v/>
      </c>
      <c r="ED972" s="136" t="str">
        <f>IF($DT972="Passive","",INDEX(Expenses!K$6:K$1005,$DS972,1))</f>
        <v/>
      </c>
      <c r="EE972" s="136" t="str">
        <f>IF($DT972="Passive","",INDEX(Expenses!L$6:L$1005,$DS972,1))</f>
        <v/>
      </c>
      <c r="EF972" s="136" t="str">
        <f>IF($DT972="Passive","",INDEX(Expenses!M$6:M$1005,$DS972,1))</f>
        <v/>
      </c>
      <c r="EG972" s="136" t="str">
        <f>IF($DT972="Passive","",INDEX(Expenses!N$6:N$1005,$DS972,1))</f>
        <v/>
      </c>
      <c r="EH972" s="136" t="str">
        <f>IF($DT972="Passive","",INDEX(Expenses!O$6:O$1005,$DS972,1))</f>
        <v/>
      </c>
      <c r="EI972" s="136" t="str">
        <f>IF($DT972="Passive","",INDEX(Expenses!P$6:P$1005,$DS972,1))</f>
        <v/>
      </c>
    </row>
    <row r="973" spans="123:139" x14ac:dyDescent="0.25">
      <c r="DS973" s="40">
        <v>968</v>
      </c>
      <c r="DT973" s="130" t="str">
        <f>IF(OR(INDEX(Expenses!$B$6:$B$1005,$DS973,1)=0,INDEX(Expenses!$C$6:$C$1005,$DS973,1)=0,INDEX(Expenses!$D$6:$D$1005,$DS973,1)=0),"Passive","Active")</f>
        <v>Passive</v>
      </c>
      <c r="DU973" s="130" t="str">
        <f>IF($DT973="Passive","",INDEX(Expenses!$B$6:$B$1005,Calc!$DS973,1))</f>
        <v/>
      </c>
      <c r="DV973" s="130" t="str">
        <f>IF($DT973="Passive","",INDEX(Expenses!$C$6:$C$1005,Calc!$DS973,1))</f>
        <v/>
      </c>
      <c r="DW973" s="130" t="str">
        <f>IF($DT973="Passive","",INDEX(Expenses!$D$6:$D$1005,Calc!$DS973,1))</f>
        <v/>
      </c>
      <c r="DX973" s="136" t="str">
        <f>IF($DT973="Passive","",INDEX(Expenses!E$6:E$1005,$DS973,1))</f>
        <v/>
      </c>
      <c r="DY973" s="136" t="str">
        <f>IF($DT973="Passive","",INDEX(Expenses!F$6:F$1005,$DS973,1))</f>
        <v/>
      </c>
      <c r="DZ973" s="136" t="str">
        <f>IF($DT973="Passive","",INDEX(Expenses!G$6:G$1005,$DS973,1))</f>
        <v/>
      </c>
      <c r="EA973" s="136" t="str">
        <f>IF($DT973="Passive","",INDEX(Expenses!H$6:H$1005,$DS973,1))</f>
        <v/>
      </c>
      <c r="EB973" s="136" t="str">
        <f>IF($DT973="Passive","",INDEX(Expenses!I$6:I$1005,$DS973,1))</f>
        <v/>
      </c>
      <c r="EC973" s="136" t="str">
        <f>IF($DT973="Passive","",INDEX(Expenses!J$6:J$1005,$DS973,1))</f>
        <v/>
      </c>
      <c r="ED973" s="136" t="str">
        <f>IF($DT973="Passive","",INDEX(Expenses!K$6:K$1005,$DS973,1))</f>
        <v/>
      </c>
      <c r="EE973" s="136" t="str">
        <f>IF($DT973="Passive","",INDEX(Expenses!L$6:L$1005,$DS973,1))</f>
        <v/>
      </c>
      <c r="EF973" s="136" t="str">
        <f>IF($DT973="Passive","",INDEX(Expenses!M$6:M$1005,$DS973,1))</f>
        <v/>
      </c>
      <c r="EG973" s="136" t="str">
        <f>IF($DT973="Passive","",INDEX(Expenses!N$6:N$1005,$DS973,1))</f>
        <v/>
      </c>
      <c r="EH973" s="136" t="str">
        <f>IF($DT973="Passive","",INDEX(Expenses!O$6:O$1005,$DS973,1))</f>
        <v/>
      </c>
      <c r="EI973" s="136" t="str">
        <f>IF($DT973="Passive","",INDEX(Expenses!P$6:P$1005,$DS973,1))</f>
        <v/>
      </c>
    </row>
    <row r="974" spans="123:139" x14ac:dyDescent="0.25">
      <c r="DS974" s="40">
        <v>969</v>
      </c>
      <c r="DT974" s="130" t="str">
        <f>IF(OR(INDEX(Expenses!$B$6:$B$1005,$DS974,1)=0,INDEX(Expenses!$C$6:$C$1005,$DS974,1)=0,INDEX(Expenses!$D$6:$D$1005,$DS974,1)=0),"Passive","Active")</f>
        <v>Passive</v>
      </c>
      <c r="DU974" s="130" t="str">
        <f>IF($DT974="Passive","",INDEX(Expenses!$B$6:$B$1005,Calc!$DS974,1))</f>
        <v/>
      </c>
      <c r="DV974" s="130" t="str">
        <f>IF($DT974="Passive","",INDEX(Expenses!$C$6:$C$1005,Calc!$DS974,1))</f>
        <v/>
      </c>
      <c r="DW974" s="130" t="str">
        <f>IF($DT974="Passive","",INDEX(Expenses!$D$6:$D$1005,Calc!$DS974,1))</f>
        <v/>
      </c>
      <c r="DX974" s="136" t="str">
        <f>IF($DT974="Passive","",INDEX(Expenses!E$6:E$1005,$DS974,1))</f>
        <v/>
      </c>
      <c r="DY974" s="136" t="str">
        <f>IF($DT974="Passive","",INDEX(Expenses!F$6:F$1005,$DS974,1))</f>
        <v/>
      </c>
      <c r="DZ974" s="136" t="str">
        <f>IF($DT974="Passive","",INDEX(Expenses!G$6:G$1005,$DS974,1))</f>
        <v/>
      </c>
      <c r="EA974" s="136" t="str">
        <f>IF($DT974="Passive","",INDEX(Expenses!H$6:H$1005,$DS974,1))</f>
        <v/>
      </c>
      <c r="EB974" s="136" t="str">
        <f>IF($DT974="Passive","",INDEX(Expenses!I$6:I$1005,$DS974,1))</f>
        <v/>
      </c>
      <c r="EC974" s="136" t="str">
        <f>IF($DT974="Passive","",INDEX(Expenses!J$6:J$1005,$DS974,1))</f>
        <v/>
      </c>
      <c r="ED974" s="136" t="str">
        <f>IF($DT974="Passive","",INDEX(Expenses!K$6:K$1005,$DS974,1))</f>
        <v/>
      </c>
      <c r="EE974" s="136" t="str">
        <f>IF($DT974="Passive","",INDEX(Expenses!L$6:L$1005,$DS974,1))</f>
        <v/>
      </c>
      <c r="EF974" s="136" t="str">
        <f>IF($DT974="Passive","",INDEX(Expenses!M$6:M$1005,$DS974,1))</f>
        <v/>
      </c>
      <c r="EG974" s="136" t="str">
        <f>IF($DT974="Passive","",INDEX(Expenses!N$6:N$1005,$DS974,1))</f>
        <v/>
      </c>
      <c r="EH974" s="136" t="str">
        <f>IF($DT974="Passive","",INDEX(Expenses!O$6:O$1005,$DS974,1))</f>
        <v/>
      </c>
      <c r="EI974" s="136" t="str">
        <f>IF($DT974="Passive","",INDEX(Expenses!P$6:P$1005,$DS974,1))</f>
        <v/>
      </c>
    </row>
    <row r="975" spans="123:139" x14ac:dyDescent="0.25">
      <c r="DS975" s="40">
        <v>970</v>
      </c>
      <c r="DT975" s="130" t="str">
        <f>IF(OR(INDEX(Expenses!$B$6:$B$1005,$DS975,1)=0,INDEX(Expenses!$C$6:$C$1005,$DS975,1)=0,INDEX(Expenses!$D$6:$D$1005,$DS975,1)=0),"Passive","Active")</f>
        <v>Passive</v>
      </c>
      <c r="DU975" s="130" t="str">
        <f>IF($DT975="Passive","",INDEX(Expenses!$B$6:$B$1005,Calc!$DS975,1))</f>
        <v/>
      </c>
      <c r="DV975" s="130" t="str">
        <f>IF($DT975="Passive","",INDEX(Expenses!$C$6:$C$1005,Calc!$DS975,1))</f>
        <v/>
      </c>
      <c r="DW975" s="130" t="str">
        <f>IF($DT975="Passive","",INDEX(Expenses!$D$6:$D$1005,Calc!$DS975,1))</f>
        <v/>
      </c>
      <c r="DX975" s="136" t="str">
        <f>IF($DT975="Passive","",INDEX(Expenses!E$6:E$1005,$DS975,1))</f>
        <v/>
      </c>
      <c r="DY975" s="136" t="str">
        <f>IF($DT975="Passive","",INDEX(Expenses!F$6:F$1005,$DS975,1))</f>
        <v/>
      </c>
      <c r="DZ975" s="136" t="str">
        <f>IF($DT975="Passive","",INDEX(Expenses!G$6:G$1005,$DS975,1))</f>
        <v/>
      </c>
      <c r="EA975" s="136" t="str">
        <f>IF($DT975="Passive","",INDEX(Expenses!H$6:H$1005,$DS975,1))</f>
        <v/>
      </c>
      <c r="EB975" s="136" t="str">
        <f>IF($DT975="Passive","",INDEX(Expenses!I$6:I$1005,$DS975,1))</f>
        <v/>
      </c>
      <c r="EC975" s="136" t="str">
        <f>IF($DT975="Passive","",INDEX(Expenses!J$6:J$1005,$DS975,1))</f>
        <v/>
      </c>
      <c r="ED975" s="136" t="str">
        <f>IF($DT975="Passive","",INDEX(Expenses!K$6:K$1005,$DS975,1))</f>
        <v/>
      </c>
      <c r="EE975" s="136" t="str">
        <f>IF($DT975="Passive","",INDEX(Expenses!L$6:L$1005,$DS975,1))</f>
        <v/>
      </c>
      <c r="EF975" s="136" t="str">
        <f>IF($DT975="Passive","",INDEX(Expenses!M$6:M$1005,$DS975,1))</f>
        <v/>
      </c>
      <c r="EG975" s="136" t="str">
        <f>IF($DT975="Passive","",INDEX(Expenses!N$6:N$1005,$DS975,1))</f>
        <v/>
      </c>
      <c r="EH975" s="136" t="str">
        <f>IF($DT975="Passive","",INDEX(Expenses!O$6:O$1005,$DS975,1))</f>
        <v/>
      </c>
      <c r="EI975" s="136" t="str">
        <f>IF($DT975="Passive","",INDEX(Expenses!P$6:P$1005,$DS975,1))</f>
        <v/>
      </c>
    </row>
    <row r="976" spans="123:139" x14ac:dyDescent="0.25">
      <c r="DS976" s="40">
        <v>971</v>
      </c>
      <c r="DT976" s="130" t="str">
        <f>IF(OR(INDEX(Expenses!$B$6:$B$1005,$DS976,1)=0,INDEX(Expenses!$C$6:$C$1005,$DS976,1)=0,INDEX(Expenses!$D$6:$D$1005,$DS976,1)=0),"Passive","Active")</f>
        <v>Passive</v>
      </c>
      <c r="DU976" s="130" t="str">
        <f>IF($DT976="Passive","",INDEX(Expenses!$B$6:$B$1005,Calc!$DS976,1))</f>
        <v/>
      </c>
      <c r="DV976" s="130" t="str">
        <f>IF($DT976="Passive","",INDEX(Expenses!$C$6:$C$1005,Calc!$DS976,1))</f>
        <v/>
      </c>
      <c r="DW976" s="130" t="str">
        <f>IF($DT976="Passive","",INDEX(Expenses!$D$6:$D$1005,Calc!$DS976,1))</f>
        <v/>
      </c>
      <c r="DX976" s="136" t="str">
        <f>IF($DT976="Passive","",INDEX(Expenses!E$6:E$1005,$DS976,1))</f>
        <v/>
      </c>
      <c r="DY976" s="136" t="str">
        <f>IF($DT976="Passive","",INDEX(Expenses!F$6:F$1005,$DS976,1))</f>
        <v/>
      </c>
      <c r="DZ976" s="136" t="str">
        <f>IF($DT976="Passive","",INDEX(Expenses!G$6:G$1005,$DS976,1))</f>
        <v/>
      </c>
      <c r="EA976" s="136" t="str">
        <f>IF($DT976="Passive","",INDEX(Expenses!H$6:H$1005,$DS976,1))</f>
        <v/>
      </c>
      <c r="EB976" s="136" t="str">
        <f>IF($DT976="Passive","",INDEX(Expenses!I$6:I$1005,$DS976,1))</f>
        <v/>
      </c>
      <c r="EC976" s="136" t="str">
        <f>IF($DT976="Passive","",INDEX(Expenses!J$6:J$1005,$DS976,1))</f>
        <v/>
      </c>
      <c r="ED976" s="136" t="str">
        <f>IF($DT976="Passive","",INDEX(Expenses!K$6:K$1005,$DS976,1))</f>
        <v/>
      </c>
      <c r="EE976" s="136" t="str">
        <f>IF($DT976="Passive","",INDEX(Expenses!L$6:L$1005,$DS976,1))</f>
        <v/>
      </c>
      <c r="EF976" s="136" t="str">
        <f>IF($DT976="Passive","",INDEX(Expenses!M$6:M$1005,$DS976,1))</f>
        <v/>
      </c>
      <c r="EG976" s="136" t="str">
        <f>IF($DT976="Passive","",INDEX(Expenses!N$6:N$1005,$DS976,1))</f>
        <v/>
      </c>
      <c r="EH976" s="136" t="str">
        <f>IF($DT976="Passive","",INDEX(Expenses!O$6:O$1005,$DS976,1))</f>
        <v/>
      </c>
      <c r="EI976" s="136" t="str">
        <f>IF($DT976="Passive","",INDEX(Expenses!P$6:P$1005,$DS976,1))</f>
        <v/>
      </c>
    </row>
    <row r="977" spans="123:139" x14ac:dyDescent="0.25">
      <c r="DS977" s="40">
        <v>972</v>
      </c>
      <c r="DT977" s="130" t="str">
        <f>IF(OR(INDEX(Expenses!$B$6:$B$1005,$DS977,1)=0,INDEX(Expenses!$C$6:$C$1005,$DS977,1)=0,INDEX(Expenses!$D$6:$D$1005,$DS977,1)=0),"Passive","Active")</f>
        <v>Passive</v>
      </c>
      <c r="DU977" s="130" t="str">
        <f>IF($DT977="Passive","",INDEX(Expenses!$B$6:$B$1005,Calc!$DS977,1))</f>
        <v/>
      </c>
      <c r="DV977" s="130" t="str">
        <f>IF($DT977="Passive","",INDEX(Expenses!$C$6:$C$1005,Calc!$DS977,1))</f>
        <v/>
      </c>
      <c r="DW977" s="130" t="str">
        <f>IF($DT977="Passive","",INDEX(Expenses!$D$6:$D$1005,Calc!$DS977,1))</f>
        <v/>
      </c>
      <c r="DX977" s="136" t="str">
        <f>IF($DT977="Passive","",INDEX(Expenses!E$6:E$1005,$DS977,1))</f>
        <v/>
      </c>
      <c r="DY977" s="136" t="str">
        <f>IF($DT977="Passive","",INDEX(Expenses!F$6:F$1005,$DS977,1))</f>
        <v/>
      </c>
      <c r="DZ977" s="136" t="str">
        <f>IF($DT977="Passive","",INDEX(Expenses!G$6:G$1005,$DS977,1))</f>
        <v/>
      </c>
      <c r="EA977" s="136" t="str">
        <f>IF($DT977="Passive","",INDEX(Expenses!H$6:H$1005,$DS977,1))</f>
        <v/>
      </c>
      <c r="EB977" s="136" t="str">
        <f>IF($DT977="Passive","",INDEX(Expenses!I$6:I$1005,$DS977,1))</f>
        <v/>
      </c>
      <c r="EC977" s="136" t="str">
        <f>IF($DT977="Passive","",INDEX(Expenses!J$6:J$1005,$DS977,1))</f>
        <v/>
      </c>
      <c r="ED977" s="136" t="str">
        <f>IF($DT977="Passive","",INDEX(Expenses!K$6:K$1005,$DS977,1))</f>
        <v/>
      </c>
      <c r="EE977" s="136" t="str">
        <f>IF($DT977="Passive","",INDEX(Expenses!L$6:L$1005,$DS977,1))</f>
        <v/>
      </c>
      <c r="EF977" s="136" t="str">
        <f>IF($DT977="Passive","",INDEX(Expenses!M$6:M$1005,$DS977,1))</f>
        <v/>
      </c>
      <c r="EG977" s="136" t="str">
        <f>IF($DT977="Passive","",INDEX(Expenses!N$6:N$1005,$DS977,1))</f>
        <v/>
      </c>
      <c r="EH977" s="136" t="str">
        <f>IF($DT977="Passive","",INDEX(Expenses!O$6:O$1005,$DS977,1))</f>
        <v/>
      </c>
      <c r="EI977" s="136" t="str">
        <f>IF($DT977="Passive","",INDEX(Expenses!P$6:P$1005,$DS977,1))</f>
        <v/>
      </c>
    </row>
    <row r="978" spans="123:139" x14ac:dyDescent="0.25">
      <c r="DS978" s="40">
        <v>973</v>
      </c>
      <c r="DT978" s="130" t="str">
        <f>IF(OR(INDEX(Expenses!$B$6:$B$1005,$DS978,1)=0,INDEX(Expenses!$C$6:$C$1005,$DS978,1)=0,INDEX(Expenses!$D$6:$D$1005,$DS978,1)=0),"Passive","Active")</f>
        <v>Passive</v>
      </c>
      <c r="DU978" s="130" t="str">
        <f>IF($DT978="Passive","",INDEX(Expenses!$B$6:$B$1005,Calc!$DS978,1))</f>
        <v/>
      </c>
      <c r="DV978" s="130" t="str">
        <f>IF($DT978="Passive","",INDEX(Expenses!$C$6:$C$1005,Calc!$DS978,1))</f>
        <v/>
      </c>
      <c r="DW978" s="130" t="str">
        <f>IF($DT978="Passive","",INDEX(Expenses!$D$6:$D$1005,Calc!$DS978,1))</f>
        <v/>
      </c>
      <c r="DX978" s="136" t="str">
        <f>IF($DT978="Passive","",INDEX(Expenses!E$6:E$1005,$DS978,1))</f>
        <v/>
      </c>
      <c r="DY978" s="136" t="str">
        <f>IF($DT978="Passive","",INDEX(Expenses!F$6:F$1005,$DS978,1))</f>
        <v/>
      </c>
      <c r="DZ978" s="136" t="str">
        <f>IF($DT978="Passive","",INDEX(Expenses!G$6:G$1005,$DS978,1))</f>
        <v/>
      </c>
      <c r="EA978" s="136" t="str">
        <f>IF($DT978="Passive","",INDEX(Expenses!H$6:H$1005,$DS978,1))</f>
        <v/>
      </c>
      <c r="EB978" s="136" t="str">
        <f>IF($DT978="Passive","",INDEX(Expenses!I$6:I$1005,$DS978,1))</f>
        <v/>
      </c>
      <c r="EC978" s="136" t="str">
        <f>IF($DT978="Passive","",INDEX(Expenses!J$6:J$1005,$DS978,1))</f>
        <v/>
      </c>
      <c r="ED978" s="136" t="str">
        <f>IF($DT978="Passive","",INDEX(Expenses!K$6:K$1005,$DS978,1))</f>
        <v/>
      </c>
      <c r="EE978" s="136" t="str">
        <f>IF($DT978="Passive","",INDEX(Expenses!L$6:L$1005,$DS978,1))</f>
        <v/>
      </c>
      <c r="EF978" s="136" t="str">
        <f>IF($DT978="Passive","",INDEX(Expenses!M$6:M$1005,$DS978,1))</f>
        <v/>
      </c>
      <c r="EG978" s="136" t="str">
        <f>IF($DT978="Passive","",INDEX(Expenses!N$6:N$1005,$DS978,1))</f>
        <v/>
      </c>
      <c r="EH978" s="136" t="str">
        <f>IF($DT978="Passive","",INDEX(Expenses!O$6:O$1005,$DS978,1))</f>
        <v/>
      </c>
      <c r="EI978" s="136" t="str">
        <f>IF($DT978="Passive","",INDEX(Expenses!P$6:P$1005,$DS978,1))</f>
        <v/>
      </c>
    </row>
    <row r="979" spans="123:139" x14ac:dyDescent="0.25">
      <c r="DS979" s="40">
        <v>974</v>
      </c>
      <c r="DT979" s="130" t="str">
        <f>IF(OR(INDEX(Expenses!$B$6:$B$1005,$DS979,1)=0,INDEX(Expenses!$C$6:$C$1005,$DS979,1)=0,INDEX(Expenses!$D$6:$D$1005,$DS979,1)=0),"Passive","Active")</f>
        <v>Passive</v>
      </c>
      <c r="DU979" s="130" t="str">
        <f>IF($DT979="Passive","",INDEX(Expenses!$B$6:$B$1005,Calc!$DS979,1))</f>
        <v/>
      </c>
      <c r="DV979" s="130" t="str">
        <f>IF($DT979="Passive","",INDEX(Expenses!$C$6:$C$1005,Calc!$DS979,1))</f>
        <v/>
      </c>
      <c r="DW979" s="130" t="str">
        <f>IF($DT979="Passive","",INDEX(Expenses!$D$6:$D$1005,Calc!$DS979,1))</f>
        <v/>
      </c>
      <c r="DX979" s="136" t="str">
        <f>IF($DT979="Passive","",INDEX(Expenses!E$6:E$1005,$DS979,1))</f>
        <v/>
      </c>
      <c r="DY979" s="136" t="str">
        <f>IF($DT979="Passive","",INDEX(Expenses!F$6:F$1005,$DS979,1))</f>
        <v/>
      </c>
      <c r="DZ979" s="136" t="str">
        <f>IF($DT979="Passive","",INDEX(Expenses!G$6:G$1005,$DS979,1))</f>
        <v/>
      </c>
      <c r="EA979" s="136" t="str">
        <f>IF($DT979="Passive","",INDEX(Expenses!H$6:H$1005,$DS979,1))</f>
        <v/>
      </c>
      <c r="EB979" s="136" t="str">
        <f>IF($DT979="Passive","",INDEX(Expenses!I$6:I$1005,$DS979,1))</f>
        <v/>
      </c>
      <c r="EC979" s="136" t="str">
        <f>IF($DT979="Passive","",INDEX(Expenses!J$6:J$1005,$DS979,1))</f>
        <v/>
      </c>
      <c r="ED979" s="136" t="str">
        <f>IF($DT979="Passive","",INDEX(Expenses!K$6:K$1005,$DS979,1))</f>
        <v/>
      </c>
      <c r="EE979" s="136" t="str">
        <f>IF($DT979="Passive","",INDEX(Expenses!L$6:L$1005,$DS979,1))</f>
        <v/>
      </c>
      <c r="EF979" s="136" t="str">
        <f>IF($DT979="Passive","",INDEX(Expenses!M$6:M$1005,$DS979,1))</f>
        <v/>
      </c>
      <c r="EG979" s="136" t="str">
        <f>IF($DT979="Passive","",INDEX(Expenses!N$6:N$1005,$DS979,1))</f>
        <v/>
      </c>
      <c r="EH979" s="136" t="str">
        <f>IF($DT979="Passive","",INDEX(Expenses!O$6:O$1005,$DS979,1))</f>
        <v/>
      </c>
      <c r="EI979" s="136" t="str">
        <f>IF($DT979="Passive","",INDEX(Expenses!P$6:P$1005,$DS979,1))</f>
        <v/>
      </c>
    </row>
    <row r="980" spans="123:139" x14ac:dyDescent="0.25">
      <c r="DS980" s="40">
        <v>975</v>
      </c>
      <c r="DT980" s="130" t="str">
        <f>IF(OR(INDEX(Expenses!$B$6:$B$1005,$DS980,1)=0,INDEX(Expenses!$C$6:$C$1005,$DS980,1)=0,INDEX(Expenses!$D$6:$D$1005,$DS980,1)=0),"Passive","Active")</f>
        <v>Passive</v>
      </c>
      <c r="DU980" s="130" t="str">
        <f>IF($DT980="Passive","",INDEX(Expenses!$B$6:$B$1005,Calc!$DS980,1))</f>
        <v/>
      </c>
      <c r="DV980" s="130" t="str">
        <f>IF($DT980="Passive","",INDEX(Expenses!$C$6:$C$1005,Calc!$DS980,1))</f>
        <v/>
      </c>
      <c r="DW980" s="130" t="str">
        <f>IF($DT980="Passive","",INDEX(Expenses!$D$6:$D$1005,Calc!$DS980,1))</f>
        <v/>
      </c>
      <c r="DX980" s="136" t="str">
        <f>IF($DT980="Passive","",INDEX(Expenses!E$6:E$1005,$DS980,1))</f>
        <v/>
      </c>
      <c r="DY980" s="136" t="str">
        <f>IF($DT980="Passive","",INDEX(Expenses!F$6:F$1005,$DS980,1))</f>
        <v/>
      </c>
      <c r="DZ980" s="136" t="str">
        <f>IF($DT980="Passive","",INDEX(Expenses!G$6:G$1005,$DS980,1))</f>
        <v/>
      </c>
      <c r="EA980" s="136" t="str">
        <f>IF($DT980="Passive","",INDEX(Expenses!H$6:H$1005,$DS980,1))</f>
        <v/>
      </c>
      <c r="EB980" s="136" t="str">
        <f>IF($DT980="Passive","",INDEX(Expenses!I$6:I$1005,$DS980,1))</f>
        <v/>
      </c>
      <c r="EC980" s="136" t="str">
        <f>IF($DT980="Passive","",INDEX(Expenses!J$6:J$1005,$DS980,1))</f>
        <v/>
      </c>
      <c r="ED980" s="136" t="str">
        <f>IF($DT980="Passive","",INDEX(Expenses!K$6:K$1005,$DS980,1))</f>
        <v/>
      </c>
      <c r="EE980" s="136" t="str">
        <f>IF($DT980="Passive","",INDEX(Expenses!L$6:L$1005,$DS980,1))</f>
        <v/>
      </c>
      <c r="EF980" s="136" t="str">
        <f>IF($DT980="Passive","",INDEX(Expenses!M$6:M$1005,$DS980,1))</f>
        <v/>
      </c>
      <c r="EG980" s="136" t="str">
        <f>IF($DT980="Passive","",INDEX(Expenses!N$6:N$1005,$DS980,1))</f>
        <v/>
      </c>
      <c r="EH980" s="136" t="str">
        <f>IF($DT980="Passive","",INDEX(Expenses!O$6:O$1005,$DS980,1))</f>
        <v/>
      </c>
      <c r="EI980" s="136" t="str">
        <f>IF($DT980="Passive","",INDEX(Expenses!P$6:P$1005,$DS980,1))</f>
        <v/>
      </c>
    </row>
    <row r="981" spans="123:139" x14ac:dyDescent="0.25">
      <c r="DS981" s="40">
        <v>976</v>
      </c>
      <c r="DT981" s="130" t="str">
        <f>IF(OR(INDEX(Expenses!$B$6:$B$1005,$DS981,1)=0,INDEX(Expenses!$C$6:$C$1005,$DS981,1)=0,INDEX(Expenses!$D$6:$D$1005,$DS981,1)=0),"Passive","Active")</f>
        <v>Passive</v>
      </c>
      <c r="DU981" s="130" t="str">
        <f>IF($DT981="Passive","",INDEX(Expenses!$B$6:$B$1005,Calc!$DS981,1))</f>
        <v/>
      </c>
      <c r="DV981" s="130" t="str">
        <f>IF($DT981="Passive","",INDEX(Expenses!$C$6:$C$1005,Calc!$DS981,1))</f>
        <v/>
      </c>
      <c r="DW981" s="130" t="str">
        <f>IF($DT981="Passive","",INDEX(Expenses!$D$6:$D$1005,Calc!$DS981,1))</f>
        <v/>
      </c>
      <c r="DX981" s="136" t="str">
        <f>IF($DT981="Passive","",INDEX(Expenses!E$6:E$1005,$DS981,1))</f>
        <v/>
      </c>
      <c r="DY981" s="136" t="str">
        <f>IF($DT981="Passive","",INDEX(Expenses!F$6:F$1005,$DS981,1))</f>
        <v/>
      </c>
      <c r="DZ981" s="136" t="str">
        <f>IF($DT981="Passive","",INDEX(Expenses!G$6:G$1005,$DS981,1))</f>
        <v/>
      </c>
      <c r="EA981" s="136" t="str">
        <f>IF($DT981="Passive","",INDEX(Expenses!H$6:H$1005,$DS981,1))</f>
        <v/>
      </c>
      <c r="EB981" s="136" t="str">
        <f>IF($DT981="Passive","",INDEX(Expenses!I$6:I$1005,$DS981,1))</f>
        <v/>
      </c>
      <c r="EC981" s="136" t="str">
        <f>IF($DT981="Passive","",INDEX(Expenses!J$6:J$1005,$DS981,1))</f>
        <v/>
      </c>
      <c r="ED981" s="136" t="str">
        <f>IF($DT981="Passive","",INDEX(Expenses!K$6:K$1005,$DS981,1))</f>
        <v/>
      </c>
      <c r="EE981" s="136" t="str">
        <f>IF($DT981="Passive","",INDEX(Expenses!L$6:L$1005,$DS981,1))</f>
        <v/>
      </c>
      <c r="EF981" s="136" t="str">
        <f>IF($DT981="Passive","",INDEX(Expenses!M$6:M$1005,$DS981,1))</f>
        <v/>
      </c>
      <c r="EG981" s="136" t="str">
        <f>IF($DT981="Passive","",INDEX(Expenses!N$6:N$1005,$DS981,1))</f>
        <v/>
      </c>
      <c r="EH981" s="136" t="str">
        <f>IF($DT981="Passive","",INDEX(Expenses!O$6:O$1005,$DS981,1))</f>
        <v/>
      </c>
      <c r="EI981" s="136" t="str">
        <f>IF($DT981="Passive","",INDEX(Expenses!P$6:P$1005,$DS981,1))</f>
        <v/>
      </c>
    </row>
    <row r="982" spans="123:139" x14ac:dyDescent="0.25">
      <c r="DS982" s="40">
        <v>977</v>
      </c>
      <c r="DT982" s="130" t="str">
        <f>IF(OR(INDEX(Expenses!$B$6:$B$1005,$DS982,1)=0,INDEX(Expenses!$C$6:$C$1005,$DS982,1)=0,INDEX(Expenses!$D$6:$D$1005,$DS982,1)=0),"Passive","Active")</f>
        <v>Passive</v>
      </c>
      <c r="DU982" s="130" t="str">
        <f>IF($DT982="Passive","",INDEX(Expenses!$B$6:$B$1005,Calc!$DS982,1))</f>
        <v/>
      </c>
      <c r="DV982" s="130" t="str">
        <f>IF($DT982="Passive","",INDEX(Expenses!$C$6:$C$1005,Calc!$DS982,1))</f>
        <v/>
      </c>
      <c r="DW982" s="130" t="str">
        <f>IF($DT982="Passive","",INDEX(Expenses!$D$6:$D$1005,Calc!$DS982,1))</f>
        <v/>
      </c>
      <c r="DX982" s="136" t="str">
        <f>IF($DT982="Passive","",INDEX(Expenses!E$6:E$1005,$DS982,1))</f>
        <v/>
      </c>
      <c r="DY982" s="136" t="str">
        <f>IF($DT982="Passive","",INDEX(Expenses!F$6:F$1005,$DS982,1))</f>
        <v/>
      </c>
      <c r="DZ982" s="136" t="str">
        <f>IF($DT982="Passive","",INDEX(Expenses!G$6:G$1005,$DS982,1))</f>
        <v/>
      </c>
      <c r="EA982" s="136" t="str">
        <f>IF($DT982="Passive","",INDEX(Expenses!H$6:H$1005,$DS982,1))</f>
        <v/>
      </c>
      <c r="EB982" s="136" t="str">
        <f>IF($DT982="Passive","",INDEX(Expenses!I$6:I$1005,$DS982,1))</f>
        <v/>
      </c>
      <c r="EC982" s="136" t="str">
        <f>IF($DT982="Passive","",INDEX(Expenses!J$6:J$1005,$DS982,1))</f>
        <v/>
      </c>
      <c r="ED982" s="136" t="str">
        <f>IF($DT982="Passive","",INDEX(Expenses!K$6:K$1005,$DS982,1))</f>
        <v/>
      </c>
      <c r="EE982" s="136" t="str">
        <f>IF($DT982="Passive","",INDEX(Expenses!L$6:L$1005,$DS982,1))</f>
        <v/>
      </c>
      <c r="EF982" s="136" t="str">
        <f>IF($DT982="Passive","",INDEX(Expenses!M$6:M$1005,$DS982,1))</f>
        <v/>
      </c>
      <c r="EG982" s="136" t="str">
        <f>IF($DT982="Passive","",INDEX(Expenses!N$6:N$1005,$DS982,1))</f>
        <v/>
      </c>
      <c r="EH982" s="136" t="str">
        <f>IF($DT982="Passive","",INDEX(Expenses!O$6:O$1005,$DS982,1))</f>
        <v/>
      </c>
      <c r="EI982" s="136" t="str">
        <f>IF($DT982="Passive","",INDEX(Expenses!P$6:P$1005,$DS982,1))</f>
        <v/>
      </c>
    </row>
    <row r="983" spans="123:139" x14ac:dyDescent="0.25">
      <c r="DS983" s="40">
        <v>978</v>
      </c>
      <c r="DT983" s="130" t="str">
        <f>IF(OR(INDEX(Expenses!$B$6:$B$1005,$DS983,1)=0,INDEX(Expenses!$C$6:$C$1005,$DS983,1)=0,INDEX(Expenses!$D$6:$D$1005,$DS983,1)=0),"Passive","Active")</f>
        <v>Passive</v>
      </c>
      <c r="DU983" s="130" t="str">
        <f>IF($DT983="Passive","",INDEX(Expenses!$B$6:$B$1005,Calc!$DS983,1))</f>
        <v/>
      </c>
      <c r="DV983" s="130" t="str">
        <f>IF($DT983="Passive","",INDEX(Expenses!$C$6:$C$1005,Calc!$DS983,1))</f>
        <v/>
      </c>
      <c r="DW983" s="130" t="str">
        <f>IF($DT983="Passive","",INDEX(Expenses!$D$6:$D$1005,Calc!$DS983,1))</f>
        <v/>
      </c>
      <c r="DX983" s="136" t="str">
        <f>IF($DT983="Passive","",INDEX(Expenses!E$6:E$1005,$DS983,1))</f>
        <v/>
      </c>
      <c r="DY983" s="136" t="str">
        <f>IF($DT983="Passive","",INDEX(Expenses!F$6:F$1005,$DS983,1))</f>
        <v/>
      </c>
      <c r="DZ983" s="136" t="str">
        <f>IF($DT983="Passive","",INDEX(Expenses!G$6:G$1005,$DS983,1))</f>
        <v/>
      </c>
      <c r="EA983" s="136" t="str">
        <f>IF($DT983="Passive","",INDEX(Expenses!H$6:H$1005,$DS983,1))</f>
        <v/>
      </c>
      <c r="EB983" s="136" t="str">
        <f>IF($DT983="Passive","",INDEX(Expenses!I$6:I$1005,$DS983,1))</f>
        <v/>
      </c>
      <c r="EC983" s="136" t="str">
        <f>IF($DT983="Passive","",INDEX(Expenses!J$6:J$1005,$DS983,1))</f>
        <v/>
      </c>
      <c r="ED983" s="136" t="str">
        <f>IF($DT983="Passive","",INDEX(Expenses!K$6:K$1005,$DS983,1))</f>
        <v/>
      </c>
      <c r="EE983" s="136" t="str">
        <f>IF($DT983="Passive","",INDEX(Expenses!L$6:L$1005,$DS983,1))</f>
        <v/>
      </c>
      <c r="EF983" s="136" t="str">
        <f>IF($DT983="Passive","",INDEX(Expenses!M$6:M$1005,$DS983,1))</f>
        <v/>
      </c>
      <c r="EG983" s="136" t="str">
        <f>IF($DT983="Passive","",INDEX(Expenses!N$6:N$1005,$DS983,1))</f>
        <v/>
      </c>
      <c r="EH983" s="136" t="str">
        <f>IF($DT983="Passive","",INDEX(Expenses!O$6:O$1005,$DS983,1))</f>
        <v/>
      </c>
      <c r="EI983" s="136" t="str">
        <f>IF($DT983="Passive","",INDEX(Expenses!P$6:P$1005,$DS983,1))</f>
        <v/>
      </c>
    </row>
    <row r="984" spans="123:139" x14ac:dyDescent="0.25">
      <c r="DS984" s="40">
        <v>979</v>
      </c>
      <c r="DT984" s="130" t="str">
        <f>IF(OR(INDEX(Expenses!$B$6:$B$1005,$DS984,1)=0,INDEX(Expenses!$C$6:$C$1005,$DS984,1)=0,INDEX(Expenses!$D$6:$D$1005,$DS984,1)=0),"Passive","Active")</f>
        <v>Passive</v>
      </c>
      <c r="DU984" s="130" t="str">
        <f>IF($DT984="Passive","",INDEX(Expenses!$B$6:$B$1005,Calc!$DS984,1))</f>
        <v/>
      </c>
      <c r="DV984" s="130" t="str">
        <f>IF($DT984="Passive","",INDEX(Expenses!$C$6:$C$1005,Calc!$DS984,1))</f>
        <v/>
      </c>
      <c r="DW984" s="130" t="str">
        <f>IF($DT984="Passive","",INDEX(Expenses!$D$6:$D$1005,Calc!$DS984,1))</f>
        <v/>
      </c>
      <c r="DX984" s="136" t="str">
        <f>IF($DT984="Passive","",INDEX(Expenses!E$6:E$1005,$DS984,1))</f>
        <v/>
      </c>
      <c r="DY984" s="136" t="str">
        <f>IF($DT984="Passive","",INDEX(Expenses!F$6:F$1005,$DS984,1))</f>
        <v/>
      </c>
      <c r="DZ984" s="136" t="str">
        <f>IF($DT984="Passive","",INDEX(Expenses!G$6:G$1005,$DS984,1))</f>
        <v/>
      </c>
      <c r="EA984" s="136" t="str">
        <f>IF($DT984="Passive","",INDEX(Expenses!H$6:H$1005,$DS984,1))</f>
        <v/>
      </c>
      <c r="EB984" s="136" t="str">
        <f>IF($DT984="Passive","",INDEX(Expenses!I$6:I$1005,$DS984,1))</f>
        <v/>
      </c>
      <c r="EC984" s="136" t="str">
        <f>IF($DT984="Passive","",INDEX(Expenses!J$6:J$1005,$DS984,1))</f>
        <v/>
      </c>
      <c r="ED984" s="136" t="str">
        <f>IF($DT984="Passive","",INDEX(Expenses!K$6:K$1005,$DS984,1))</f>
        <v/>
      </c>
      <c r="EE984" s="136" t="str">
        <f>IF($DT984="Passive","",INDEX(Expenses!L$6:L$1005,$DS984,1))</f>
        <v/>
      </c>
      <c r="EF984" s="136" t="str">
        <f>IF($DT984="Passive","",INDEX(Expenses!M$6:M$1005,$DS984,1))</f>
        <v/>
      </c>
      <c r="EG984" s="136" t="str">
        <f>IF($DT984="Passive","",INDEX(Expenses!N$6:N$1005,$DS984,1))</f>
        <v/>
      </c>
      <c r="EH984" s="136" t="str">
        <f>IF($DT984="Passive","",INDEX(Expenses!O$6:O$1005,$DS984,1))</f>
        <v/>
      </c>
      <c r="EI984" s="136" t="str">
        <f>IF($DT984="Passive","",INDEX(Expenses!P$6:P$1005,$DS984,1))</f>
        <v/>
      </c>
    </row>
    <row r="985" spans="123:139" x14ac:dyDescent="0.25">
      <c r="DS985" s="40">
        <v>980</v>
      </c>
      <c r="DT985" s="130" t="str">
        <f>IF(OR(INDEX(Expenses!$B$6:$B$1005,$DS985,1)=0,INDEX(Expenses!$C$6:$C$1005,$DS985,1)=0,INDEX(Expenses!$D$6:$D$1005,$DS985,1)=0),"Passive","Active")</f>
        <v>Passive</v>
      </c>
      <c r="DU985" s="130" t="str">
        <f>IF($DT985="Passive","",INDEX(Expenses!$B$6:$B$1005,Calc!$DS985,1))</f>
        <v/>
      </c>
      <c r="DV985" s="130" t="str">
        <f>IF($DT985="Passive","",INDEX(Expenses!$C$6:$C$1005,Calc!$DS985,1))</f>
        <v/>
      </c>
      <c r="DW985" s="130" t="str">
        <f>IF($DT985="Passive","",INDEX(Expenses!$D$6:$D$1005,Calc!$DS985,1))</f>
        <v/>
      </c>
      <c r="DX985" s="136" t="str">
        <f>IF($DT985="Passive","",INDEX(Expenses!E$6:E$1005,$DS985,1))</f>
        <v/>
      </c>
      <c r="DY985" s="136" t="str">
        <f>IF($DT985="Passive","",INDEX(Expenses!F$6:F$1005,$DS985,1))</f>
        <v/>
      </c>
      <c r="DZ985" s="136" t="str">
        <f>IF($DT985="Passive","",INDEX(Expenses!G$6:G$1005,$DS985,1))</f>
        <v/>
      </c>
      <c r="EA985" s="136" t="str">
        <f>IF($DT985="Passive","",INDEX(Expenses!H$6:H$1005,$DS985,1))</f>
        <v/>
      </c>
      <c r="EB985" s="136" t="str">
        <f>IF($DT985="Passive","",INDEX(Expenses!I$6:I$1005,$DS985,1))</f>
        <v/>
      </c>
      <c r="EC985" s="136" t="str">
        <f>IF($DT985="Passive","",INDEX(Expenses!J$6:J$1005,$DS985,1))</f>
        <v/>
      </c>
      <c r="ED985" s="136" t="str">
        <f>IF($DT985="Passive","",INDEX(Expenses!K$6:K$1005,$DS985,1))</f>
        <v/>
      </c>
      <c r="EE985" s="136" t="str">
        <f>IF($DT985="Passive","",INDEX(Expenses!L$6:L$1005,$DS985,1))</f>
        <v/>
      </c>
      <c r="EF985" s="136" t="str">
        <f>IF($DT985="Passive","",INDEX(Expenses!M$6:M$1005,$DS985,1))</f>
        <v/>
      </c>
      <c r="EG985" s="136" t="str">
        <f>IF($DT985="Passive","",INDEX(Expenses!N$6:N$1005,$DS985,1))</f>
        <v/>
      </c>
      <c r="EH985" s="136" t="str">
        <f>IF($DT985="Passive","",INDEX(Expenses!O$6:O$1005,$DS985,1))</f>
        <v/>
      </c>
      <c r="EI985" s="136" t="str">
        <f>IF($DT985="Passive","",INDEX(Expenses!P$6:P$1005,$DS985,1))</f>
        <v/>
      </c>
    </row>
    <row r="986" spans="123:139" x14ac:dyDescent="0.25">
      <c r="DS986" s="40">
        <v>981</v>
      </c>
      <c r="DT986" s="130" t="str">
        <f>IF(OR(INDEX(Expenses!$B$6:$B$1005,$DS986,1)=0,INDEX(Expenses!$C$6:$C$1005,$DS986,1)=0,INDEX(Expenses!$D$6:$D$1005,$DS986,1)=0),"Passive","Active")</f>
        <v>Passive</v>
      </c>
      <c r="DU986" s="130" t="str">
        <f>IF($DT986="Passive","",INDEX(Expenses!$B$6:$B$1005,Calc!$DS986,1))</f>
        <v/>
      </c>
      <c r="DV986" s="130" t="str">
        <f>IF($DT986="Passive","",INDEX(Expenses!$C$6:$C$1005,Calc!$DS986,1))</f>
        <v/>
      </c>
      <c r="DW986" s="130" t="str">
        <f>IF($DT986="Passive","",INDEX(Expenses!$D$6:$D$1005,Calc!$DS986,1))</f>
        <v/>
      </c>
      <c r="DX986" s="136" t="str">
        <f>IF($DT986="Passive","",INDEX(Expenses!E$6:E$1005,$DS986,1))</f>
        <v/>
      </c>
      <c r="DY986" s="136" t="str">
        <f>IF($DT986="Passive","",INDEX(Expenses!F$6:F$1005,$DS986,1))</f>
        <v/>
      </c>
      <c r="DZ986" s="136" t="str">
        <f>IF($DT986="Passive","",INDEX(Expenses!G$6:G$1005,$DS986,1))</f>
        <v/>
      </c>
      <c r="EA986" s="136" t="str">
        <f>IF($DT986="Passive","",INDEX(Expenses!H$6:H$1005,$DS986,1))</f>
        <v/>
      </c>
      <c r="EB986" s="136" t="str">
        <f>IF($DT986="Passive","",INDEX(Expenses!I$6:I$1005,$DS986,1))</f>
        <v/>
      </c>
      <c r="EC986" s="136" t="str">
        <f>IF($DT986="Passive","",INDEX(Expenses!J$6:J$1005,$DS986,1))</f>
        <v/>
      </c>
      <c r="ED986" s="136" t="str">
        <f>IF($DT986="Passive","",INDEX(Expenses!K$6:K$1005,$DS986,1))</f>
        <v/>
      </c>
      <c r="EE986" s="136" t="str">
        <f>IF($DT986="Passive","",INDEX(Expenses!L$6:L$1005,$DS986,1))</f>
        <v/>
      </c>
      <c r="EF986" s="136" t="str">
        <f>IF($DT986="Passive","",INDEX(Expenses!M$6:M$1005,$DS986,1))</f>
        <v/>
      </c>
      <c r="EG986" s="136" t="str">
        <f>IF($DT986="Passive","",INDEX(Expenses!N$6:N$1005,$DS986,1))</f>
        <v/>
      </c>
      <c r="EH986" s="136" t="str">
        <f>IF($DT986="Passive","",INDEX(Expenses!O$6:O$1005,$DS986,1))</f>
        <v/>
      </c>
      <c r="EI986" s="136" t="str">
        <f>IF($DT986="Passive","",INDEX(Expenses!P$6:P$1005,$DS986,1))</f>
        <v/>
      </c>
    </row>
    <row r="987" spans="123:139" x14ac:dyDescent="0.25">
      <c r="DS987" s="40">
        <v>982</v>
      </c>
      <c r="DT987" s="130" t="str">
        <f>IF(OR(INDEX(Expenses!$B$6:$B$1005,$DS987,1)=0,INDEX(Expenses!$C$6:$C$1005,$DS987,1)=0,INDEX(Expenses!$D$6:$D$1005,$DS987,1)=0),"Passive","Active")</f>
        <v>Passive</v>
      </c>
      <c r="DU987" s="130" t="str">
        <f>IF($DT987="Passive","",INDEX(Expenses!$B$6:$B$1005,Calc!$DS987,1))</f>
        <v/>
      </c>
      <c r="DV987" s="130" t="str">
        <f>IF($DT987="Passive","",INDEX(Expenses!$C$6:$C$1005,Calc!$DS987,1))</f>
        <v/>
      </c>
      <c r="DW987" s="130" t="str">
        <f>IF($DT987="Passive","",INDEX(Expenses!$D$6:$D$1005,Calc!$DS987,1))</f>
        <v/>
      </c>
      <c r="DX987" s="136" t="str">
        <f>IF($DT987="Passive","",INDEX(Expenses!E$6:E$1005,$DS987,1))</f>
        <v/>
      </c>
      <c r="DY987" s="136" t="str">
        <f>IF($DT987="Passive","",INDEX(Expenses!F$6:F$1005,$DS987,1))</f>
        <v/>
      </c>
      <c r="DZ987" s="136" t="str">
        <f>IF($DT987="Passive","",INDEX(Expenses!G$6:G$1005,$DS987,1))</f>
        <v/>
      </c>
      <c r="EA987" s="136" t="str">
        <f>IF($DT987="Passive","",INDEX(Expenses!H$6:H$1005,$DS987,1))</f>
        <v/>
      </c>
      <c r="EB987" s="136" t="str">
        <f>IF($DT987="Passive","",INDEX(Expenses!I$6:I$1005,$DS987,1))</f>
        <v/>
      </c>
      <c r="EC987" s="136" t="str">
        <f>IF($DT987="Passive","",INDEX(Expenses!J$6:J$1005,$DS987,1))</f>
        <v/>
      </c>
      <c r="ED987" s="136" t="str">
        <f>IF($DT987="Passive","",INDEX(Expenses!K$6:K$1005,$DS987,1))</f>
        <v/>
      </c>
      <c r="EE987" s="136" t="str">
        <f>IF($DT987="Passive","",INDEX(Expenses!L$6:L$1005,$DS987,1))</f>
        <v/>
      </c>
      <c r="EF987" s="136" t="str">
        <f>IF($DT987="Passive","",INDEX(Expenses!M$6:M$1005,$DS987,1))</f>
        <v/>
      </c>
      <c r="EG987" s="136" t="str">
        <f>IF($DT987="Passive","",INDEX(Expenses!N$6:N$1005,$DS987,1))</f>
        <v/>
      </c>
      <c r="EH987" s="136" t="str">
        <f>IF($DT987="Passive","",INDEX(Expenses!O$6:O$1005,$DS987,1))</f>
        <v/>
      </c>
      <c r="EI987" s="136" t="str">
        <f>IF($DT987="Passive","",INDEX(Expenses!P$6:P$1005,$DS987,1))</f>
        <v/>
      </c>
    </row>
    <row r="988" spans="123:139" x14ac:dyDescent="0.25">
      <c r="DS988" s="40">
        <v>983</v>
      </c>
      <c r="DT988" s="130" t="str">
        <f>IF(OR(INDEX(Expenses!$B$6:$B$1005,$DS988,1)=0,INDEX(Expenses!$C$6:$C$1005,$DS988,1)=0,INDEX(Expenses!$D$6:$D$1005,$DS988,1)=0),"Passive","Active")</f>
        <v>Passive</v>
      </c>
      <c r="DU988" s="130" t="str">
        <f>IF($DT988="Passive","",INDEX(Expenses!$B$6:$B$1005,Calc!$DS988,1))</f>
        <v/>
      </c>
      <c r="DV988" s="130" t="str">
        <f>IF($DT988="Passive","",INDEX(Expenses!$C$6:$C$1005,Calc!$DS988,1))</f>
        <v/>
      </c>
      <c r="DW988" s="130" t="str">
        <f>IF($DT988="Passive","",INDEX(Expenses!$D$6:$D$1005,Calc!$DS988,1))</f>
        <v/>
      </c>
      <c r="DX988" s="136" t="str">
        <f>IF($DT988="Passive","",INDEX(Expenses!E$6:E$1005,$DS988,1))</f>
        <v/>
      </c>
      <c r="DY988" s="136" t="str">
        <f>IF($DT988="Passive","",INDEX(Expenses!F$6:F$1005,$DS988,1))</f>
        <v/>
      </c>
      <c r="DZ988" s="136" t="str">
        <f>IF($DT988="Passive","",INDEX(Expenses!G$6:G$1005,$DS988,1))</f>
        <v/>
      </c>
      <c r="EA988" s="136" t="str">
        <f>IF($DT988="Passive","",INDEX(Expenses!H$6:H$1005,$DS988,1))</f>
        <v/>
      </c>
      <c r="EB988" s="136" t="str">
        <f>IF($DT988="Passive","",INDEX(Expenses!I$6:I$1005,$DS988,1))</f>
        <v/>
      </c>
      <c r="EC988" s="136" t="str">
        <f>IF($DT988="Passive","",INDEX(Expenses!J$6:J$1005,$DS988,1))</f>
        <v/>
      </c>
      <c r="ED988" s="136" t="str">
        <f>IF($DT988="Passive","",INDEX(Expenses!K$6:K$1005,$DS988,1))</f>
        <v/>
      </c>
      <c r="EE988" s="136" t="str">
        <f>IF($DT988="Passive","",INDEX(Expenses!L$6:L$1005,$DS988,1))</f>
        <v/>
      </c>
      <c r="EF988" s="136" t="str">
        <f>IF($DT988="Passive","",INDEX(Expenses!M$6:M$1005,$DS988,1))</f>
        <v/>
      </c>
      <c r="EG988" s="136" t="str">
        <f>IF($DT988="Passive","",INDEX(Expenses!N$6:N$1005,$DS988,1))</f>
        <v/>
      </c>
      <c r="EH988" s="136" t="str">
        <f>IF($DT988="Passive","",INDEX(Expenses!O$6:O$1005,$DS988,1))</f>
        <v/>
      </c>
      <c r="EI988" s="136" t="str">
        <f>IF($DT988="Passive","",INDEX(Expenses!P$6:P$1005,$DS988,1))</f>
        <v/>
      </c>
    </row>
    <row r="989" spans="123:139" x14ac:dyDescent="0.25">
      <c r="DS989" s="40">
        <v>984</v>
      </c>
      <c r="DT989" s="130" t="str">
        <f>IF(OR(INDEX(Expenses!$B$6:$B$1005,$DS989,1)=0,INDEX(Expenses!$C$6:$C$1005,$DS989,1)=0,INDEX(Expenses!$D$6:$D$1005,$DS989,1)=0),"Passive","Active")</f>
        <v>Passive</v>
      </c>
      <c r="DU989" s="130" t="str">
        <f>IF($DT989="Passive","",INDEX(Expenses!$B$6:$B$1005,Calc!$DS989,1))</f>
        <v/>
      </c>
      <c r="DV989" s="130" t="str">
        <f>IF($DT989="Passive","",INDEX(Expenses!$C$6:$C$1005,Calc!$DS989,1))</f>
        <v/>
      </c>
      <c r="DW989" s="130" t="str">
        <f>IF($DT989="Passive","",INDEX(Expenses!$D$6:$D$1005,Calc!$DS989,1))</f>
        <v/>
      </c>
      <c r="DX989" s="136" t="str">
        <f>IF($DT989="Passive","",INDEX(Expenses!E$6:E$1005,$DS989,1))</f>
        <v/>
      </c>
      <c r="DY989" s="136" t="str">
        <f>IF($DT989="Passive","",INDEX(Expenses!F$6:F$1005,$DS989,1))</f>
        <v/>
      </c>
      <c r="DZ989" s="136" t="str">
        <f>IF($DT989="Passive","",INDEX(Expenses!G$6:G$1005,$DS989,1))</f>
        <v/>
      </c>
      <c r="EA989" s="136" t="str">
        <f>IF($DT989="Passive","",INDEX(Expenses!H$6:H$1005,$DS989,1))</f>
        <v/>
      </c>
      <c r="EB989" s="136" t="str">
        <f>IF($DT989="Passive","",INDEX(Expenses!I$6:I$1005,$DS989,1))</f>
        <v/>
      </c>
      <c r="EC989" s="136" t="str">
        <f>IF($DT989="Passive","",INDEX(Expenses!J$6:J$1005,$DS989,1))</f>
        <v/>
      </c>
      <c r="ED989" s="136" t="str">
        <f>IF($DT989="Passive","",INDEX(Expenses!K$6:K$1005,$DS989,1))</f>
        <v/>
      </c>
      <c r="EE989" s="136" t="str">
        <f>IF($DT989="Passive","",INDEX(Expenses!L$6:L$1005,$DS989,1))</f>
        <v/>
      </c>
      <c r="EF989" s="136" t="str">
        <f>IF($DT989="Passive","",INDEX(Expenses!M$6:M$1005,$DS989,1))</f>
        <v/>
      </c>
      <c r="EG989" s="136" t="str">
        <f>IF($DT989="Passive","",INDEX(Expenses!N$6:N$1005,$DS989,1))</f>
        <v/>
      </c>
      <c r="EH989" s="136" t="str">
        <f>IF($DT989="Passive","",INDEX(Expenses!O$6:O$1005,$DS989,1))</f>
        <v/>
      </c>
      <c r="EI989" s="136" t="str">
        <f>IF($DT989="Passive","",INDEX(Expenses!P$6:P$1005,$DS989,1))</f>
        <v/>
      </c>
    </row>
    <row r="990" spans="123:139" x14ac:dyDescent="0.25">
      <c r="DS990" s="40">
        <v>985</v>
      </c>
      <c r="DT990" s="130" t="str">
        <f>IF(OR(INDEX(Expenses!$B$6:$B$1005,$DS990,1)=0,INDEX(Expenses!$C$6:$C$1005,$DS990,1)=0,INDEX(Expenses!$D$6:$D$1005,$DS990,1)=0),"Passive","Active")</f>
        <v>Passive</v>
      </c>
      <c r="DU990" s="130" t="str">
        <f>IF($DT990="Passive","",INDEX(Expenses!$B$6:$B$1005,Calc!$DS990,1))</f>
        <v/>
      </c>
      <c r="DV990" s="130" t="str">
        <f>IF($DT990="Passive","",INDEX(Expenses!$C$6:$C$1005,Calc!$DS990,1))</f>
        <v/>
      </c>
      <c r="DW990" s="130" t="str">
        <f>IF($DT990="Passive","",INDEX(Expenses!$D$6:$D$1005,Calc!$DS990,1))</f>
        <v/>
      </c>
      <c r="DX990" s="136" t="str">
        <f>IF($DT990="Passive","",INDEX(Expenses!E$6:E$1005,$DS990,1))</f>
        <v/>
      </c>
      <c r="DY990" s="136" t="str">
        <f>IF($DT990="Passive","",INDEX(Expenses!F$6:F$1005,$DS990,1))</f>
        <v/>
      </c>
      <c r="DZ990" s="136" t="str">
        <f>IF($DT990="Passive","",INDEX(Expenses!G$6:G$1005,$DS990,1))</f>
        <v/>
      </c>
      <c r="EA990" s="136" t="str">
        <f>IF($DT990="Passive","",INDEX(Expenses!H$6:H$1005,$DS990,1))</f>
        <v/>
      </c>
      <c r="EB990" s="136" t="str">
        <f>IF($DT990="Passive","",INDEX(Expenses!I$6:I$1005,$DS990,1))</f>
        <v/>
      </c>
      <c r="EC990" s="136" t="str">
        <f>IF($DT990="Passive","",INDEX(Expenses!J$6:J$1005,$DS990,1))</f>
        <v/>
      </c>
      <c r="ED990" s="136" t="str">
        <f>IF($DT990="Passive","",INDEX(Expenses!K$6:K$1005,$DS990,1))</f>
        <v/>
      </c>
      <c r="EE990" s="136" t="str">
        <f>IF($DT990="Passive","",INDEX(Expenses!L$6:L$1005,$DS990,1))</f>
        <v/>
      </c>
      <c r="EF990" s="136" t="str">
        <f>IF($DT990="Passive","",INDEX(Expenses!M$6:M$1005,$DS990,1))</f>
        <v/>
      </c>
      <c r="EG990" s="136" t="str">
        <f>IF($DT990="Passive","",INDEX(Expenses!N$6:N$1005,$DS990,1))</f>
        <v/>
      </c>
      <c r="EH990" s="136" t="str">
        <f>IF($DT990="Passive","",INDEX(Expenses!O$6:O$1005,$DS990,1))</f>
        <v/>
      </c>
      <c r="EI990" s="136" t="str">
        <f>IF($DT990="Passive","",INDEX(Expenses!P$6:P$1005,$DS990,1))</f>
        <v/>
      </c>
    </row>
    <row r="991" spans="123:139" x14ac:dyDescent="0.25">
      <c r="DS991" s="40">
        <v>986</v>
      </c>
      <c r="DT991" s="130" t="str">
        <f>IF(OR(INDEX(Expenses!$B$6:$B$1005,$DS991,1)=0,INDEX(Expenses!$C$6:$C$1005,$DS991,1)=0,INDEX(Expenses!$D$6:$D$1005,$DS991,1)=0),"Passive","Active")</f>
        <v>Passive</v>
      </c>
      <c r="DU991" s="130" t="str">
        <f>IF($DT991="Passive","",INDEX(Expenses!$B$6:$B$1005,Calc!$DS991,1))</f>
        <v/>
      </c>
      <c r="DV991" s="130" t="str">
        <f>IF($DT991="Passive","",INDEX(Expenses!$C$6:$C$1005,Calc!$DS991,1))</f>
        <v/>
      </c>
      <c r="DW991" s="130" t="str">
        <f>IF($DT991="Passive","",INDEX(Expenses!$D$6:$D$1005,Calc!$DS991,1))</f>
        <v/>
      </c>
      <c r="DX991" s="136" t="str">
        <f>IF($DT991="Passive","",INDEX(Expenses!E$6:E$1005,$DS991,1))</f>
        <v/>
      </c>
      <c r="DY991" s="136" t="str">
        <f>IF($DT991="Passive","",INDEX(Expenses!F$6:F$1005,$DS991,1))</f>
        <v/>
      </c>
      <c r="DZ991" s="136" t="str">
        <f>IF($DT991="Passive","",INDEX(Expenses!G$6:G$1005,$DS991,1))</f>
        <v/>
      </c>
      <c r="EA991" s="136" t="str">
        <f>IF($DT991="Passive","",INDEX(Expenses!H$6:H$1005,$DS991,1))</f>
        <v/>
      </c>
      <c r="EB991" s="136" t="str">
        <f>IF($DT991="Passive","",INDEX(Expenses!I$6:I$1005,$DS991,1))</f>
        <v/>
      </c>
      <c r="EC991" s="136" t="str">
        <f>IF($DT991="Passive","",INDEX(Expenses!J$6:J$1005,$DS991,1))</f>
        <v/>
      </c>
      <c r="ED991" s="136" t="str">
        <f>IF($DT991="Passive","",INDEX(Expenses!K$6:K$1005,$DS991,1))</f>
        <v/>
      </c>
      <c r="EE991" s="136" t="str">
        <f>IF($DT991="Passive","",INDEX(Expenses!L$6:L$1005,$DS991,1))</f>
        <v/>
      </c>
      <c r="EF991" s="136" t="str">
        <f>IF($DT991="Passive","",INDEX(Expenses!M$6:M$1005,$DS991,1))</f>
        <v/>
      </c>
      <c r="EG991" s="136" t="str">
        <f>IF($DT991="Passive","",INDEX(Expenses!N$6:N$1005,$DS991,1))</f>
        <v/>
      </c>
      <c r="EH991" s="136" t="str">
        <f>IF($DT991="Passive","",INDEX(Expenses!O$6:O$1005,$DS991,1))</f>
        <v/>
      </c>
      <c r="EI991" s="136" t="str">
        <f>IF($DT991="Passive","",INDEX(Expenses!P$6:P$1005,$DS991,1))</f>
        <v/>
      </c>
    </row>
    <row r="992" spans="123:139" x14ac:dyDescent="0.25">
      <c r="DS992" s="40">
        <v>987</v>
      </c>
      <c r="DT992" s="130" t="str">
        <f>IF(OR(INDEX(Expenses!$B$6:$B$1005,$DS992,1)=0,INDEX(Expenses!$C$6:$C$1005,$DS992,1)=0,INDEX(Expenses!$D$6:$D$1005,$DS992,1)=0),"Passive","Active")</f>
        <v>Passive</v>
      </c>
      <c r="DU992" s="130" t="str">
        <f>IF($DT992="Passive","",INDEX(Expenses!$B$6:$B$1005,Calc!$DS992,1))</f>
        <v/>
      </c>
      <c r="DV992" s="130" t="str">
        <f>IF($DT992="Passive","",INDEX(Expenses!$C$6:$C$1005,Calc!$DS992,1))</f>
        <v/>
      </c>
      <c r="DW992" s="130" t="str">
        <f>IF($DT992="Passive","",INDEX(Expenses!$D$6:$D$1005,Calc!$DS992,1))</f>
        <v/>
      </c>
      <c r="DX992" s="136" t="str">
        <f>IF($DT992="Passive","",INDEX(Expenses!E$6:E$1005,$DS992,1))</f>
        <v/>
      </c>
      <c r="DY992" s="136" t="str">
        <f>IF($DT992="Passive","",INDEX(Expenses!F$6:F$1005,$DS992,1))</f>
        <v/>
      </c>
      <c r="DZ992" s="136" t="str">
        <f>IF($DT992="Passive","",INDEX(Expenses!G$6:G$1005,$DS992,1))</f>
        <v/>
      </c>
      <c r="EA992" s="136" t="str">
        <f>IF($DT992="Passive","",INDEX(Expenses!H$6:H$1005,$DS992,1))</f>
        <v/>
      </c>
      <c r="EB992" s="136" t="str">
        <f>IF($DT992="Passive","",INDEX(Expenses!I$6:I$1005,$DS992,1))</f>
        <v/>
      </c>
      <c r="EC992" s="136" t="str">
        <f>IF($DT992="Passive","",INDEX(Expenses!J$6:J$1005,$DS992,1))</f>
        <v/>
      </c>
      <c r="ED992" s="136" t="str">
        <f>IF($DT992="Passive","",INDEX(Expenses!K$6:K$1005,$DS992,1))</f>
        <v/>
      </c>
      <c r="EE992" s="136" t="str">
        <f>IF($DT992="Passive","",INDEX(Expenses!L$6:L$1005,$DS992,1))</f>
        <v/>
      </c>
      <c r="EF992" s="136" t="str">
        <f>IF($DT992="Passive","",INDEX(Expenses!M$6:M$1005,$DS992,1))</f>
        <v/>
      </c>
      <c r="EG992" s="136" t="str">
        <f>IF($DT992="Passive","",INDEX(Expenses!N$6:N$1005,$DS992,1))</f>
        <v/>
      </c>
      <c r="EH992" s="136" t="str">
        <f>IF($DT992="Passive","",INDEX(Expenses!O$6:O$1005,$DS992,1))</f>
        <v/>
      </c>
      <c r="EI992" s="136" t="str">
        <f>IF($DT992="Passive","",INDEX(Expenses!P$6:P$1005,$DS992,1))</f>
        <v/>
      </c>
    </row>
    <row r="993" spans="123:139" x14ac:dyDescent="0.25">
      <c r="DS993" s="40">
        <v>988</v>
      </c>
      <c r="DT993" s="130" t="str">
        <f>IF(OR(INDEX(Expenses!$B$6:$B$1005,$DS993,1)=0,INDEX(Expenses!$C$6:$C$1005,$DS993,1)=0,INDEX(Expenses!$D$6:$D$1005,$DS993,1)=0),"Passive","Active")</f>
        <v>Passive</v>
      </c>
      <c r="DU993" s="130" t="str">
        <f>IF($DT993="Passive","",INDEX(Expenses!$B$6:$B$1005,Calc!$DS993,1))</f>
        <v/>
      </c>
      <c r="DV993" s="130" t="str">
        <f>IF($DT993="Passive","",INDEX(Expenses!$C$6:$C$1005,Calc!$DS993,1))</f>
        <v/>
      </c>
      <c r="DW993" s="130" t="str">
        <f>IF($DT993="Passive","",INDEX(Expenses!$D$6:$D$1005,Calc!$DS993,1))</f>
        <v/>
      </c>
      <c r="DX993" s="136" t="str">
        <f>IF($DT993="Passive","",INDEX(Expenses!E$6:E$1005,$DS993,1))</f>
        <v/>
      </c>
      <c r="DY993" s="136" t="str">
        <f>IF($DT993="Passive","",INDEX(Expenses!F$6:F$1005,$DS993,1))</f>
        <v/>
      </c>
      <c r="DZ993" s="136" t="str">
        <f>IF($DT993="Passive","",INDEX(Expenses!G$6:G$1005,$DS993,1))</f>
        <v/>
      </c>
      <c r="EA993" s="136" t="str">
        <f>IF($DT993="Passive","",INDEX(Expenses!H$6:H$1005,$DS993,1))</f>
        <v/>
      </c>
      <c r="EB993" s="136" t="str">
        <f>IF($DT993="Passive","",INDEX(Expenses!I$6:I$1005,$DS993,1))</f>
        <v/>
      </c>
      <c r="EC993" s="136" t="str">
        <f>IF($DT993="Passive","",INDEX(Expenses!J$6:J$1005,$DS993,1))</f>
        <v/>
      </c>
      <c r="ED993" s="136" t="str">
        <f>IF($DT993="Passive","",INDEX(Expenses!K$6:K$1005,$DS993,1))</f>
        <v/>
      </c>
      <c r="EE993" s="136" t="str">
        <f>IF($DT993="Passive","",INDEX(Expenses!L$6:L$1005,$DS993,1))</f>
        <v/>
      </c>
      <c r="EF993" s="136" t="str">
        <f>IF($DT993="Passive","",INDEX(Expenses!M$6:M$1005,$DS993,1))</f>
        <v/>
      </c>
      <c r="EG993" s="136" t="str">
        <f>IF($DT993="Passive","",INDEX(Expenses!N$6:N$1005,$DS993,1))</f>
        <v/>
      </c>
      <c r="EH993" s="136" t="str">
        <f>IF($DT993="Passive","",INDEX(Expenses!O$6:O$1005,$DS993,1))</f>
        <v/>
      </c>
      <c r="EI993" s="136" t="str">
        <f>IF($DT993="Passive","",INDEX(Expenses!P$6:P$1005,$DS993,1))</f>
        <v/>
      </c>
    </row>
    <row r="994" spans="123:139" x14ac:dyDescent="0.25">
      <c r="DS994" s="40">
        <v>989</v>
      </c>
      <c r="DT994" s="130" t="str">
        <f>IF(OR(INDEX(Expenses!$B$6:$B$1005,$DS994,1)=0,INDEX(Expenses!$C$6:$C$1005,$DS994,1)=0,INDEX(Expenses!$D$6:$D$1005,$DS994,1)=0),"Passive","Active")</f>
        <v>Passive</v>
      </c>
      <c r="DU994" s="130" t="str">
        <f>IF($DT994="Passive","",INDEX(Expenses!$B$6:$B$1005,Calc!$DS994,1))</f>
        <v/>
      </c>
      <c r="DV994" s="130" t="str">
        <f>IF($DT994="Passive","",INDEX(Expenses!$C$6:$C$1005,Calc!$DS994,1))</f>
        <v/>
      </c>
      <c r="DW994" s="130" t="str">
        <f>IF($DT994="Passive","",INDEX(Expenses!$D$6:$D$1005,Calc!$DS994,1))</f>
        <v/>
      </c>
      <c r="DX994" s="136" t="str">
        <f>IF($DT994="Passive","",INDEX(Expenses!E$6:E$1005,$DS994,1))</f>
        <v/>
      </c>
      <c r="DY994" s="136" t="str">
        <f>IF($DT994="Passive","",INDEX(Expenses!F$6:F$1005,$DS994,1))</f>
        <v/>
      </c>
      <c r="DZ994" s="136" t="str">
        <f>IF($DT994="Passive","",INDEX(Expenses!G$6:G$1005,$DS994,1))</f>
        <v/>
      </c>
      <c r="EA994" s="136" t="str">
        <f>IF($DT994="Passive","",INDEX(Expenses!H$6:H$1005,$DS994,1))</f>
        <v/>
      </c>
      <c r="EB994" s="136" t="str">
        <f>IF($DT994="Passive","",INDEX(Expenses!I$6:I$1005,$DS994,1))</f>
        <v/>
      </c>
      <c r="EC994" s="136" t="str">
        <f>IF($DT994="Passive","",INDEX(Expenses!J$6:J$1005,$DS994,1))</f>
        <v/>
      </c>
      <c r="ED994" s="136" t="str">
        <f>IF($DT994="Passive","",INDEX(Expenses!K$6:K$1005,$DS994,1))</f>
        <v/>
      </c>
      <c r="EE994" s="136" t="str">
        <f>IF($DT994="Passive","",INDEX(Expenses!L$6:L$1005,$DS994,1))</f>
        <v/>
      </c>
      <c r="EF994" s="136" t="str">
        <f>IF($DT994="Passive","",INDEX(Expenses!M$6:M$1005,$DS994,1))</f>
        <v/>
      </c>
      <c r="EG994" s="136" t="str">
        <f>IF($DT994="Passive","",INDEX(Expenses!N$6:N$1005,$DS994,1))</f>
        <v/>
      </c>
      <c r="EH994" s="136" t="str">
        <f>IF($DT994="Passive","",INDEX(Expenses!O$6:O$1005,$DS994,1))</f>
        <v/>
      </c>
      <c r="EI994" s="136" t="str">
        <f>IF($DT994="Passive","",INDEX(Expenses!P$6:P$1005,$DS994,1))</f>
        <v/>
      </c>
    </row>
    <row r="995" spans="123:139" x14ac:dyDescent="0.25">
      <c r="DS995" s="40">
        <v>990</v>
      </c>
      <c r="DT995" s="130" t="str">
        <f>IF(OR(INDEX(Expenses!$B$6:$B$1005,$DS995,1)=0,INDEX(Expenses!$C$6:$C$1005,$DS995,1)=0,INDEX(Expenses!$D$6:$D$1005,$DS995,1)=0),"Passive","Active")</f>
        <v>Passive</v>
      </c>
      <c r="DU995" s="130" t="str">
        <f>IF($DT995="Passive","",INDEX(Expenses!$B$6:$B$1005,Calc!$DS995,1))</f>
        <v/>
      </c>
      <c r="DV995" s="130" t="str">
        <f>IF($DT995="Passive","",INDEX(Expenses!$C$6:$C$1005,Calc!$DS995,1))</f>
        <v/>
      </c>
      <c r="DW995" s="130" t="str">
        <f>IF($DT995="Passive","",INDEX(Expenses!$D$6:$D$1005,Calc!$DS995,1))</f>
        <v/>
      </c>
      <c r="DX995" s="136" t="str">
        <f>IF($DT995="Passive","",INDEX(Expenses!E$6:E$1005,$DS995,1))</f>
        <v/>
      </c>
      <c r="DY995" s="136" t="str">
        <f>IF($DT995="Passive","",INDEX(Expenses!F$6:F$1005,$DS995,1))</f>
        <v/>
      </c>
      <c r="DZ995" s="136" t="str">
        <f>IF($DT995="Passive","",INDEX(Expenses!G$6:G$1005,$DS995,1))</f>
        <v/>
      </c>
      <c r="EA995" s="136" t="str">
        <f>IF($DT995="Passive","",INDEX(Expenses!H$6:H$1005,$DS995,1))</f>
        <v/>
      </c>
      <c r="EB995" s="136" t="str">
        <f>IF($DT995="Passive","",INDEX(Expenses!I$6:I$1005,$DS995,1))</f>
        <v/>
      </c>
      <c r="EC995" s="136" t="str">
        <f>IF($DT995="Passive","",INDEX(Expenses!J$6:J$1005,$DS995,1))</f>
        <v/>
      </c>
      <c r="ED995" s="136" t="str">
        <f>IF($DT995="Passive","",INDEX(Expenses!K$6:K$1005,$DS995,1))</f>
        <v/>
      </c>
      <c r="EE995" s="136" t="str">
        <f>IF($DT995="Passive","",INDEX(Expenses!L$6:L$1005,$DS995,1))</f>
        <v/>
      </c>
      <c r="EF995" s="136" t="str">
        <f>IF($DT995="Passive","",INDEX(Expenses!M$6:M$1005,$DS995,1))</f>
        <v/>
      </c>
      <c r="EG995" s="136" t="str">
        <f>IF($DT995="Passive","",INDEX(Expenses!N$6:N$1005,$DS995,1))</f>
        <v/>
      </c>
      <c r="EH995" s="136" t="str">
        <f>IF($DT995="Passive","",INDEX(Expenses!O$6:O$1005,$DS995,1))</f>
        <v/>
      </c>
      <c r="EI995" s="136" t="str">
        <f>IF($DT995="Passive","",INDEX(Expenses!P$6:P$1005,$DS995,1))</f>
        <v/>
      </c>
    </row>
    <row r="996" spans="123:139" x14ac:dyDescent="0.25">
      <c r="DS996" s="40">
        <v>991</v>
      </c>
      <c r="DT996" s="130" t="str">
        <f>IF(OR(INDEX(Expenses!$B$6:$B$1005,$DS996,1)=0,INDEX(Expenses!$C$6:$C$1005,$DS996,1)=0,INDEX(Expenses!$D$6:$D$1005,$DS996,1)=0),"Passive","Active")</f>
        <v>Passive</v>
      </c>
      <c r="DU996" s="130" t="str">
        <f>IF($DT996="Passive","",INDEX(Expenses!$B$6:$B$1005,Calc!$DS996,1))</f>
        <v/>
      </c>
      <c r="DV996" s="130" t="str">
        <f>IF($DT996="Passive","",INDEX(Expenses!$C$6:$C$1005,Calc!$DS996,1))</f>
        <v/>
      </c>
      <c r="DW996" s="130" t="str">
        <f>IF($DT996="Passive","",INDEX(Expenses!$D$6:$D$1005,Calc!$DS996,1))</f>
        <v/>
      </c>
      <c r="DX996" s="136" t="str">
        <f>IF($DT996="Passive","",INDEX(Expenses!E$6:E$1005,$DS996,1))</f>
        <v/>
      </c>
      <c r="DY996" s="136" t="str">
        <f>IF($DT996="Passive","",INDEX(Expenses!F$6:F$1005,$DS996,1))</f>
        <v/>
      </c>
      <c r="DZ996" s="136" t="str">
        <f>IF($DT996="Passive","",INDEX(Expenses!G$6:G$1005,$DS996,1))</f>
        <v/>
      </c>
      <c r="EA996" s="136" t="str">
        <f>IF($DT996="Passive","",INDEX(Expenses!H$6:H$1005,$DS996,1))</f>
        <v/>
      </c>
      <c r="EB996" s="136" t="str">
        <f>IF($DT996="Passive","",INDEX(Expenses!I$6:I$1005,$DS996,1))</f>
        <v/>
      </c>
      <c r="EC996" s="136" t="str">
        <f>IF($DT996="Passive","",INDEX(Expenses!J$6:J$1005,$DS996,1))</f>
        <v/>
      </c>
      <c r="ED996" s="136" t="str">
        <f>IF($DT996="Passive","",INDEX(Expenses!K$6:K$1005,$DS996,1))</f>
        <v/>
      </c>
      <c r="EE996" s="136" t="str">
        <f>IF($DT996="Passive","",INDEX(Expenses!L$6:L$1005,$DS996,1))</f>
        <v/>
      </c>
      <c r="EF996" s="136" t="str">
        <f>IF($DT996="Passive","",INDEX(Expenses!M$6:M$1005,$DS996,1))</f>
        <v/>
      </c>
      <c r="EG996" s="136" t="str">
        <f>IF($DT996="Passive","",INDEX(Expenses!N$6:N$1005,$DS996,1))</f>
        <v/>
      </c>
      <c r="EH996" s="136" t="str">
        <f>IF($DT996="Passive","",INDEX(Expenses!O$6:O$1005,$DS996,1))</f>
        <v/>
      </c>
      <c r="EI996" s="136" t="str">
        <f>IF($DT996="Passive","",INDEX(Expenses!P$6:P$1005,$DS996,1))</f>
        <v/>
      </c>
    </row>
    <row r="997" spans="123:139" x14ac:dyDescent="0.25">
      <c r="DS997" s="40">
        <v>992</v>
      </c>
      <c r="DT997" s="130" t="str">
        <f>IF(OR(INDEX(Expenses!$B$6:$B$1005,$DS997,1)=0,INDEX(Expenses!$C$6:$C$1005,$DS997,1)=0,INDEX(Expenses!$D$6:$D$1005,$DS997,1)=0),"Passive","Active")</f>
        <v>Passive</v>
      </c>
      <c r="DU997" s="130" t="str">
        <f>IF($DT997="Passive","",INDEX(Expenses!$B$6:$B$1005,Calc!$DS997,1))</f>
        <v/>
      </c>
      <c r="DV997" s="130" t="str">
        <f>IF($DT997="Passive","",INDEX(Expenses!$C$6:$C$1005,Calc!$DS997,1))</f>
        <v/>
      </c>
      <c r="DW997" s="130" t="str">
        <f>IF($DT997="Passive","",INDEX(Expenses!$D$6:$D$1005,Calc!$DS997,1))</f>
        <v/>
      </c>
      <c r="DX997" s="136" t="str">
        <f>IF($DT997="Passive","",INDEX(Expenses!E$6:E$1005,$DS997,1))</f>
        <v/>
      </c>
      <c r="DY997" s="136" t="str">
        <f>IF($DT997="Passive","",INDEX(Expenses!F$6:F$1005,$DS997,1))</f>
        <v/>
      </c>
      <c r="DZ997" s="136" t="str">
        <f>IF($DT997="Passive","",INDEX(Expenses!G$6:G$1005,$DS997,1))</f>
        <v/>
      </c>
      <c r="EA997" s="136" t="str">
        <f>IF($DT997="Passive","",INDEX(Expenses!H$6:H$1005,$DS997,1))</f>
        <v/>
      </c>
      <c r="EB997" s="136" t="str">
        <f>IF($DT997="Passive","",INDEX(Expenses!I$6:I$1005,$DS997,1))</f>
        <v/>
      </c>
      <c r="EC997" s="136" t="str">
        <f>IF($DT997="Passive","",INDEX(Expenses!J$6:J$1005,$DS997,1))</f>
        <v/>
      </c>
      <c r="ED997" s="136" t="str">
        <f>IF($DT997="Passive","",INDEX(Expenses!K$6:K$1005,$DS997,1))</f>
        <v/>
      </c>
      <c r="EE997" s="136" t="str">
        <f>IF($DT997="Passive","",INDEX(Expenses!L$6:L$1005,$DS997,1))</f>
        <v/>
      </c>
      <c r="EF997" s="136" t="str">
        <f>IF($DT997="Passive","",INDEX(Expenses!M$6:M$1005,$DS997,1))</f>
        <v/>
      </c>
      <c r="EG997" s="136" t="str">
        <f>IF($DT997="Passive","",INDEX(Expenses!N$6:N$1005,$DS997,1))</f>
        <v/>
      </c>
      <c r="EH997" s="136" t="str">
        <f>IF($DT997="Passive","",INDEX(Expenses!O$6:O$1005,$DS997,1))</f>
        <v/>
      </c>
      <c r="EI997" s="136" t="str">
        <f>IF($DT997="Passive","",INDEX(Expenses!P$6:P$1005,$DS997,1))</f>
        <v/>
      </c>
    </row>
    <row r="998" spans="123:139" x14ac:dyDescent="0.25">
      <c r="DS998" s="40">
        <v>993</v>
      </c>
      <c r="DT998" s="130" t="str">
        <f>IF(OR(INDEX(Expenses!$B$6:$B$1005,$DS998,1)=0,INDEX(Expenses!$C$6:$C$1005,$DS998,1)=0,INDEX(Expenses!$D$6:$D$1005,$DS998,1)=0),"Passive","Active")</f>
        <v>Passive</v>
      </c>
      <c r="DU998" s="130" t="str">
        <f>IF($DT998="Passive","",INDEX(Expenses!$B$6:$B$1005,Calc!$DS998,1))</f>
        <v/>
      </c>
      <c r="DV998" s="130" t="str">
        <f>IF($DT998="Passive","",INDEX(Expenses!$C$6:$C$1005,Calc!$DS998,1))</f>
        <v/>
      </c>
      <c r="DW998" s="130" t="str">
        <f>IF($DT998="Passive","",INDEX(Expenses!$D$6:$D$1005,Calc!$DS998,1))</f>
        <v/>
      </c>
      <c r="DX998" s="136" t="str">
        <f>IF($DT998="Passive","",INDEX(Expenses!E$6:E$1005,$DS998,1))</f>
        <v/>
      </c>
      <c r="DY998" s="136" t="str">
        <f>IF($DT998="Passive","",INDEX(Expenses!F$6:F$1005,$DS998,1))</f>
        <v/>
      </c>
      <c r="DZ998" s="136" t="str">
        <f>IF($DT998="Passive","",INDEX(Expenses!G$6:G$1005,$DS998,1))</f>
        <v/>
      </c>
      <c r="EA998" s="136" t="str">
        <f>IF($DT998="Passive","",INDEX(Expenses!H$6:H$1005,$DS998,1))</f>
        <v/>
      </c>
      <c r="EB998" s="136" t="str">
        <f>IF($DT998="Passive","",INDEX(Expenses!I$6:I$1005,$DS998,1))</f>
        <v/>
      </c>
      <c r="EC998" s="136" t="str">
        <f>IF($DT998="Passive","",INDEX(Expenses!J$6:J$1005,$DS998,1))</f>
        <v/>
      </c>
      <c r="ED998" s="136" t="str">
        <f>IF($DT998="Passive","",INDEX(Expenses!K$6:K$1005,$DS998,1))</f>
        <v/>
      </c>
      <c r="EE998" s="136" t="str">
        <f>IF($DT998="Passive","",INDEX(Expenses!L$6:L$1005,$DS998,1))</f>
        <v/>
      </c>
      <c r="EF998" s="136" t="str">
        <f>IF($DT998="Passive","",INDEX(Expenses!M$6:M$1005,$DS998,1))</f>
        <v/>
      </c>
      <c r="EG998" s="136" t="str">
        <f>IF($DT998="Passive","",INDEX(Expenses!N$6:N$1005,$DS998,1))</f>
        <v/>
      </c>
      <c r="EH998" s="136" t="str">
        <f>IF($DT998="Passive","",INDEX(Expenses!O$6:O$1005,$DS998,1))</f>
        <v/>
      </c>
      <c r="EI998" s="136" t="str">
        <f>IF($DT998="Passive","",INDEX(Expenses!P$6:P$1005,$DS998,1))</f>
        <v/>
      </c>
    </row>
    <row r="999" spans="123:139" x14ac:dyDescent="0.25">
      <c r="DS999" s="40">
        <v>994</v>
      </c>
      <c r="DT999" s="130" t="str">
        <f>IF(OR(INDEX(Expenses!$B$6:$B$1005,$DS999,1)=0,INDEX(Expenses!$C$6:$C$1005,$DS999,1)=0,INDEX(Expenses!$D$6:$D$1005,$DS999,1)=0),"Passive","Active")</f>
        <v>Passive</v>
      </c>
      <c r="DU999" s="130" t="str">
        <f>IF($DT999="Passive","",INDEX(Expenses!$B$6:$B$1005,Calc!$DS999,1))</f>
        <v/>
      </c>
      <c r="DV999" s="130" t="str">
        <f>IF($DT999="Passive","",INDEX(Expenses!$C$6:$C$1005,Calc!$DS999,1))</f>
        <v/>
      </c>
      <c r="DW999" s="130" t="str">
        <f>IF($DT999="Passive","",INDEX(Expenses!$D$6:$D$1005,Calc!$DS999,1))</f>
        <v/>
      </c>
      <c r="DX999" s="136" t="str">
        <f>IF($DT999="Passive","",INDEX(Expenses!E$6:E$1005,$DS999,1))</f>
        <v/>
      </c>
      <c r="DY999" s="136" t="str">
        <f>IF($DT999="Passive","",INDEX(Expenses!F$6:F$1005,$DS999,1))</f>
        <v/>
      </c>
      <c r="DZ999" s="136" t="str">
        <f>IF($DT999="Passive","",INDEX(Expenses!G$6:G$1005,$DS999,1))</f>
        <v/>
      </c>
      <c r="EA999" s="136" t="str">
        <f>IF($DT999="Passive","",INDEX(Expenses!H$6:H$1005,$DS999,1))</f>
        <v/>
      </c>
      <c r="EB999" s="136" t="str">
        <f>IF($DT999="Passive","",INDEX(Expenses!I$6:I$1005,$DS999,1))</f>
        <v/>
      </c>
      <c r="EC999" s="136" t="str">
        <f>IF($DT999="Passive","",INDEX(Expenses!J$6:J$1005,$DS999,1))</f>
        <v/>
      </c>
      <c r="ED999" s="136" t="str">
        <f>IF($DT999="Passive","",INDEX(Expenses!K$6:K$1005,$DS999,1))</f>
        <v/>
      </c>
      <c r="EE999" s="136" t="str">
        <f>IF($DT999="Passive","",INDEX(Expenses!L$6:L$1005,$DS999,1))</f>
        <v/>
      </c>
      <c r="EF999" s="136" t="str">
        <f>IF($DT999="Passive","",INDEX(Expenses!M$6:M$1005,$DS999,1))</f>
        <v/>
      </c>
      <c r="EG999" s="136" t="str">
        <f>IF($DT999="Passive","",INDEX(Expenses!N$6:N$1005,$DS999,1))</f>
        <v/>
      </c>
      <c r="EH999" s="136" t="str">
        <f>IF($DT999="Passive","",INDEX(Expenses!O$6:O$1005,$DS999,1))</f>
        <v/>
      </c>
      <c r="EI999" s="136" t="str">
        <f>IF($DT999="Passive","",INDEX(Expenses!P$6:P$1005,$DS999,1))</f>
        <v/>
      </c>
    </row>
    <row r="1000" spans="123:139" x14ac:dyDescent="0.25">
      <c r="DS1000" s="40">
        <v>995</v>
      </c>
      <c r="DT1000" s="130" t="str">
        <f>IF(OR(INDEX(Expenses!$B$6:$B$1005,$DS1000,1)=0,INDEX(Expenses!$C$6:$C$1005,$DS1000,1)=0,INDEX(Expenses!$D$6:$D$1005,$DS1000,1)=0),"Passive","Active")</f>
        <v>Passive</v>
      </c>
      <c r="DU1000" s="130" t="str">
        <f>IF($DT1000="Passive","",INDEX(Expenses!$B$6:$B$1005,Calc!$DS1000,1))</f>
        <v/>
      </c>
      <c r="DV1000" s="130" t="str">
        <f>IF($DT1000="Passive","",INDEX(Expenses!$C$6:$C$1005,Calc!$DS1000,1))</f>
        <v/>
      </c>
      <c r="DW1000" s="130" t="str">
        <f>IF($DT1000="Passive","",INDEX(Expenses!$D$6:$D$1005,Calc!$DS1000,1))</f>
        <v/>
      </c>
      <c r="DX1000" s="136" t="str">
        <f>IF($DT1000="Passive","",INDEX(Expenses!E$6:E$1005,$DS1000,1))</f>
        <v/>
      </c>
      <c r="DY1000" s="136" t="str">
        <f>IF($DT1000="Passive","",INDEX(Expenses!F$6:F$1005,$DS1000,1))</f>
        <v/>
      </c>
      <c r="DZ1000" s="136" t="str">
        <f>IF($DT1000="Passive","",INDEX(Expenses!G$6:G$1005,$DS1000,1))</f>
        <v/>
      </c>
      <c r="EA1000" s="136" t="str">
        <f>IF($DT1000="Passive","",INDEX(Expenses!H$6:H$1005,$DS1000,1))</f>
        <v/>
      </c>
      <c r="EB1000" s="136" t="str">
        <f>IF($DT1000="Passive","",INDEX(Expenses!I$6:I$1005,$DS1000,1))</f>
        <v/>
      </c>
      <c r="EC1000" s="136" t="str">
        <f>IF($DT1000="Passive","",INDEX(Expenses!J$6:J$1005,$DS1000,1))</f>
        <v/>
      </c>
      <c r="ED1000" s="136" t="str">
        <f>IF($DT1000="Passive","",INDEX(Expenses!K$6:K$1005,$DS1000,1))</f>
        <v/>
      </c>
      <c r="EE1000" s="136" t="str">
        <f>IF($DT1000="Passive","",INDEX(Expenses!L$6:L$1005,$DS1000,1))</f>
        <v/>
      </c>
      <c r="EF1000" s="136" t="str">
        <f>IF($DT1000="Passive","",INDEX(Expenses!M$6:M$1005,$DS1000,1))</f>
        <v/>
      </c>
      <c r="EG1000" s="136" t="str">
        <f>IF($DT1000="Passive","",INDEX(Expenses!N$6:N$1005,$DS1000,1))</f>
        <v/>
      </c>
      <c r="EH1000" s="136" t="str">
        <f>IF($DT1000="Passive","",INDEX(Expenses!O$6:O$1005,$DS1000,1))</f>
        <v/>
      </c>
      <c r="EI1000" s="136" t="str">
        <f>IF($DT1000="Passive","",INDEX(Expenses!P$6:P$1005,$DS1000,1))</f>
        <v/>
      </c>
    </row>
    <row r="1001" spans="123:139" x14ac:dyDescent="0.25">
      <c r="DS1001" s="40">
        <v>996</v>
      </c>
      <c r="DT1001" s="130" t="str">
        <f>IF(OR(INDEX(Expenses!$B$6:$B$1005,$DS1001,1)=0,INDEX(Expenses!$C$6:$C$1005,$DS1001,1)=0,INDEX(Expenses!$D$6:$D$1005,$DS1001,1)=0),"Passive","Active")</f>
        <v>Passive</v>
      </c>
      <c r="DU1001" s="130" t="str">
        <f>IF($DT1001="Passive","",INDEX(Expenses!$B$6:$B$1005,Calc!$DS1001,1))</f>
        <v/>
      </c>
      <c r="DV1001" s="130" t="str">
        <f>IF($DT1001="Passive","",INDEX(Expenses!$C$6:$C$1005,Calc!$DS1001,1))</f>
        <v/>
      </c>
      <c r="DW1001" s="130" t="str">
        <f>IF($DT1001="Passive","",INDEX(Expenses!$D$6:$D$1005,Calc!$DS1001,1))</f>
        <v/>
      </c>
      <c r="DX1001" s="136" t="str">
        <f>IF($DT1001="Passive","",INDEX(Expenses!E$6:E$1005,$DS1001,1))</f>
        <v/>
      </c>
      <c r="DY1001" s="136" t="str">
        <f>IF($DT1001="Passive","",INDEX(Expenses!F$6:F$1005,$DS1001,1))</f>
        <v/>
      </c>
      <c r="DZ1001" s="136" t="str">
        <f>IF($DT1001="Passive","",INDEX(Expenses!G$6:G$1005,$DS1001,1))</f>
        <v/>
      </c>
      <c r="EA1001" s="136" t="str">
        <f>IF($DT1001="Passive","",INDEX(Expenses!H$6:H$1005,$DS1001,1))</f>
        <v/>
      </c>
      <c r="EB1001" s="136" t="str">
        <f>IF($DT1001="Passive","",INDEX(Expenses!I$6:I$1005,$DS1001,1))</f>
        <v/>
      </c>
      <c r="EC1001" s="136" t="str">
        <f>IF($DT1001="Passive","",INDEX(Expenses!J$6:J$1005,$DS1001,1))</f>
        <v/>
      </c>
      <c r="ED1001" s="136" t="str">
        <f>IF($DT1001="Passive","",INDEX(Expenses!K$6:K$1005,$DS1001,1))</f>
        <v/>
      </c>
      <c r="EE1001" s="136" t="str">
        <f>IF($DT1001="Passive","",INDEX(Expenses!L$6:L$1005,$DS1001,1))</f>
        <v/>
      </c>
      <c r="EF1001" s="136" t="str">
        <f>IF($DT1001="Passive","",INDEX(Expenses!M$6:M$1005,$DS1001,1))</f>
        <v/>
      </c>
      <c r="EG1001" s="136" t="str">
        <f>IF($DT1001="Passive","",INDEX(Expenses!N$6:N$1005,$DS1001,1))</f>
        <v/>
      </c>
      <c r="EH1001" s="136" t="str">
        <f>IF($DT1001="Passive","",INDEX(Expenses!O$6:O$1005,$DS1001,1))</f>
        <v/>
      </c>
      <c r="EI1001" s="136" t="str">
        <f>IF($DT1001="Passive","",INDEX(Expenses!P$6:P$1005,$DS1001,1))</f>
        <v/>
      </c>
    </row>
    <row r="1002" spans="123:139" x14ac:dyDescent="0.25">
      <c r="DS1002" s="40">
        <v>997</v>
      </c>
      <c r="DT1002" s="130" t="str">
        <f>IF(OR(INDEX(Expenses!$B$6:$B$1005,$DS1002,1)=0,INDEX(Expenses!$C$6:$C$1005,$DS1002,1)=0,INDEX(Expenses!$D$6:$D$1005,$DS1002,1)=0),"Passive","Active")</f>
        <v>Passive</v>
      </c>
      <c r="DU1002" s="130" t="str">
        <f>IF($DT1002="Passive","",INDEX(Expenses!$B$6:$B$1005,Calc!$DS1002,1))</f>
        <v/>
      </c>
      <c r="DV1002" s="130" t="str">
        <f>IF($DT1002="Passive","",INDEX(Expenses!$C$6:$C$1005,Calc!$DS1002,1))</f>
        <v/>
      </c>
      <c r="DW1002" s="130" t="str">
        <f>IF($DT1002="Passive","",INDEX(Expenses!$D$6:$D$1005,Calc!$DS1002,1))</f>
        <v/>
      </c>
      <c r="DX1002" s="136" t="str">
        <f>IF($DT1002="Passive","",INDEX(Expenses!E$6:E$1005,$DS1002,1))</f>
        <v/>
      </c>
      <c r="DY1002" s="136" t="str">
        <f>IF($DT1002="Passive","",INDEX(Expenses!F$6:F$1005,$DS1002,1))</f>
        <v/>
      </c>
      <c r="DZ1002" s="136" t="str">
        <f>IF($DT1002="Passive","",INDEX(Expenses!G$6:G$1005,$DS1002,1))</f>
        <v/>
      </c>
      <c r="EA1002" s="136" t="str">
        <f>IF($DT1002="Passive","",INDEX(Expenses!H$6:H$1005,$DS1002,1))</f>
        <v/>
      </c>
      <c r="EB1002" s="136" t="str">
        <f>IF($DT1002="Passive","",INDEX(Expenses!I$6:I$1005,$DS1002,1))</f>
        <v/>
      </c>
      <c r="EC1002" s="136" t="str">
        <f>IF($DT1002="Passive","",INDEX(Expenses!J$6:J$1005,$DS1002,1))</f>
        <v/>
      </c>
      <c r="ED1002" s="136" t="str">
        <f>IF($DT1002="Passive","",INDEX(Expenses!K$6:K$1005,$DS1002,1))</f>
        <v/>
      </c>
      <c r="EE1002" s="136" t="str">
        <f>IF($DT1002="Passive","",INDEX(Expenses!L$6:L$1005,$DS1002,1))</f>
        <v/>
      </c>
      <c r="EF1002" s="136" t="str">
        <f>IF($DT1002="Passive","",INDEX(Expenses!M$6:M$1005,$DS1002,1))</f>
        <v/>
      </c>
      <c r="EG1002" s="136" t="str">
        <f>IF($DT1002="Passive","",INDEX(Expenses!N$6:N$1005,$DS1002,1))</f>
        <v/>
      </c>
      <c r="EH1002" s="136" t="str">
        <f>IF($DT1002="Passive","",INDEX(Expenses!O$6:O$1005,$DS1002,1))</f>
        <v/>
      </c>
      <c r="EI1002" s="136" t="str">
        <f>IF($DT1002="Passive","",INDEX(Expenses!P$6:P$1005,$DS1002,1))</f>
        <v/>
      </c>
    </row>
    <row r="1003" spans="123:139" x14ac:dyDescent="0.25">
      <c r="DS1003" s="40">
        <v>998</v>
      </c>
      <c r="DT1003" s="130" t="str">
        <f>IF(OR(INDEX(Expenses!$B$6:$B$1005,$DS1003,1)=0,INDEX(Expenses!$C$6:$C$1005,$DS1003,1)=0,INDEX(Expenses!$D$6:$D$1005,$DS1003,1)=0),"Passive","Active")</f>
        <v>Passive</v>
      </c>
      <c r="DU1003" s="130" t="str">
        <f>IF($DT1003="Passive","",INDEX(Expenses!$B$6:$B$1005,Calc!$DS1003,1))</f>
        <v/>
      </c>
      <c r="DV1003" s="130" t="str">
        <f>IF($DT1003="Passive","",INDEX(Expenses!$C$6:$C$1005,Calc!$DS1003,1))</f>
        <v/>
      </c>
      <c r="DW1003" s="130" t="str">
        <f>IF($DT1003="Passive","",INDEX(Expenses!$D$6:$D$1005,Calc!$DS1003,1))</f>
        <v/>
      </c>
      <c r="DX1003" s="136" t="str">
        <f>IF($DT1003="Passive","",INDEX(Expenses!E$6:E$1005,$DS1003,1))</f>
        <v/>
      </c>
      <c r="DY1003" s="136" t="str">
        <f>IF($DT1003="Passive","",INDEX(Expenses!F$6:F$1005,$DS1003,1))</f>
        <v/>
      </c>
      <c r="DZ1003" s="136" t="str">
        <f>IF($DT1003="Passive","",INDEX(Expenses!G$6:G$1005,$DS1003,1))</f>
        <v/>
      </c>
      <c r="EA1003" s="136" t="str">
        <f>IF($DT1003="Passive","",INDEX(Expenses!H$6:H$1005,$DS1003,1))</f>
        <v/>
      </c>
      <c r="EB1003" s="136" t="str">
        <f>IF($DT1003="Passive","",INDEX(Expenses!I$6:I$1005,$DS1003,1))</f>
        <v/>
      </c>
      <c r="EC1003" s="136" t="str">
        <f>IF($DT1003="Passive","",INDEX(Expenses!J$6:J$1005,$DS1003,1))</f>
        <v/>
      </c>
      <c r="ED1003" s="136" t="str">
        <f>IF($DT1003="Passive","",INDEX(Expenses!K$6:K$1005,$DS1003,1))</f>
        <v/>
      </c>
      <c r="EE1003" s="136" t="str">
        <f>IF($DT1003="Passive","",INDEX(Expenses!L$6:L$1005,$DS1003,1))</f>
        <v/>
      </c>
      <c r="EF1003" s="136" t="str">
        <f>IF($DT1003="Passive","",INDEX(Expenses!M$6:M$1005,$DS1003,1))</f>
        <v/>
      </c>
      <c r="EG1003" s="136" t="str">
        <f>IF($DT1003="Passive","",INDEX(Expenses!N$6:N$1005,$DS1003,1))</f>
        <v/>
      </c>
      <c r="EH1003" s="136" t="str">
        <f>IF($DT1003="Passive","",INDEX(Expenses!O$6:O$1005,$DS1003,1))</f>
        <v/>
      </c>
      <c r="EI1003" s="136" t="str">
        <f>IF($DT1003="Passive","",INDEX(Expenses!P$6:P$1005,$DS1003,1))</f>
        <v/>
      </c>
    </row>
    <row r="1004" spans="123:139" x14ac:dyDescent="0.25">
      <c r="DS1004" s="40">
        <v>999</v>
      </c>
      <c r="DT1004" s="130" t="str">
        <f>IF(OR(INDEX(Expenses!$B$6:$B$1005,$DS1004,1)=0,INDEX(Expenses!$C$6:$C$1005,$DS1004,1)=0,INDEX(Expenses!$D$6:$D$1005,$DS1004,1)=0),"Passive","Active")</f>
        <v>Passive</v>
      </c>
      <c r="DU1004" s="130" t="str">
        <f>IF($DT1004="Passive","",INDEX(Expenses!$B$6:$B$1005,Calc!$DS1004,1))</f>
        <v/>
      </c>
      <c r="DV1004" s="130" t="str">
        <f>IF($DT1004="Passive","",INDEX(Expenses!$C$6:$C$1005,Calc!$DS1004,1))</f>
        <v/>
      </c>
      <c r="DW1004" s="130" t="str">
        <f>IF($DT1004="Passive","",INDEX(Expenses!$D$6:$D$1005,Calc!$DS1004,1))</f>
        <v/>
      </c>
      <c r="DX1004" s="136" t="str">
        <f>IF($DT1004="Passive","",INDEX(Expenses!E$6:E$1005,$DS1004,1))</f>
        <v/>
      </c>
      <c r="DY1004" s="136" t="str">
        <f>IF($DT1004="Passive","",INDEX(Expenses!F$6:F$1005,$DS1004,1))</f>
        <v/>
      </c>
      <c r="DZ1004" s="136" t="str">
        <f>IF($DT1004="Passive","",INDEX(Expenses!G$6:G$1005,$DS1004,1))</f>
        <v/>
      </c>
      <c r="EA1004" s="136" t="str">
        <f>IF($DT1004="Passive","",INDEX(Expenses!H$6:H$1005,$DS1004,1))</f>
        <v/>
      </c>
      <c r="EB1004" s="136" t="str">
        <f>IF($DT1004="Passive","",INDEX(Expenses!I$6:I$1005,$DS1004,1))</f>
        <v/>
      </c>
      <c r="EC1004" s="136" t="str">
        <f>IF($DT1004="Passive","",INDEX(Expenses!J$6:J$1005,$DS1004,1))</f>
        <v/>
      </c>
      <c r="ED1004" s="136" t="str">
        <f>IF($DT1004="Passive","",INDEX(Expenses!K$6:K$1005,$DS1004,1))</f>
        <v/>
      </c>
      <c r="EE1004" s="136" t="str">
        <f>IF($DT1004="Passive","",INDEX(Expenses!L$6:L$1005,$DS1004,1))</f>
        <v/>
      </c>
      <c r="EF1004" s="136" t="str">
        <f>IF($DT1004="Passive","",INDEX(Expenses!M$6:M$1005,$DS1004,1))</f>
        <v/>
      </c>
      <c r="EG1004" s="136" t="str">
        <f>IF($DT1004="Passive","",INDEX(Expenses!N$6:N$1005,$DS1004,1))</f>
        <v/>
      </c>
      <c r="EH1004" s="136" t="str">
        <f>IF($DT1004="Passive","",INDEX(Expenses!O$6:O$1005,$DS1004,1))</f>
        <v/>
      </c>
      <c r="EI1004" s="136" t="str">
        <f>IF($DT1004="Passive","",INDEX(Expenses!P$6:P$1005,$DS1004,1))</f>
        <v/>
      </c>
    </row>
    <row r="1005" spans="123:139" x14ac:dyDescent="0.25">
      <c r="DS1005" s="40">
        <v>1000</v>
      </c>
      <c r="DT1005" s="130" t="str">
        <f>IF(OR(INDEX(Expenses!$B$6:$B$1005,$DS1005,1)=0,INDEX(Expenses!$C$6:$C$1005,$DS1005,1)=0,INDEX(Expenses!$D$6:$D$1005,$DS1005,1)=0),"Passive","Active")</f>
        <v>Passive</v>
      </c>
      <c r="DU1005" s="130" t="str">
        <f>IF($DT1005="Passive","",INDEX(Expenses!$B$6:$B$1005,Calc!$DS1005,1))</f>
        <v/>
      </c>
      <c r="DV1005" s="130" t="str">
        <f>IF($DT1005="Passive","",INDEX(Expenses!$C$6:$C$1005,Calc!$DS1005,1))</f>
        <v/>
      </c>
      <c r="DW1005" s="130" t="str">
        <f>IF($DT1005="Passive","",INDEX(Expenses!$D$6:$D$1005,Calc!$DS1005,1))</f>
        <v/>
      </c>
      <c r="DX1005" s="136" t="str">
        <f>IF($DT1005="Passive","",INDEX(Expenses!E$6:E$1005,$DS1005,1))</f>
        <v/>
      </c>
      <c r="DY1005" s="136" t="str">
        <f>IF($DT1005="Passive","",INDEX(Expenses!F$6:F$1005,$DS1005,1))</f>
        <v/>
      </c>
      <c r="DZ1005" s="136" t="str">
        <f>IF($DT1005="Passive","",INDEX(Expenses!G$6:G$1005,$DS1005,1))</f>
        <v/>
      </c>
      <c r="EA1005" s="136" t="str">
        <f>IF($DT1005="Passive","",INDEX(Expenses!H$6:H$1005,$DS1005,1))</f>
        <v/>
      </c>
      <c r="EB1005" s="136" t="str">
        <f>IF($DT1005="Passive","",INDEX(Expenses!I$6:I$1005,$DS1005,1))</f>
        <v/>
      </c>
      <c r="EC1005" s="136" t="str">
        <f>IF($DT1005="Passive","",INDEX(Expenses!J$6:J$1005,$DS1005,1))</f>
        <v/>
      </c>
      <c r="ED1005" s="136" t="str">
        <f>IF($DT1005="Passive","",INDEX(Expenses!K$6:K$1005,$DS1005,1))</f>
        <v/>
      </c>
      <c r="EE1005" s="136" t="str">
        <f>IF($DT1005="Passive","",INDEX(Expenses!L$6:L$1005,$DS1005,1))</f>
        <v/>
      </c>
      <c r="EF1005" s="136" t="str">
        <f>IF($DT1005="Passive","",INDEX(Expenses!M$6:M$1005,$DS1005,1))</f>
        <v/>
      </c>
      <c r="EG1005" s="136" t="str">
        <f>IF($DT1005="Passive","",INDEX(Expenses!N$6:N$1005,$DS1005,1))</f>
        <v/>
      </c>
      <c r="EH1005" s="136" t="str">
        <f>IF($DT1005="Passive","",INDEX(Expenses!O$6:O$1005,$DS1005,1))</f>
        <v/>
      </c>
      <c r="EI1005" s="136" t="str">
        <f>IF($DT1005="Passive","",INDEX(Expenses!P$6:P$1005,$DS1005,1))</f>
        <v/>
      </c>
    </row>
  </sheetData>
  <mergeCells count="5">
    <mergeCell ref="BV4:BX4"/>
    <mergeCell ref="EK5:EM5"/>
    <mergeCell ref="AC3:AN3"/>
    <mergeCell ref="BA3:BL3"/>
    <mergeCell ref="AO2:AZ2"/>
  </mergeCells>
  <phoneticPr fontId="27" type="noConversion"/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00" id="{74399CF6-393E-47D1-9540-2D5398FCB8C9}">
            <xm:f>LEFT(CB5,FIND("-",CB5))=Menu!$E$11&amp;" -"</xm:f>
            <x14:dxf>
              <fill>
                <patternFill>
                  <bgColor rgb="FFFF8B85"/>
                </patternFill>
              </fill>
            </x14:dxf>
          </x14:cfRule>
          <x14:cfRule type="expression" priority="301" id="{699C76C0-9062-455F-AB0A-9B5B00A06BE6}">
            <xm:f>LEFT(CB5,FIND("-",CB5))=Menu!$E$12&amp;" -"</xm:f>
            <x14:dxf>
              <fill>
                <patternFill>
                  <bgColor rgb="FFFFB480"/>
                </patternFill>
              </fill>
            </x14:dxf>
          </x14:cfRule>
          <x14:cfRule type="expression" priority="302" id="{797DE55A-C378-4418-92E1-C5375B2F966D}">
            <xm:f>LEFT(CB5,FIND("-",CB5))=Menu!$E$13&amp;" -"</xm:f>
            <x14:dxf>
              <fill>
                <patternFill>
                  <bgColor rgb="FFFFD72D"/>
                </patternFill>
              </fill>
            </x14:dxf>
          </x14:cfRule>
          <x14:cfRule type="expression" priority="303" id="{2B7BE9DC-F998-47FE-A46C-99627A13FDD6}">
            <xm:f>LEFT(CB5,FIND("-",CB5))=Menu!$E$14&amp;" -"</xm:f>
            <x14:dxf>
              <fill>
                <patternFill>
                  <bgColor rgb="FF75E1BD"/>
                </patternFill>
              </fill>
            </x14:dxf>
          </x14:cfRule>
          <x14:cfRule type="expression" priority="304" id="{3CF5C382-A1D3-4BA8-A548-738110207D8C}">
            <xm:f>LEFT(CB5,FIND("-",CB5))=Menu!$E$15&amp;" -"</xm:f>
            <x14:dxf>
              <fill>
                <patternFill>
                  <bgColor rgb="FF9BF9FB"/>
                </patternFill>
              </fill>
            </x14:dxf>
          </x14:cfRule>
          <x14:cfRule type="expression" priority="305" id="{80249F02-69C2-4C3B-99B7-7CB811DFF2E9}">
            <xm:f>LEFT(CB5,FIND("-",CB5))=Menu!$E$16&amp;" -"</xm:f>
            <x14:dxf>
              <fill>
                <patternFill>
                  <bgColor rgb="FF87C3F9"/>
                </patternFill>
              </fill>
            </x14:dxf>
          </x14:cfRule>
          <x14:cfRule type="expression" priority="306" id="{21F56DC5-1C2E-429E-8CD5-31453244CFD4}">
            <xm:f>LEFT(CB5,FIND("-",CB5))=Menu!$E$17&amp;" -"</xm:f>
            <x14:dxf>
              <fill>
                <patternFill>
                  <bgColor rgb="FFC0B9FF"/>
                </patternFill>
              </fill>
            </x14:dxf>
          </x14:cfRule>
          <x14:cfRule type="expression" priority="307" id="{62E904F4-8CA2-44AA-BA55-3E44737B9971}">
            <xm:f>LEFT(CB5,FIND("-",CB5))=Menu!$E$18&amp;" -"</xm:f>
            <x14:dxf>
              <fill>
                <patternFill>
                  <bgColor rgb="FFDFB4F2"/>
                </patternFill>
              </fill>
            </x14:dxf>
          </x14:cfRule>
          <xm:sqref>CB5:DQ5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11</vt:i4>
      </vt:variant>
    </vt:vector>
  </HeadingPairs>
  <TitlesOfParts>
    <vt:vector size="19" baseType="lpstr">
      <vt:lpstr>Menu</vt:lpstr>
      <vt:lpstr>PropertyDatabase</vt:lpstr>
      <vt:lpstr>Records</vt:lpstr>
      <vt:lpstr>Expenses</vt:lpstr>
      <vt:lpstr>Summary</vt:lpstr>
      <vt:lpstr>Calendar</vt:lpstr>
      <vt:lpstr>Calc</vt:lpstr>
      <vt:lpstr>ToU</vt:lpstr>
      <vt:lpstr>calendarviewoption</vt:lpstr>
      <vt:lpstr>monthlist</vt:lpstr>
      <vt:lpstr>Calendar!Print_Area</vt:lpstr>
      <vt:lpstr>Menu!Print_Area</vt:lpstr>
      <vt:lpstr>Summary!Print_Area</vt:lpstr>
      <vt:lpstr>ToU!Print_Area</vt:lpstr>
      <vt:lpstr>Expenses!Print_Titles</vt:lpstr>
      <vt:lpstr>PropertyDatabase!Print_Titles</vt:lpstr>
      <vt:lpstr>Records!Print_Titles</vt:lpstr>
      <vt:lpstr>summarymonthlist</vt:lpstr>
      <vt:lpstr>yearlist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2022-10-24T20:09:50Z</cp:lastPrinted>
  <dcterms:created xsi:type="dcterms:W3CDTF">2018-11-13T14:01:04Z</dcterms:created>
  <dcterms:modified xsi:type="dcterms:W3CDTF">2022-11-14T16:26:54Z</dcterms:modified>
  <dc:title>Airbnb Calculator V1 Template</dc:title>
  <dc:subject>Airbnb Calculator V1</dc:subject>
  <dc:description>Airbnb Calculator V1 template by Master Productivity Kit — masterproductivitykit.com</dc:description>
  <cp:keywords>Master Productivity Kit, Excel template, Google Sheets template</cp:keywords>
  <cp:category>Business Template</cp:category>
</cp:coreProperties>
</file>