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slicerCaches/slicerCache8.xml" ContentType="application/vnd.ms-excel.slicerCache+xml"/>
  <Override PartName="/xl/slicerCaches/slicerCache9.xml" ContentType="application/vnd.ms-excel.slicerCache+xml"/>
  <Override PartName="/xl/slicerCaches/slicerCache10.xml" ContentType="application/vnd.ms-excel.slicerCache+xml"/>
  <Override PartName="/xl/slicerCaches/slicerCache11.xml" ContentType="application/vnd.ms-excel.slicerCache+xml"/>
  <Override PartName="/xl/slicerCaches/slicerCache1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1.xml" ContentType="application/vnd.ms-excel.slicer+xml"/>
  <Override PartName="/xl/drawings/drawing2.xml" ContentType="application/vnd.openxmlformats-officedocument.drawing+xml"/>
  <Override PartName="/xl/drawings/drawing3.xml" ContentType="application/vnd.openxmlformats-officedocument.drawing+xml"/>
  <Override PartName="/xl/slicers/slicer2.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4.xml" ContentType="application/vnd.openxmlformats-officedocument.drawing+xml"/>
  <Override PartName="/xl/tables/table1.xml" ContentType="application/vnd.openxmlformats-officedocument.spreadsheetml.table+xml"/>
  <Override PartName="/xl/drawings/drawing5.xml" ContentType="application/vnd.openxmlformats-officedocument.drawing+xml"/>
  <Override PartName="/xl/pivotTables/pivotTable1.xml" ContentType="application/vnd.openxmlformats-officedocument.spreadsheetml.pivotTable+xml"/>
  <Override PartName="/xl/tables/table2.xml" ContentType="application/vnd.openxmlformats-officedocument.spreadsheetml.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hidePivotFieldList="1" defaultThemeVersion="166925"/>
  <mc:AlternateContent xmlns:mc="http://schemas.openxmlformats.org/markup-compatibility/2006">
    <mc:Choice Requires="x15">
      <x15ac:absPath xmlns:x15ac="http://schemas.microsoft.com/office/spreadsheetml/2010/11/ac" url="C:\Users\Danuta\Desktop\"/>
    </mc:Choice>
  </mc:AlternateContent>
  <xr:revisionPtr revIDLastSave="0" documentId="13_ncr:1_{5DA25A1A-5BEE-463B-81AB-2B9BAF51685E}" xr6:coauthVersionLast="47" xr6:coauthVersionMax="47" xr10:uidLastSave="{00000000-0000-0000-0000-000000000000}"/>
  <bookViews>
    <workbookView showSheetTabs="0" xWindow="-120" yWindow="-120" windowWidth="29040" windowHeight="15720" xr2:uid="{5B36CBF1-84C3-4D6A-8007-B28509267DB3}"/>
  </bookViews>
  <sheets>
    <sheet name="Kanban" sheetId="11" r:id="rId1"/>
    <sheet name="Calendar" sheetId="19" r:id="rId2"/>
    <sheet name="Dashboard" sheetId="1" r:id="rId3"/>
    <sheet name="Database" sheetId="15" r:id="rId4"/>
    <sheet name="Settings" sheetId="13" r:id="rId5"/>
    <sheet name="Kanban_Helper" sheetId="17" state="hidden" r:id="rId6"/>
    <sheet name="Calc" sheetId="12" state="hidden" r:id="rId7"/>
    <sheet name="Charts_Source" sheetId="14" state="hidden" r:id="rId8"/>
  </sheets>
  <definedNames>
    <definedName name="chosenDate">Calc!$AJ$18</definedName>
    <definedName name="connector">Settings!$J$21</definedName>
    <definedName name="Database_Calc">OFFSET(Calc!$C$7,,,Calc!$AJ$7,COUNTA(Calc!$C$7:$AB$7))</definedName>
    <definedName name="lastDay">Calc!$AK$18</definedName>
    <definedName name="order">Settings!$I$21</definedName>
    <definedName name="overdue">Settings!$I$24</definedName>
    <definedName name="PeopleList">OFFSET(Calc!$AR$8,0,0,Calc!$AQ$8,1)</definedName>
    <definedName name="_xlnm.Print_Area" localSheetId="6">Calc!$B$6:$AF$509</definedName>
    <definedName name="_xlnm.Print_Area" localSheetId="1">Calendar!$B$5:$P$57</definedName>
    <definedName name="_xlnm.Print_Area" localSheetId="2">Dashboard!$B$2:$V$38</definedName>
    <definedName name="_xlnm.Print_Area" localSheetId="3">Database!$B$6:$P$510</definedName>
    <definedName name="_xlnm.Print_Area" localSheetId="0">Kanban!$B$9:$R$87</definedName>
    <definedName name="_xlnm.Print_Area" localSheetId="4">Settings!$B$2:$K$34</definedName>
    <definedName name="PriorityList">OFFSET(Calc!$AP$8,0,0,Calc!$AO$8,1)</definedName>
    <definedName name="Slicer_Board_Section">#N/A</definedName>
    <definedName name="Slicer_Board_Section2">#N/A</definedName>
    <definedName name="Slicer_Days_untill_Due_Date1">#N/A</definedName>
    <definedName name="Slicer_Overdue1">#N/A</definedName>
    <definedName name="Slicer_Overdue2">#N/A</definedName>
    <definedName name="Slicer_Priority1">#N/A</definedName>
    <definedName name="Slicer_Priority2">#N/A</definedName>
    <definedName name="Slicer_Responsible_Person1">#N/A</definedName>
    <definedName name="Slicer_Responsible_Person2">#N/A</definedName>
    <definedName name="Slicer_Task_Due_Date1">#N/A</definedName>
    <definedName name="Slicer_Task_Due_Date2">#N/A</definedName>
    <definedName name="Slicer_Task_Start_Date1">#N/A</definedName>
    <definedName name="statusList">OFFSET(Calc!$AN$8,0,0,Calc!$AM$8,1)</definedName>
  </definedNames>
  <calcPr calcId="191029"/>
  <pivotCaches>
    <pivotCache cacheId="2" r:id="rId10"/>
    <pivotCache cacheId="9" r:id="rId11"/>
  </pivotCaches>
  <extLst>
    <ext xmlns:x14="http://schemas.microsoft.com/office/spreadsheetml/2009/9/main" uri="{BBE1A952-AA13-448e-AADC-164F8A28A991}">
      <x14:slicerCaches>
        <x14:slicerCache r:id="rId12"/>
        <x14:slicerCache r:id="rId13"/>
        <x14:slicerCache r:id="rId14"/>
        <x14:slicerCache r:id="rId15"/>
        <x14:slicerCache r:id="rId16"/>
        <x14:slicerCache r:id="rId17"/>
        <x14:slicerCache r:id="rId18"/>
        <x14:slicerCache r:id="rId19"/>
        <x14:slicerCache r:id="rId20"/>
        <x14:slicerCache r:id="rId21"/>
        <x14:slicerCache r:id="rId22"/>
        <x14:slicerCache r:id="rId23"/>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E8" i="12" l="1"/>
  <c r="AE9" i="12"/>
  <c r="AE10" i="12"/>
  <c r="AE11" i="12"/>
  <c r="AE12" i="12"/>
  <c r="AE13" i="12"/>
  <c r="AE14" i="12"/>
  <c r="AE15" i="12"/>
  <c r="AE16" i="12"/>
  <c r="AE17" i="12"/>
  <c r="AE18" i="12"/>
  <c r="AE19" i="12"/>
  <c r="AE20" i="12"/>
  <c r="AE21" i="12"/>
  <c r="AE22" i="12"/>
  <c r="AE23" i="12"/>
  <c r="AE24" i="12"/>
  <c r="AE25" i="12"/>
  <c r="AE26" i="12"/>
  <c r="AE27" i="12"/>
  <c r="AE28" i="12"/>
  <c r="AE29" i="12"/>
  <c r="AE30" i="12"/>
  <c r="AE31" i="12"/>
  <c r="AE32" i="12"/>
  <c r="AU16" i="14"/>
  <c r="AR10" i="12" a="1"/>
  <c r="AR10" i="12" s="1"/>
  <c r="AR11" i="12" a="1"/>
  <c r="AR11" i="12" s="1"/>
  <c r="AR12" i="12" a="1"/>
  <c r="AR12" i="12" s="1"/>
  <c r="AR13" i="12" a="1"/>
  <c r="AR13" i="12" s="1"/>
  <c r="AR14" i="12" a="1"/>
  <c r="AR14" i="12" s="1"/>
  <c r="AR15" i="12" a="1"/>
  <c r="AR15" i="12" s="1"/>
  <c r="AR16" i="12" a="1"/>
  <c r="AR16" i="12" s="1"/>
  <c r="AR17" i="12" a="1"/>
  <c r="AR17" i="12" s="1"/>
  <c r="AR18" i="12" a="1"/>
  <c r="AR18" i="12" s="1"/>
  <c r="AR19" i="12" a="1"/>
  <c r="AR19" i="12" s="1"/>
  <c r="AR20" i="12" a="1"/>
  <c r="AR20" i="12" s="1"/>
  <c r="AR21" i="12" a="1"/>
  <c r="AR21" i="12" s="1"/>
  <c r="AR22" i="12" a="1"/>
  <c r="AR22" i="12" s="1"/>
  <c r="AR23" i="12" a="1"/>
  <c r="AR23" i="12" s="1"/>
  <c r="AR24" i="12" a="1"/>
  <c r="AR24" i="12" s="1"/>
  <c r="AR25" i="12" a="1"/>
  <c r="AR25" i="12" s="1"/>
  <c r="AR26" i="12" a="1"/>
  <c r="AR26" i="12" s="1"/>
  <c r="AR27" i="12" a="1"/>
  <c r="AR27" i="12" s="1"/>
  <c r="AR28" i="12" a="1"/>
  <c r="AR28" i="12" s="1"/>
  <c r="AR29" i="12" a="1"/>
  <c r="AR29" i="12" s="1"/>
  <c r="AR30" i="12" a="1"/>
  <c r="AR30" i="12" s="1"/>
  <c r="AR31" i="12" a="1"/>
  <c r="AR31" i="12" s="1"/>
  <c r="AR32" i="12" a="1"/>
  <c r="AR32" i="12" s="1"/>
  <c r="AR33" i="12" a="1"/>
  <c r="AR33" i="12" s="1"/>
  <c r="AR9" i="12" a="1"/>
  <c r="AR9" i="12" s="1"/>
  <c r="AP11" i="12" a="1"/>
  <c r="AP11" i="12" s="1"/>
  <c r="AP12" i="12" a="1"/>
  <c r="AP12" i="12" s="1"/>
  <c r="AP13" i="12" a="1"/>
  <c r="AP13" i="12" s="1"/>
  <c r="AP14" i="12" a="1"/>
  <c r="AP14" i="12" s="1"/>
  <c r="AP10" i="12" a="1"/>
  <c r="AP10" i="12" s="1"/>
  <c r="AN10" i="12" a="1"/>
  <c r="AN10" i="12" s="1"/>
  <c r="AN11" i="12" a="1"/>
  <c r="AN11" i="12" s="1"/>
  <c r="AN12" i="12" a="1"/>
  <c r="AN12" i="12" s="1"/>
  <c r="AN13" i="12" a="1"/>
  <c r="AN13" i="12" s="1"/>
  <c r="AN14" i="12" a="1"/>
  <c r="AN14" i="12" s="1"/>
  <c r="AN15" i="12" a="1"/>
  <c r="AN15" i="12" s="1"/>
  <c r="AN16" i="12" a="1"/>
  <c r="AN16" i="12" s="1"/>
  <c r="AN17" i="12" a="1"/>
  <c r="AN17" i="12" s="1"/>
  <c r="AN18" i="12" a="1"/>
  <c r="AN18" i="12" s="1"/>
  <c r="AN19" i="12" a="1"/>
  <c r="AN19" i="12" s="1"/>
  <c r="AN20" i="12" a="1"/>
  <c r="AN20" i="12" s="1"/>
  <c r="AN21" i="12" a="1"/>
  <c r="AN21" i="12" s="1"/>
  <c r="AN22" i="12" a="1"/>
  <c r="AN22" i="12" s="1"/>
  <c r="AN23" i="12" a="1"/>
  <c r="AN23" i="12" s="1"/>
  <c r="AN24" i="12" a="1"/>
  <c r="AN24" i="12" s="1"/>
  <c r="AN25" i="12" a="1"/>
  <c r="AN25" i="12" s="1"/>
  <c r="AN26" i="12" a="1"/>
  <c r="AN26" i="12" s="1"/>
  <c r="AN27" i="12" a="1"/>
  <c r="AN27" i="12" s="1"/>
  <c r="AN28" i="12" a="1"/>
  <c r="AN28" i="12" s="1"/>
  <c r="AN29" i="12" a="1"/>
  <c r="AN29" i="12" s="1"/>
  <c r="AN30" i="12" a="1"/>
  <c r="AN30" i="12" s="1"/>
  <c r="AN31" i="12" a="1"/>
  <c r="AN31" i="12" s="1"/>
  <c r="AN32" i="12" a="1"/>
  <c r="AN32" i="12" s="1"/>
  <c r="AN33" i="12" a="1"/>
  <c r="AN33" i="12" s="1"/>
  <c r="AN9" i="12" a="1"/>
  <c r="AN9" i="12" s="1"/>
  <c r="AJ18" i="12"/>
  <c r="C10" i="19" s="1"/>
  <c r="E10" i="19" s="1"/>
  <c r="G10" i="19" s="1"/>
  <c r="I10" i="19" s="1"/>
  <c r="K10" i="19" s="1"/>
  <c r="M10" i="19" s="1"/>
  <c r="O10" i="19" s="1"/>
  <c r="Z340" i="17" a="1"/>
  <c r="Z340" i="17" s="1"/>
  <c r="Y340" i="17" a="1"/>
  <c r="Y340" i="17" s="1"/>
  <c r="Y338" i="17" s="1"/>
  <c r="X340" i="17" a="1"/>
  <c r="X340" i="17" s="1"/>
  <c r="X339" i="17" s="1"/>
  <c r="W340" i="17" a="1"/>
  <c r="W340" i="17" s="1"/>
  <c r="W338" i="17" s="1"/>
  <c r="V340" i="17" a="1"/>
  <c r="V340" i="17" s="1"/>
  <c r="U340" i="17" a="1"/>
  <c r="U340" i="17" s="1"/>
  <c r="U338" i="17" s="1"/>
  <c r="T340" i="17" a="1"/>
  <c r="T340" i="17" s="1"/>
  <c r="T339" i="17" s="1"/>
  <c r="S340" i="17" a="1"/>
  <c r="S340" i="17" s="1"/>
  <c r="S338" i="17" s="1"/>
  <c r="R340" i="17" a="1"/>
  <c r="R340" i="17" s="1"/>
  <c r="Z337" i="17" a="1"/>
  <c r="Z337" i="17" s="1"/>
  <c r="Y337" i="17" a="1"/>
  <c r="Y337" i="17" s="1"/>
  <c r="Y335" i="17" s="1"/>
  <c r="X337" i="17" a="1"/>
  <c r="X337" i="17" s="1"/>
  <c r="W337" i="17" a="1"/>
  <c r="W337" i="17" s="1"/>
  <c r="W335" i="17" s="1"/>
  <c r="V337" i="17" a="1"/>
  <c r="V337" i="17" s="1"/>
  <c r="V336" i="17" s="1"/>
  <c r="U337" i="17" a="1"/>
  <c r="U337" i="17" s="1"/>
  <c r="U335" i="17" s="1"/>
  <c r="T337" i="17" a="1"/>
  <c r="T337" i="17" s="1"/>
  <c r="S337" i="17" a="1"/>
  <c r="S337" i="17" s="1"/>
  <c r="S336" i="17" s="1"/>
  <c r="R337" i="17" a="1"/>
  <c r="R337" i="17" s="1"/>
  <c r="R336" i="17" s="1"/>
  <c r="Z334" i="17" a="1"/>
  <c r="Z334" i="17" s="1"/>
  <c r="Y334" i="17" a="1"/>
  <c r="Y334" i="17" s="1"/>
  <c r="Y332" i="17" s="1"/>
  <c r="X334" i="17" a="1"/>
  <c r="X334" i="17" s="1"/>
  <c r="W334" i="17" a="1"/>
  <c r="W334" i="17" s="1"/>
  <c r="W333" i="17" s="1"/>
  <c r="V334" i="17" a="1"/>
  <c r="V334" i="17" s="1"/>
  <c r="U334" i="17" a="1"/>
  <c r="U334" i="17" s="1"/>
  <c r="U332" i="17" s="1"/>
  <c r="T334" i="17" a="1"/>
  <c r="T334" i="17" s="1"/>
  <c r="T333" i="17" s="1"/>
  <c r="S334" i="17" a="1"/>
  <c r="S334" i="17" s="1"/>
  <c r="S332" i="17" s="1"/>
  <c r="R334" i="17" a="1"/>
  <c r="R334" i="17" s="1"/>
  <c r="Y333" i="17"/>
  <c r="Z331" i="17" a="1"/>
  <c r="Z331" i="17" s="1"/>
  <c r="Y331" i="17" a="1"/>
  <c r="Y331" i="17" s="1"/>
  <c r="Y329" i="17" s="1"/>
  <c r="X331" i="17" a="1"/>
  <c r="X331" i="17" s="1"/>
  <c r="X330" i="17" s="1"/>
  <c r="W331" i="17" a="1"/>
  <c r="W331" i="17" s="1"/>
  <c r="W329" i="17" s="1"/>
  <c r="V331" i="17" a="1"/>
  <c r="V331" i="17" s="1"/>
  <c r="U331" i="17" a="1"/>
  <c r="U331" i="17" s="1"/>
  <c r="U329" i="17" s="1"/>
  <c r="T331" i="17" a="1"/>
  <c r="T331" i="17" s="1"/>
  <c r="S331" i="17" a="1"/>
  <c r="S331" i="17" s="1"/>
  <c r="S329" i="17" s="1"/>
  <c r="R331" i="17" a="1"/>
  <c r="R331" i="17" s="1"/>
  <c r="R330" i="17" s="1"/>
  <c r="Z328" i="17" a="1"/>
  <c r="Z328" i="17" s="1"/>
  <c r="Y328" i="17" a="1"/>
  <c r="Y328" i="17" s="1"/>
  <c r="Y326" i="17" s="1"/>
  <c r="X328" i="17" a="1"/>
  <c r="X328" i="17" s="1"/>
  <c r="W328" i="17" a="1"/>
  <c r="W328" i="17" s="1"/>
  <c r="W326" i="17" s="1"/>
  <c r="V328" i="17" a="1"/>
  <c r="V328" i="17" s="1"/>
  <c r="U328" i="17" a="1"/>
  <c r="U328" i="17" s="1"/>
  <c r="U326" i="17" s="1"/>
  <c r="T328" i="17" a="1"/>
  <c r="T328" i="17" s="1"/>
  <c r="T327" i="17" s="1"/>
  <c r="S328" i="17" a="1"/>
  <c r="S328" i="17" s="1"/>
  <c r="S326" i="17" s="1"/>
  <c r="R328" i="17" a="1"/>
  <c r="R328" i="17" s="1"/>
  <c r="Z325" i="17" a="1"/>
  <c r="Z325" i="17" s="1"/>
  <c r="Z324" i="17" s="1"/>
  <c r="Y325" i="17" a="1"/>
  <c r="Y325" i="17" s="1"/>
  <c r="Y323" i="17" s="1"/>
  <c r="X325" i="17" a="1"/>
  <c r="X325" i="17" s="1"/>
  <c r="W325" i="17" a="1"/>
  <c r="W325" i="17" s="1"/>
  <c r="W323" i="17" s="1"/>
  <c r="V325" i="17" a="1"/>
  <c r="V325" i="17" s="1"/>
  <c r="U325" i="17" a="1"/>
  <c r="U325" i="17" s="1"/>
  <c r="U323" i="17" s="1"/>
  <c r="T325" i="17" a="1"/>
  <c r="T325" i="17" s="1"/>
  <c r="S325" i="17" a="1"/>
  <c r="S325" i="17" s="1"/>
  <c r="S324" i="17" s="1"/>
  <c r="R325" i="17" a="1"/>
  <c r="R325" i="17" s="1"/>
  <c r="Z322" i="17" a="1"/>
  <c r="Z322" i="17" s="1"/>
  <c r="Y322" i="17" a="1"/>
  <c r="Y322" i="17" s="1"/>
  <c r="Y320" i="17" s="1"/>
  <c r="X322" i="17" a="1"/>
  <c r="X322" i="17" s="1"/>
  <c r="X321" i="17" s="1"/>
  <c r="W322" i="17" a="1"/>
  <c r="W322" i="17" s="1"/>
  <c r="W320" i="17" s="1"/>
  <c r="V322" i="17" a="1"/>
  <c r="V322" i="17" s="1"/>
  <c r="U322" i="17" a="1"/>
  <c r="U322" i="17" s="1"/>
  <c r="U320" i="17" s="1"/>
  <c r="T322" i="17" a="1"/>
  <c r="T322" i="17" s="1"/>
  <c r="T321" i="17" s="1"/>
  <c r="S322" i="17" a="1"/>
  <c r="S322" i="17" s="1"/>
  <c r="S320" i="17" s="1"/>
  <c r="R322" i="17" a="1"/>
  <c r="R322" i="17" s="1"/>
  <c r="Z319" i="17" a="1"/>
  <c r="Z319" i="17" s="1"/>
  <c r="Z318" i="17" s="1"/>
  <c r="Y319" i="17" a="1"/>
  <c r="Y319" i="17" s="1"/>
  <c r="Y317" i="17" s="1"/>
  <c r="X319" i="17" a="1"/>
  <c r="X319" i="17" s="1"/>
  <c r="W319" i="17" a="1"/>
  <c r="W319" i="17" s="1"/>
  <c r="W317" i="17" s="1"/>
  <c r="V319" i="17" a="1"/>
  <c r="V319" i="17" s="1"/>
  <c r="V318" i="17" s="1"/>
  <c r="U319" i="17" a="1"/>
  <c r="U319" i="17" s="1"/>
  <c r="U317" i="17" s="1"/>
  <c r="T319" i="17" a="1"/>
  <c r="T319" i="17" s="1"/>
  <c r="T318" i="17" s="1"/>
  <c r="S319" i="17" a="1"/>
  <c r="S319" i="17" s="1"/>
  <c r="S317" i="17" s="1"/>
  <c r="R319" i="17" a="1"/>
  <c r="R319" i="17" s="1"/>
  <c r="Z316" i="17" a="1"/>
  <c r="Z316" i="17" s="1"/>
  <c r="Z315" i="17" s="1"/>
  <c r="Y316" i="17" a="1"/>
  <c r="Y316" i="17" s="1"/>
  <c r="X316" i="17" a="1"/>
  <c r="X316" i="17" s="1"/>
  <c r="X315" i="17" s="1"/>
  <c r="W316" i="17" a="1"/>
  <c r="W316" i="17" s="1"/>
  <c r="W314" i="17" s="1"/>
  <c r="V316" i="17" a="1"/>
  <c r="V316" i="17" s="1"/>
  <c r="U316" i="17" a="1"/>
  <c r="U316" i="17" s="1"/>
  <c r="U314" i="17" s="1"/>
  <c r="T316" i="17" a="1"/>
  <c r="T316" i="17" s="1"/>
  <c r="T315" i="17" s="1"/>
  <c r="S316" i="17" a="1"/>
  <c r="S316" i="17" s="1"/>
  <c r="S314" i="17" s="1"/>
  <c r="R316" i="17" a="1"/>
  <c r="R316" i="17" s="1"/>
  <c r="Z313" i="17" a="1"/>
  <c r="Z313" i="17" s="1"/>
  <c r="Z312" i="17" s="1"/>
  <c r="Y313" i="17" a="1"/>
  <c r="Y313" i="17" s="1"/>
  <c r="Y311" i="17" s="1"/>
  <c r="X313" i="17" a="1"/>
  <c r="X313" i="17" s="1"/>
  <c r="X312" i="17" s="1"/>
  <c r="W313" i="17" a="1"/>
  <c r="W313" i="17" s="1"/>
  <c r="W311" i="17" s="1"/>
  <c r="V313" i="17" a="1"/>
  <c r="V313" i="17" s="1"/>
  <c r="V312" i="17" s="1"/>
  <c r="U313" i="17" a="1"/>
  <c r="U313" i="17" s="1"/>
  <c r="U311" i="17" s="1"/>
  <c r="T313" i="17" a="1"/>
  <c r="T313" i="17" s="1"/>
  <c r="S313" i="17" a="1"/>
  <c r="S313" i="17" s="1"/>
  <c r="S312" i="17" s="1"/>
  <c r="R313" i="17" a="1"/>
  <c r="R313" i="17" s="1"/>
  <c r="R312" i="17" s="1"/>
  <c r="Z310" i="17" a="1"/>
  <c r="Z310" i="17" s="1"/>
  <c r="Y310" i="17" a="1"/>
  <c r="Y310" i="17" s="1"/>
  <c r="X310" i="17" a="1"/>
  <c r="X310" i="17" s="1"/>
  <c r="X309" i="17" s="1"/>
  <c r="W310" i="17" a="1"/>
  <c r="W310" i="17" s="1"/>
  <c r="W308" i="17" s="1"/>
  <c r="V310" i="17" a="1"/>
  <c r="V310" i="17" s="1"/>
  <c r="V309" i="17" s="1"/>
  <c r="U310" i="17" a="1"/>
  <c r="U310" i="17" s="1"/>
  <c r="U308" i="17" s="1"/>
  <c r="T310" i="17" a="1"/>
  <c r="T310" i="17" s="1"/>
  <c r="T309" i="17" s="1"/>
  <c r="S310" i="17" a="1"/>
  <c r="S310" i="17" s="1"/>
  <c r="S308" i="17" s="1"/>
  <c r="R310" i="17" a="1"/>
  <c r="R310" i="17" s="1"/>
  <c r="Z307" i="17" a="1"/>
  <c r="Z307" i="17" s="1"/>
  <c r="Z306" i="17" s="1"/>
  <c r="Y307" i="17" a="1"/>
  <c r="Y307" i="17" s="1"/>
  <c r="Y306" i="17" s="1"/>
  <c r="X307" i="17" a="1"/>
  <c r="X307" i="17" s="1"/>
  <c r="W307" i="17" a="1"/>
  <c r="W307" i="17" s="1"/>
  <c r="W305" i="17" s="1"/>
  <c r="V307" i="17" a="1"/>
  <c r="V307" i="17" s="1"/>
  <c r="V306" i="17" s="1"/>
  <c r="U307" i="17" a="1"/>
  <c r="U307" i="17" s="1"/>
  <c r="U305" i="17" s="1"/>
  <c r="T307" i="17" a="1"/>
  <c r="T307" i="17" s="1"/>
  <c r="T306" i="17" s="1"/>
  <c r="S307" i="17" a="1"/>
  <c r="S307" i="17" s="1"/>
  <c r="S305" i="17" s="1"/>
  <c r="R307" i="17" a="1"/>
  <c r="R307" i="17" s="1"/>
  <c r="Z304" i="17" a="1"/>
  <c r="Z304" i="17" s="1"/>
  <c r="Y304" i="17" a="1"/>
  <c r="Y304" i="17" s="1"/>
  <c r="Y302" i="17" s="1"/>
  <c r="X304" i="17" a="1"/>
  <c r="X304" i="17" s="1"/>
  <c r="W304" i="17" a="1"/>
  <c r="W304" i="17" s="1"/>
  <c r="W303" i="17" s="1"/>
  <c r="V304" i="17" a="1"/>
  <c r="V304" i="17" s="1"/>
  <c r="U304" i="17" a="1"/>
  <c r="U304" i="17" s="1"/>
  <c r="T304" i="17" a="1"/>
  <c r="T304" i="17" s="1"/>
  <c r="S304" i="17" a="1"/>
  <c r="S304" i="17" s="1"/>
  <c r="S302" i="17" s="1"/>
  <c r="R304" i="17" a="1"/>
  <c r="R304" i="17" s="1"/>
  <c r="Z301" i="17" a="1"/>
  <c r="Z301" i="17" s="1"/>
  <c r="Z300" i="17" s="1"/>
  <c r="Y301" i="17" a="1"/>
  <c r="Y301" i="17" s="1"/>
  <c r="Y299" i="17" s="1"/>
  <c r="X301" i="17" a="1"/>
  <c r="X301" i="17" s="1"/>
  <c r="W301" i="17" a="1"/>
  <c r="W301" i="17" s="1"/>
  <c r="W299" i="17" s="1"/>
  <c r="V301" i="17" a="1"/>
  <c r="V301" i="17" s="1"/>
  <c r="V300" i="17" s="1"/>
  <c r="U301" i="17" a="1"/>
  <c r="U301" i="17" s="1"/>
  <c r="U299" i="17" s="1"/>
  <c r="T301" i="17" a="1"/>
  <c r="T301" i="17" s="1"/>
  <c r="S301" i="17" a="1"/>
  <c r="S301" i="17" s="1"/>
  <c r="R301" i="17" a="1"/>
  <c r="R301" i="17" s="1"/>
  <c r="Z298" i="17" a="1"/>
  <c r="Z298" i="17" s="1"/>
  <c r="Y298" i="17" a="1"/>
  <c r="Y298" i="17" s="1"/>
  <c r="Y296" i="17" s="1"/>
  <c r="X298" i="17" a="1"/>
  <c r="X298" i="17" s="1"/>
  <c r="W298" i="17" a="1"/>
  <c r="W298" i="17" s="1"/>
  <c r="W297" i="17" s="1"/>
  <c r="V298" i="17" a="1"/>
  <c r="V298" i="17" s="1"/>
  <c r="V297" i="17" s="1"/>
  <c r="U298" i="17" a="1"/>
  <c r="U298" i="17" s="1"/>
  <c r="U296" i="17" s="1"/>
  <c r="T298" i="17" a="1"/>
  <c r="T298" i="17" s="1"/>
  <c r="T296" i="17" s="1"/>
  <c r="S298" i="17" a="1"/>
  <c r="S298" i="17" s="1"/>
  <c r="S297" i="17" s="1"/>
  <c r="R298" i="17" a="1"/>
  <c r="R298" i="17" s="1"/>
  <c r="Z295" i="17" a="1"/>
  <c r="Z295" i="17" s="1"/>
  <c r="Y295" i="17" a="1"/>
  <c r="Y295" i="17" s="1"/>
  <c r="Y293" i="17" s="1"/>
  <c r="X295" i="17" a="1"/>
  <c r="X295" i="17" s="1"/>
  <c r="W295" i="17" a="1"/>
  <c r="W295" i="17" s="1"/>
  <c r="V295" i="17" a="1"/>
  <c r="V295" i="17" s="1"/>
  <c r="U295" i="17" a="1"/>
  <c r="U295" i="17" s="1"/>
  <c r="U293" i="17" s="1"/>
  <c r="T295" i="17" a="1"/>
  <c r="T295" i="17" s="1"/>
  <c r="T294" i="17" s="1"/>
  <c r="S295" i="17" a="1"/>
  <c r="S295" i="17" s="1"/>
  <c r="R295" i="17" a="1"/>
  <c r="R295" i="17" s="1"/>
  <c r="R294" i="17" s="1"/>
  <c r="Z292" i="17" a="1"/>
  <c r="Z292" i="17" s="1"/>
  <c r="Z291" i="17" s="1"/>
  <c r="Y292" i="17" a="1"/>
  <c r="Y292" i="17" s="1"/>
  <c r="X292" i="17" a="1"/>
  <c r="X292" i="17" s="1"/>
  <c r="W292" i="17" a="1"/>
  <c r="W292" i="17" s="1"/>
  <c r="W291" i="17" s="1"/>
  <c r="V292" i="17" a="1"/>
  <c r="V292" i="17" s="1"/>
  <c r="U292" i="17" a="1"/>
  <c r="U292" i="17" s="1"/>
  <c r="U290" i="17" s="1"/>
  <c r="T292" i="17" a="1"/>
  <c r="T292" i="17" s="1"/>
  <c r="T290" i="17" s="1"/>
  <c r="S292" i="17" a="1"/>
  <c r="S292" i="17" s="1"/>
  <c r="S291" i="17" s="1"/>
  <c r="R292" i="17" a="1"/>
  <c r="R292" i="17" s="1"/>
  <c r="R291" i="17" s="1"/>
  <c r="Z289" i="17" a="1"/>
  <c r="Z289" i="17" s="1"/>
  <c r="Z287" i="17" s="1"/>
  <c r="Y289" i="17" a="1"/>
  <c r="Y289" i="17" s="1"/>
  <c r="Y287" i="17" s="1"/>
  <c r="X289" i="17" a="1"/>
  <c r="X289" i="17" s="1"/>
  <c r="W289" i="17" a="1"/>
  <c r="W289" i="17" s="1"/>
  <c r="V289" i="17" a="1"/>
  <c r="V289" i="17" s="1"/>
  <c r="V288" i="17" s="1"/>
  <c r="U289" i="17" a="1"/>
  <c r="U289" i="17" s="1"/>
  <c r="U287" i="17" s="1"/>
  <c r="T289" i="17" a="1"/>
  <c r="T289" i="17" s="1"/>
  <c r="S289" i="17" a="1"/>
  <c r="S289" i="17" s="1"/>
  <c r="S288" i="17" s="1"/>
  <c r="R289" i="17" a="1"/>
  <c r="R289" i="17" s="1"/>
  <c r="Z286" i="17" a="1"/>
  <c r="Z286" i="17" s="1"/>
  <c r="Y286" i="17" a="1"/>
  <c r="Y286" i="17" s="1"/>
  <c r="Y284" i="17" s="1"/>
  <c r="X286" i="17" a="1"/>
  <c r="X286" i="17" s="1"/>
  <c r="X285" i="17" s="1"/>
  <c r="W286" i="17" a="1"/>
  <c r="W286" i="17" s="1"/>
  <c r="W285" i="17" s="1"/>
  <c r="V286" i="17" a="1"/>
  <c r="V286" i="17" s="1"/>
  <c r="U286" i="17" a="1"/>
  <c r="U286" i="17" s="1"/>
  <c r="T286" i="17" a="1"/>
  <c r="T286" i="17" s="1"/>
  <c r="T285" i="17" s="1"/>
  <c r="S286" i="17" a="1"/>
  <c r="S286" i="17" s="1"/>
  <c r="S284" i="17" s="1"/>
  <c r="R286" i="17" a="1"/>
  <c r="R286" i="17" s="1"/>
  <c r="Z283" i="17" a="1"/>
  <c r="Z283" i="17" s="1"/>
  <c r="Y283" i="17" a="1"/>
  <c r="Y283" i="17" s="1"/>
  <c r="Y281" i="17" s="1"/>
  <c r="X283" i="17" a="1"/>
  <c r="X283" i="17" s="1"/>
  <c r="X281" i="17" s="1"/>
  <c r="W283" i="17" a="1"/>
  <c r="W283" i="17" s="1"/>
  <c r="V283" i="17" a="1"/>
  <c r="V283" i="17" s="1"/>
  <c r="U283" i="17" a="1"/>
  <c r="U283" i="17" s="1"/>
  <c r="T283" i="17" a="1"/>
  <c r="T283" i="17" s="1"/>
  <c r="T282" i="17" s="1"/>
  <c r="S283" i="17" a="1"/>
  <c r="S283" i="17" s="1"/>
  <c r="S281" i="17" s="1"/>
  <c r="R283" i="17" a="1"/>
  <c r="R283" i="17" s="1"/>
  <c r="Z280" i="17" a="1"/>
  <c r="Z280" i="17" s="1"/>
  <c r="Z278" i="17" s="1"/>
  <c r="Y280" i="17" a="1"/>
  <c r="Y280" i="17" s="1"/>
  <c r="Y278" i="17" s="1"/>
  <c r="X280" i="17" a="1"/>
  <c r="X280" i="17" s="1"/>
  <c r="W280" i="17" a="1"/>
  <c r="W280" i="17" s="1"/>
  <c r="V280" i="17" a="1"/>
  <c r="V280" i="17" s="1"/>
  <c r="V279" i="17" s="1"/>
  <c r="U280" i="17" a="1"/>
  <c r="U280" i="17" s="1"/>
  <c r="T280" i="17" a="1"/>
  <c r="T280" i="17" s="1"/>
  <c r="S280" i="17" a="1"/>
  <c r="S280" i="17" s="1"/>
  <c r="S278" i="17" s="1"/>
  <c r="R280" i="17" a="1"/>
  <c r="R280" i="17" s="1"/>
  <c r="R279" i="17" s="1"/>
  <c r="Z277" i="17" a="1"/>
  <c r="Z277" i="17" s="1"/>
  <c r="Y277" i="17" a="1"/>
  <c r="Y277" i="17" s="1"/>
  <c r="Y276" i="17" s="1"/>
  <c r="X277" i="17" a="1"/>
  <c r="X277" i="17" s="1"/>
  <c r="X276" i="17" s="1"/>
  <c r="W277" i="17" a="1"/>
  <c r="W277" i="17" s="1"/>
  <c r="V277" i="17" a="1"/>
  <c r="V277" i="17" s="1"/>
  <c r="U277" i="17" a="1"/>
  <c r="U277" i="17" s="1"/>
  <c r="T277" i="17" a="1"/>
  <c r="T277" i="17" s="1"/>
  <c r="T276" i="17" s="1"/>
  <c r="S277" i="17" a="1"/>
  <c r="S277" i="17" s="1"/>
  <c r="R277" i="17" a="1"/>
  <c r="R277" i="17" s="1"/>
  <c r="Z274" i="17" a="1"/>
  <c r="Z274" i="17" s="1"/>
  <c r="Z272" i="17" s="1"/>
  <c r="Y274" i="17" a="1"/>
  <c r="Y274" i="17" s="1"/>
  <c r="Y272" i="17" s="1"/>
  <c r="X274" i="17" a="1"/>
  <c r="X274" i="17" s="1"/>
  <c r="X273" i="17" s="1"/>
  <c r="W274" i="17" a="1"/>
  <c r="W274" i="17" s="1"/>
  <c r="V274" i="17" a="1"/>
  <c r="V274" i="17" s="1"/>
  <c r="V273" i="17" s="1"/>
  <c r="U274" i="17" a="1"/>
  <c r="U274" i="17" s="1"/>
  <c r="U273" i="17" s="1"/>
  <c r="T274" i="17" a="1"/>
  <c r="T274" i="17" s="1"/>
  <c r="S274" i="17" a="1"/>
  <c r="S274" i="17" s="1"/>
  <c r="S272" i="17" s="1"/>
  <c r="R274" i="17" a="1"/>
  <c r="R274" i="17" s="1"/>
  <c r="R273" i="17" s="1"/>
  <c r="Z271" i="17" a="1"/>
  <c r="Z271" i="17" s="1"/>
  <c r="Y271" i="17" a="1"/>
  <c r="Y271" i="17" s="1"/>
  <c r="Y270" i="17" s="1"/>
  <c r="X271" i="17" a="1"/>
  <c r="X271" i="17" s="1"/>
  <c r="X270" i="17" s="1"/>
  <c r="W271" i="17" a="1"/>
  <c r="W271" i="17" s="1"/>
  <c r="V271" i="17" a="1"/>
  <c r="V271" i="17" s="1"/>
  <c r="U271" i="17" a="1"/>
  <c r="U271" i="17" s="1"/>
  <c r="U269" i="17" s="1"/>
  <c r="T271" i="17" a="1"/>
  <c r="T271" i="17" s="1"/>
  <c r="T270" i="17" s="1"/>
  <c r="S271" i="17" a="1"/>
  <c r="S271" i="17" s="1"/>
  <c r="S269" i="17" s="1"/>
  <c r="R271" i="17" a="1"/>
  <c r="R271" i="17" s="1"/>
  <c r="Y269" i="17"/>
  <c r="Z268" i="17" a="1"/>
  <c r="Z268" i="17" s="1"/>
  <c r="Z267" i="17" s="1"/>
  <c r="Y268" i="17" a="1"/>
  <c r="Y268" i="17" s="1"/>
  <c r="X268" i="17" a="1"/>
  <c r="X268" i="17" s="1"/>
  <c r="W268" i="17" a="1"/>
  <c r="W268" i="17" s="1"/>
  <c r="W266" i="17" s="1"/>
  <c r="V268" i="17" a="1"/>
  <c r="V268" i="17" s="1"/>
  <c r="V267" i="17" s="1"/>
  <c r="U268" i="17" a="1"/>
  <c r="U268" i="17" s="1"/>
  <c r="T268" i="17" a="1"/>
  <c r="T268" i="17" s="1"/>
  <c r="S268" i="17" a="1"/>
  <c r="S268" i="17" s="1"/>
  <c r="R268" i="17" a="1"/>
  <c r="R268" i="17" s="1"/>
  <c r="R266" i="17" s="1"/>
  <c r="Z265" i="17" a="1"/>
  <c r="Z265" i="17" s="1"/>
  <c r="Y265" i="17" a="1"/>
  <c r="Y265" i="17" s="1"/>
  <c r="Y263" i="17" s="1"/>
  <c r="X265" i="17" a="1"/>
  <c r="X265" i="17" s="1"/>
  <c r="X263" i="17" s="1"/>
  <c r="W265" i="17" a="1"/>
  <c r="W265" i="17" s="1"/>
  <c r="V265" i="17" a="1"/>
  <c r="V265" i="17" s="1"/>
  <c r="U265" i="17" a="1"/>
  <c r="U265" i="17" s="1"/>
  <c r="T265" i="17" a="1"/>
  <c r="T265" i="17" s="1"/>
  <c r="T264" i="17" s="1"/>
  <c r="S265" i="17" a="1"/>
  <c r="S265" i="17" s="1"/>
  <c r="R265" i="17" a="1"/>
  <c r="R265" i="17" s="1"/>
  <c r="Z262" i="17" a="1"/>
  <c r="Z262" i="17" s="1"/>
  <c r="Z261" i="17" s="1"/>
  <c r="Y262" i="17" a="1"/>
  <c r="Y262" i="17" s="1"/>
  <c r="X262" i="17" a="1"/>
  <c r="X262" i="17" s="1"/>
  <c r="X261" i="17" s="1"/>
  <c r="W262" i="17" a="1"/>
  <c r="W262" i="17" s="1"/>
  <c r="W260" i="17" s="1"/>
  <c r="V262" i="17" a="1"/>
  <c r="V262" i="17" s="1"/>
  <c r="U262" i="17" a="1"/>
  <c r="U262" i="17" s="1"/>
  <c r="T262" i="17" a="1"/>
  <c r="T262" i="17" s="1"/>
  <c r="T260" i="17" s="1"/>
  <c r="S262" i="17" a="1"/>
  <c r="S262" i="17" s="1"/>
  <c r="R262" i="17" a="1"/>
  <c r="R262" i="17" s="1"/>
  <c r="R261" i="17" s="1"/>
  <c r="Z259" i="17" a="1"/>
  <c r="Z259" i="17" s="1"/>
  <c r="Y259" i="17" a="1"/>
  <c r="Y259" i="17" s="1"/>
  <c r="Y257" i="17" s="1"/>
  <c r="X259" i="17" a="1"/>
  <c r="X259" i="17" s="1"/>
  <c r="X258" i="17" s="1"/>
  <c r="W259" i="17" a="1"/>
  <c r="W259" i="17" s="1"/>
  <c r="W257" i="17" s="1"/>
  <c r="V259" i="17" a="1"/>
  <c r="V259" i="17" s="1"/>
  <c r="V258" i="17" s="1"/>
  <c r="U259" i="17" a="1"/>
  <c r="U259" i="17" s="1"/>
  <c r="U258" i="17" s="1"/>
  <c r="T259" i="17" a="1"/>
  <c r="T259" i="17" s="1"/>
  <c r="S259" i="17" a="1"/>
  <c r="S259" i="17" s="1"/>
  <c r="R259" i="17" a="1"/>
  <c r="R259" i="17" s="1"/>
  <c r="Z256" i="17" a="1"/>
  <c r="Z256" i="17" s="1"/>
  <c r="Z254" i="17" s="1"/>
  <c r="Y256" i="17" a="1"/>
  <c r="Y256" i="17" s="1"/>
  <c r="X256" i="17" a="1"/>
  <c r="X256" i="17" s="1"/>
  <c r="W256" i="17" a="1"/>
  <c r="W256" i="17" s="1"/>
  <c r="V256" i="17" a="1"/>
  <c r="V256" i="17" s="1"/>
  <c r="V255" i="17" s="1"/>
  <c r="U256" i="17" a="1"/>
  <c r="U256" i="17" s="1"/>
  <c r="T256" i="17" a="1"/>
  <c r="T256" i="17" s="1"/>
  <c r="S256" i="17" a="1"/>
  <c r="S256" i="17" s="1"/>
  <c r="S255" i="17" s="1"/>
  <c r="R256" i="17" a="1"/>
  <c r="R256" i="17" s="1"/>
  <c r="R255" i="17" s="1"/>
  <c r="Z253" i="17" a="1"/>
  <c r="Z253" i="17" s="1"/>
  <c r="Y253" i="17" a="1"/>
  <c r="Y253" i="17" s="1"/>
  <c r="Y252" i="17" s="1"/>
  <c r="X253" i="17" a="1"/>
  <c r="X253" i="17" s="1"/>
  <c r="X252" i="17" s="1"/>
  <c r="W253" i="17" a="1"/>
  <c r="W253" i="17" s="1"/>
  <c r="V253" i="17" a="1"/>
  <c r="V253" i="17" s="1"/>
  <c r="U253" i="17" a="1"/>
  <c r="U253" i="17" s="1"/>
  <c r="T253" i="17" a="1"/>
  <c r="T253" i="17" s="1"/>
  <c r="S253" i="17" a="1"/>
  <c r="S253" i="17" s="1"/>
  <c r="S251" i="17" s="1"/>
  <c r="R253" i="17" a="1"/>
  <c r="R253" i="17" s="1"/>
  <c r="Z250" i="17" a="1"/>
  <c r="Z250" i="17" s="1"/>
  <c r="Z248" i="17" s="1"/>
  <c r="Y250" i="17" a="1"/>
  <c r="Y250" i="17" s="1"/>
  <c r="X250" i="17" a="1"/>
  <c r="X250" i="17" s="1"/>
  <c r="W250" i="17" a="1"/>
  <c r="W250" i="17" s="1"/>
  <c r="V250" i="17" a="1"/>
  <c r="V250" i="17" s="1"/>
  <c r="V249" i="17" s="1"/>
  <c r="U250" i="17" a="1"/>
  <c r="U250" i="17" s="1"/>
  <c r="U249" i="17" s="1"/>
  <c r="T250" i="17" a="1"/>
  <c r="T250" i="17" s="1"/>
  <c r="S250" i="17" a="1"/>
  <c r="S250" i="17" s="1"/>
  <c r="S249" i="17" s="1"/>
  <c r="R250" i="17" a="1"/>
  <c r="R250" i="17" s="1"/>
  <c r="R249" i="17" s="1"/>
  <c r="Z247" i="17" a="1"/>
  <c r="Z247" i="17" s="1"/>
  <c r="Z246" i="17" s="1"/>
  <c r="Y247" i="17" a="1"/>
  <c r="Y247" i="17" s="1"/>
  <c r="X247" i="17" a="1"/>
  <c r="X247" i="17" s="1"/>
  <c r="X245" i="17" s="1"/>
  <c r="W247" i="17" a="1"/>
  <c r="W247" i="17" s="1"/>
  <c r="V247" i="17" a="1"/>
  <c r="V247" i="17" s="1"/>
  <c r="U247" i="17" a="1"/>
  <c r="U247" i="17" s="1"/>
  <c r="T247" i="17" a="1"/>
  <c r="T247" i="17" s="1"/>
  <c r="T246" i="17" s="1"/>
  <c r="S247" i="17" a="1"/>
  <c r="S247" i="17" s="1"/>
  <c r="R247" i="17" a="1"/>
  <c r="R247" i="17" s="1"/>
  <c r="R245" i="17" s="1"/>
  <c r="Z244" i="17" a="1"/>
  <c r="Z244" i="17" s="1"/>
  <c r="Z243" i="17" s="1"/>
  <c r="Y244" i="17" a="1"/>
  <c r="Y244" i="17" s="1"/>
  <c r="Y243" i="17" s="1"/>
  <c r="X244" i="17" a="1"/>
  <c r="X244" i="17" s="1"/>
  <c r="W244" i="17" a="1"/>
  <c r="W244" i="17" s="1"/>
  <c r="W242" i="17" s="1"/>
  <c r="V244" i="17" a="1"/>
  <c r="V244" i="17" s="1"/>
  <c r="V243" i="17" s="1"/>
  <c r="U244" i="17" a="1"/>
  <c r="U244" i="17" s="1"/>
  <c r="T244" i="17" a="1"/>
  <c r="T244" i="17" s="1"/>
  <c r="S244" i="17" a="1"/>
  <c r="S244" i="17" s="1"/>
  <c r="R244" i="17" a="1"/>
  <c r="R244" i="17" s="1"/>
  <c r="Z241" i="17" a="1"/>
  <c r="Z241" i="17" s="1"/>
  <c r="Y241" i="17" a="1"/>
  <c r="Y241" i="17" s="1"/>
  <c r="X241" i="17" a="1"/>
  <c r="X241" i="17" s="1"/>
  <c r="X239" i="17" s="1"/>
  <c r="W241" i="17" a="1"/>
  <c r="W241" i="17" s="1"/>
  <c r="W239" i="17" s="1"/>
  <c r="V241" i="17" a="1"/>
  <c r="V241" i="17" s="1"/>
  <c r="V239" i="17" s="1"/>
  <c r="U241" i="17" a="1"/>
  <c r="U241" i="17" s="1"/>
  <c r="T241" i="17" a="1"/>
  <c r="T241" i="17" s="1"/>
  <c r="T239" i="17" s="1"/>
  <c r="S241" i="17" a="1"/>
  <c r="S241" i="17" s="1"/>
  <c r="R241" i="17" a="1"/>
  <c r="R241" i="17" s="1"/>
  <c r="Z238" i="17" a="1"/>
  <c r="Z238" i="17" s="1"/>
  <c r="Z237" i="17" s="1"/>
  <c r="Y238" i="17" a="1"/>
  <c r="Y238" i="17" s="1"/>
  <c r="X238" i="17" a="1"/>
  <c r="X238" i="17" s="1"/>
  <c r="W238" i="17" a="1"/>
  <c r="W238" i="17" s="1"/>
  <c r="V238" i="17" a="1"/>
  <c r="V238" i="17" s="1"/>
  <c r="V237" i="17" s="1"/>
  <c r="U238" i="17" a="1"/>
  <c r="U238" i="17" s="1"/>
  <c r="U236" i="17" s="1"/>
  <c r="T238" i="17" a="1"/>
  <c r="T238" i="17" s="1"/>
  <c r="T236" i="17" s="1"/>
  <c r="S238" i="17" a="1"/>
  <c r="S238" i="17" s="1"/>
  <c r="R238" i="17" a="1"/>
  <c r="R238" i="17" s="1"/>
  <c r="R237" i="17" s="1"/>
  <c r="Z235" i="17" a="1"/>
  <c r="Z235" i="17" s="1"/>
  <c r="Y235" i="17" a="1"/>
  <c r="Y235" i="17" s="1"/>
  <c r="X235" i="17" a="1"/>
  <c r="X235" i="17" s="1"/>
  <c r="W235" i="17" a="1"/>
  <c r="W235" i="17" s="1"/>
  <c r="W234" i="17" s="1"/>
  <c r="V235" i="17" a="1"/>
  <c r="V235" i="17" s="1"/>
  <c r="U235" i="17" a="1"/>
  <c r="U235" i="17" s="1"/>
  <c r="U233" i="17" s="1"/>
  <c r="T235" i="17" a="1"/>
  <c r="T235" i="17" s="1"/>
  <c r="T234" i="17" s="1"/>
  <c r="S235" i="17" a="1"/>
  <c r="S235" i="17" s="1"/>
  <c r="S234" i="17" s="1"/>
  <c r="R235" i="17" a="1"/>
  <c r="R235" i="17" s="1"/>
  <c r="R234" i="17" s="1"/>
  <c r="Z232" i="17" a="1"/>
  <c r="Z232" i="17" s="1"/>
  <c r="Y232" i="17" a="1"/>
  <c r="Y232" i="17" s="1"/>
  <c r="Y231" i="17" s="1"/>
  <c r="X232" i="17" a="1"/>
  <c r="X232" i="17" s="1"/>
  <c r="W232" i="17" a="1"/>
  <c r="W232" i="17" s="1"/>
  <c r="V232" i="17" a="1"/>
  <c r="V232" i="17" s="1"/>
  <c r="U232" i="17" a="1"/>
  <c r="U232" i="17" s="1"/>
  <c r="U230" i="17" s="1"/>
  <c r="T232" i="17" a="1"/>
  <c r="T232" i="17" s="1"/>
  <c r="S232" i="17" a="1"/>
  <c r="S232" i="17" s="1"/>
  <c r="S230" i="17" s="1"/>
  <c r="R232" i="17" a="1"/>
  <c r="R232" i="17" s="1"/>
  <c r="Z229" i="17" a="1"/>
  <c r="Z229" i="17" s="1"/>
  <c r="Y229" i="17" a="1"/>
  <c r="Y229" i="17" s="1"/>
  <c r="Y227" i="17" s="1"/>
  <c r="X229" i="17" a="1"/>
  <c r="X229" i="17" s="1"/>
  <c r="W229" i="17" a="1"/>
  <c r="W229" i="17" s="1"/>
  <c r="W228" i="17" s="1"/>
  <c r="V229" i="17" a="1"/>
  <c r="V229" i="17" s="1"/>
  <c r="U229" i="17" a="1"/>
  <c r="U229" i="17" s="1"/>
  <c r="T229" i="17" a="1"/>
  <c r="T229" i="17" s="1"/>
  <c r="S229" i="17" a="1"/>
  <c r="S229" i="17" s="1"/>
  <c r="S228" i="17" s="1"/>
  <c r="R229" i="17" a="1"/>
  <c r="R229" i="17" s="1"/>
  <c r="Z226" i="17" a="1"/>
  <c r="Z226" i="17" s="1"/>
  <c r="Y226" i="17" a="1"/>
  <c r="Y226" i="17" s="1"/>
  <c r="Y225" i="17" s="1"/>
  <c r="X226" i="17" a="1"/>
  <c r="X226" i="17" s="1"/>
  <c r="X225" i="17" s="1"/>
  <c r="W226" i="17" a="1"/>
  <c r="W226" i="17" s="1"/>
  <c r="W225" i="17" s="1"/>
  <c r="V226" i="17" a="1"/>
  <c r="V226" i="17" s="1"/>
  <c r="V225" i="17" s="1"/>
  <c r="U226" i="17" a="1"/>
  <c r="U226" i="17" s="1"/>
  <c r="U224" i="17" s="1"/>
  <c r="T226" i="17" a="1"/>
  <c r="T226" i="17" s="1"/>
  <c r="S226" i="17" a="1"/>
  <c r="S226" i="17" s="1"/>
  <c r="R226" i="17" a="1"/>
  <c r="R226" i="17" s="1"/>
  <c r="Z223" i="17" a="1"/>
  <c r="Z223" i="17" s="1"/>
  <c r="Y223" i="17" a="1"/>
  <c r="Y223" i="17" s="1"/>
  <c r="X223" i="17" a="1"/>
  <c r="X223" i="17" s="1"/>
  <c r="W223" i="17" a="1"/>
  <c r="W223" i="17" s="1"/>
  <c r="W222" i="17" s="1"/>
  <c r="V223" i="17" a="1"/>
  <c r="V223" i="17" s="1"/>
  <c r="U223" i="17" a="1"/>
  <c r="U223" i="17" s="1"/>
  <c r="U222" i="17" s="1"/>
  <c r="T223" i="17" a="1"/>
  <c r="T223" i="17" s="1"/>
  <c r="T221" i="17" s="1"/>
  <c r="S223" i="17" a="1"/>
  <c r="S223" i="17" s="1"/>
  <c r="R223" i="17" a="1"/>
  <c r="R223" i="17" s="1"/>
  <c r="Z220" i="17" a="1"/>
  <c r="Z220" i="17" s="1"/>
  <c r="Y220" i="17" a="1"/>
  <c r="Y220" i="17" s="1"/>
  <c r="Y219" i="17" s="1"/>
  <c r="X220" i="17" a="1"/>
  <c r="X220" i="17" s="1"/>
  <c r="W220" i="17" a="1"/>
  <c r="W220" i="17" s="1"/>
  <c r="V220" i="17" a="1"/>
  <c r="V220" i="17" s="1"/>
  <c r="U220" i="17" a="1"/>
  <c r="U220" i="17" s="1"/>
  <c r="U218" i="17" s="1"/>
  <c r="T220" i="17" a="1"/>
  <c r="T220" i="17" s="1"/>
  <c r="S220" i="17" a="1"/>
  <c r="S220" i="17" s="1"/>
  <c r="S218" i="17" s="1"/>
  <c r="R220" i="17" a="1"/>
  <c r="R220" i="17" s="1"/>
  <c r="Z217" i="17" a="1"/>
  <c r="Z217" i="17" s="1"/>
  <c r="Y217" i="17" a="1"/>
  <c r="Y217" i="17" s="1"/>
  <c r="X217" i="17" a="1"/>
  <c r="X217" i="17" s="1"/>
  <c r="W217" i="17" a="1"/>
  <c r="W217" i="17" s="1"/>
  <c r="W216" i="17" s="1"/>
  <c r="V217" i="17" a="1"/>
  <c r="V217" i="17" s="1"/>
  <c r="U217" i="17" a="1"/>
  <c r="U217" i="17" s="1"/>
  <c r="T217" i="17" a="1"/>
  <c r="T217" i="17" s="1"/>
  <c r="S217" i="17" a="1"/>
  <c r="S217" i="17" s="1"/>
  <c r="S216" i="17" s="1"/>
  <c r="R217" i="17" a="1"/>
  <c r="R217" i="17" s="1"/>
  <c r="R216" i="17" s="1"/>
  <c r="Z214" i="17" a="1"/>
  <c r="Z214" i="17" s="1"/>
  <c r="Y214" i="17" a="1"/>
  <c r="Y214" i="17" s="1"/>
  <c r="Y213" i="17" s="1"/>
  <c r="X214" i="17" a="1"/>
  <c r="X214" i="17" s="1"/>
  <c r="X213" i="17" s="1"/>
  <c r="W214" i="17" a="1"/>
  <c r="W214" i="17" s="1"/>
  <c r="V214" i="17" a="1"/>
  <c r="V214" i="17" s="1"/>
  <c r="U214" i="17" a="1"/>
  <c r="U214" i="17" s="1"/>
  <c r="U212" i="17" s="1"/>
  <c r="T214" i="17" a="1"/>
  <c r="T214" i="17" s="1"/>
  <c r="S214" i="17" a="1"/>
  <c r="S214" i="17" s="1"/>
  <c r="R214" i="17" a="1"/>
  <c r="R214" i="17" s="1"/>
  <c r="Z211" i="17" a="1"/>
  <c r="Z211" i="17" s="1"/>
  <c r="Y211" i="17" a="1"/>
  <c r="Y211" i="17" s="1"/>
  <c r="Y209" i="17" s="1"/>
  <c r="X211" i="17" a="1"/>
  <c r="X211" i="17" s="1"/>
  <c r="W211" i="17" a="1"/>
  <c r="W211" i="17" s="1"/>
  <c r="W209" i="17" s="1"/>
  <c r="V211" i="17" a="1"/>
  <c r="V211" i="17" s="1"/>
  <c r="V210" i="17" s="1"/>
  <c r="U211" i="17" a="1"/>
  <c r="U211" i="17" s="1"/>
  <c r="T211" i="17" a="1"/>
  <c r="T211" i="17" s="1"/>
  <c r="S211" i="17" a="1"/>
  <c r="S211" i="17" s="1"/>
  <c r="S209" i="17" s="1"/>
  <c r="R211" i="17" a="1"/>
  <c r="R211" i="17" s="1"/>
  <c r="Z208" i="17" a="1"/>
  <c r="Z208" i="17" s="1"/>
  <c r="Z207" i="17" s="1"/>
  <c r="Y208" i="17" a="1"/>
  <c r="Y208" i="17" s="1"/>
  <c r="X208" i="17" a="1"/>
  <c r="X208" i="17" s="1"/>
  <c r="W208" i="17" a="1"/>
  <c r="W208" i="17" s="1"/>
  <c r="V208" i="17" a="1"/>
  <c r="V208" i="17" s="1"/>
  <c r="U208" i="17" a="1"/>
  <c r="U208" i="17" s="1"/>
  <c r="U206" i="17" s="1"/>
  <c r="T208" i="17" a="1"/>
  <c r="T208" i="17" s="1"/>
  <c r="S208" i="17" a="1"/>
  <c r="S208" i="17" s="1"/>
  <c r="R208" i="17" a="1"/>
  <c r="R208" i="17" s="1"/>
  <c r="Z205" i="17" a="1"/>
  <c r="Z205" i="17" s="1"/>
  <c r="Y205" i="17" a="1"/>
  <c r="Y205" i="17" s="1"/>
  <c r="X205" i="17" a="1"/>
  <c r="X205" i="17" s="1"/>
  <c r="W205" i="17" a="1"/>
  <c r="W205" i="17" s="1"/>
  <c r="W204" i="17" s="1"/>
  <c r="V205" i="17" a="1"/>
  <c r="V205" i="17" s="1"/>
  <c r="U205" i="17" a="1"/>
  <c r="U205" i="17" s="1"/>
  <c r="U204" i="17" s="1"/>
  <c r="T205" i="17" a="1"/>
  <c r="T205" i="17" s="1"/>
  <c r="S205" i="17" a="1"/>
  <c r="S205" i="17" s="1"/>
  <c r="S204" i="17" s="1"/>
  <c r="R205" i="17" a="1"/>
  <c r="R205" i="17" s="1"/>
  <c r="Z202" i="17" a="1"/>
  <c r="Z202" i="17" s="1"/>
  <c r="Y202" i="17" a="1"/>
  <c r="Y202" i="17" s="1"/>
  <c r="Y200" i="17" s="1"/>
  <c r="X202" i="17" a="1"/>
  <c r="X202" i="17" s="1"/>
  <c r="W202" i="17" a="1"/>
  <c r="W202" i="17" s="1"/>
  <c r="V202" i="17" a="1"/>
  <c r="V202" i="17" s="1"/>
  <c r="U202" i="17" a="1"/>
  <c r="U202" i="17" s="1"/>
  <c r="U200" i="17" s="1"/>
  <c r="T202" i="17" a="1"/>
  <c r="T202" i="17" s="1"/>
  <c r="S202" i="17" a="1"/>
  <c r="S202" i="17" s="1"/>
  <c r="S201" i="17" s="1"/>
  <c r="R202" i="17" a="1"/>
  <c r="R202" i="17" s="1"/>
  <c r="Z199" i="17" a="1"/>
  <c r="Z199" i="17" s="1"/>
  <c r="Z198" i="17" s="1"/>
  <c r="Y199" i="17" a="1"/>
  <c r="Y199" i="17" s="1"/>
  <c r="X199" i="17" a="1"/>
  <c r="X199" i="17" s="1"/>
  <c r="W199" i="17" a="1"/>
  <c r="W199" i="17" s="1"/>
  <c r="V199" i="17" a="1"/>
  <c r="V199" i="17" s="1"/>
  <c r="U199" i="17" a="1"/>
  <c r="U199" i="17" s="1"/>
  <c r="T199" i="17" a="1"/>
  <c r="T199" i="17" s="1"/>
  <c r="S199" i="17" a="1"/>
  <c r="S199" i="17" s="1"/>
  <c r="S198" i="17" s="1"/>
  <c r="R199" i="17" a="1"/>
  <c r="R199" i="17" s="1"/>
  <c r="Z196" i="17" a="1"/>
  <c r="Z196" i="17" s="1"/>
  <c r="Y196" i="17" a="1"/>
  <c r="Y196" i="17" s="1"/>
  <c r="Y194" i="17" s="1"/>
  <c r="X196" i="17" a="1"/>
  <c r="X196" i="17" s="1"/>
  <c r="X194" i="17" s="1"/>
  <c r="W196" i="17" a="1"/>
  <c r="W196" i="17" s="1"/>
  <c r="V196" i="17" a="1"/>
  <c r="V196" i="17" s="1"/>
  <c r="U196" i="17" a="1"/>
  <c r="U196" i="17" s="1"/>
  <c r="U194" i="17" s="1"/>
  <c r="T196" i="17" a="1"/>
  <c r="T196" i="17" s="1"/>
  <c r="S196" i="17" a="1"/>
  <c r="S196" i="17" s="1"/>
  <c r="R196" i="17" a="1"/>
  <c r="R196" i="17" s="1"/>
  <c r="Z193" i="17" a="1"/>
  <c r="Z193" i="17" s="1"/>
  <c r="Y193" i="17" a="1"/>
  <c r="Y193" i="17" s="1"/>
  <c r="Y191" i="17" s="1"/>
  <c r="X193" i="17" a="1"/>
  <c r="X193" i="17" s="1"/>
  <c r="W193" i="17" a="1"/>
  <c r="W193" i="17" s="1"/>
  <c r="W192" i="17" s="1"/>
  <c r="V193" i="17" a="1"/>
  <c r="V193" i="17" s="1"/>
  <c r="U193" i="17" a="1"/>
  <c r="U193" i="17" s="1"/>
  <c r="T193" i="17" a="1"/>
  <c r="T193" i="17" s="1"/>
  <c r="S193" i="17" a="1"/>
  <c r="S193" i="17" s="1"/>
  <c r="S192" i="17" s="1"/>
  <c r="R193" i="17" a="1"/>
  <c r="R193" i="17" s="1"/>
  <c r="Z190" i="17" a="1"/>
  <c r="Z190" i="17" s="1"/>
  <c r="Y190" i="17" a="1"/>
  <c r="Y190" i="17" s="1"/>
  <c r="Y189" i="17" s="1"/>
  <c r="X190" i="17" a="1"/>
  <c r="X190" i="17" s="1"/>
  <c r="W190" i="17" a="1"/>
  <c r="W190" i="17" s="1"/>
  <c r="W188" i="17" s="1"/>
  <c r="V190" i="17" a="1"/>
  <c r="V190" i="17" s="1"/>
  <c r="V189" i="17" s="1"/>
  <c r="U190" i="17" a="1"/>
  <c r="U190" i="17" s="1"/>
  <c r="U188" i="17" s="1"/>
  <c r="T190" i="17" a="1"/>
  <c r="T190" i="17" s="1"/>
  <c r="T188" i="17" s="1"/>
  <c r="S190" i="17" a="1"/>
  <c r="S190" i="17" s="1"/>
  <c r="R190" i="17" a="1"/>
  <c r="R190" i="17" s="1"/>
  <c r="Z187" i="17" a="1"/>
  <c r="Z187" i="17" s="1"/>
  <c r="Y187" i="17" a="1"/>
  <c r="Y187" i="17" s="1"/>
  <c r="X187" i="17" a="1"/>
  <c r="X187" i="17" s="1"/>
  <c r="X186" i="17" s="1"/>
  <c r="W187" i="17" a="1"/>
  <c r="W187" i="17" s="1"/>
  <c r="W185" i="17" s="1"/>
  <c r="V187" i="17" a="1"/>
  <c r="V187" i="17" s="1"/>
  <c r="V186" i="17" s="1"/>
  <c r="U187" i="17" a="1"/>
  <c r="U187" i="17" s="1"/>
  <c r="T187" i="17" a="1"/>
  <c r="T187" i="17" s="1"/>
  <c r="S187" i="17" a="1"/>
  <c r="S187" i="17" s="1"/>
  <c r="S186" i="17" s="1"/>
  <c r="R187" i="17" a="1"/>
  <c r="R187" i="17" s="1"/>
  <c r="R186" i="17" s="1"/>
  <c r="Z184" i="17" a="1"/>
  <c r="Z184" i="17" s="1"/>
  <c r="Y184" i="17" a="1"/>
  <c r="Y184" i="17" s="1"/>
  <c r="X184" i="17" a="1"/>
  <c r="X184" i="17" s="1"/>
  <c r="X182" i="17" s="1"/>
  <c r="W184" i="17" a="1"/>
  <c r="W184" i="17" s="1"/>
  <c r="W183" i="17" s="1"/>
  <c r="V184" i="17" a="1"/>
  <c r="V184" i="17" s="1"/>
  <c r="U184" i="17" a="1"/>
  <c r="U184" i="17" s="1"/>
  <c r="U183" i="17" s="1"/>
  <c r="T184" i="17" a="1"/>
  <c r="T184" i="17" s="1"/>
  <c r="T183" i="17" s="1"/>
  <c r="S184" i="17" a="1"/>
  <c r="S184" i="17" s="1"/>
  <c r="S183" i="17" s="1"/>
  <c r="R184" i="17" a="1"/>
  <c r="R184" i="17" s="1"/>
  <c r="R183" i="17" s="1"/>
  <c r="Z181" i="17" a="1"/>
  <c r="Z181" i="17" s="1"/>
  <c r="Y181" i="17" a="1"/>
  <c r="Y181" i="17" s="1"/>
  <c r="Y179" i="17" s="1"/>
  <c r="X181" i="17" a="1"/>
  <c r="X181" i="17" s="1"/>
  <c r="W181" i="17" a="1"/>
  <c r="W181" i="17" s="1"/>
  <c r="W180" i="17" s="1"/>
  <c r="V181" i="17" a="1"/>
  <c r="V181" i="17" s="1"/>
  <c r="U181" i="17" a="1"/>
  <c r="U181" i="17" s="1"/>
  <c r="T181" i="17" a="1"/>
  <c r="T181" i="17" s="1"/>
  <c r="S181" i="17" a="1"/>
  <c r="S181" i="17" s="1"/>
  <c r="S180" i="17" s="1"/>
  <c r="R181" i="17" a="1"/>
  <c r="R181" i="17" s="1"/>
  <c r="R180" i="17" s="1"/>
  <c r="Z178" i="17" a="1"/>
  <c r="Z178" i="17" s="1"/>
  <c r="Y178" i="17" a="1"/>
  <c r="Y178" i="17" s="1"/>
  <c r="Y177" i="17" s="1"/>
  <c r="X178" i="17" a="1"/>
  <c r="X178" i="17" s="1"/>
  <c r="X177" i="17" s="1"/>
  <c r="W178" i="17" a="1"/>
  <c r="W178" i="17" s="1"/>
  <c r="V178" i="17" a="1"/>
  <c r="V178" i="17" s="1"/>
  <c r="V177" i="17" s="1"/>
  <c r="U178" i="17" a="1"/>
  <c r="U178" i="17" s="1"/>
  <c r="U176" i="17" s="1"/>
  <c r="T178" i="17" a="1"/>
  <c r="T178" i="17" s="1"/>
  <c r="S178" i="17" a="1"/>
  <c r="S178" i="17" s="1"/>
  <c r="R178" i="17" a="1"/>
  <c r="R178" i="17" s="1"/>
  <c r="Y176" i="17"/>
  <c r="Z175" i="17" a="1"/>
  <c r="Z175" i="17" s="1"/>
  <c r="Y175" i="17" a="1"/>
  <c r="Y175" i="17" s="1"/>
  <c r="X175" i="17" a="1"/>
  <c r="X175" i="17" s="1"/>
  <c r="W175" i="17" a="1"/>
  <c r="W175" i="17" s="1"/>
  <c r="W173" i="17" s="1"/>
  <c r="V175" i="17" a="1"/>
  <c r="V175" i="17" s="1"/>
  <c r="U175" i="17" a="1"/>
  <c r="U175" i="17" s="1"/>
  <c r="T175" i="17" a="1"/>
  <c r="T175" i="17" s="1"/>
  <c r="S175" i="17" a="1"/>
  <c r="S175" i="17" s="1"/>
  <c r="S173" i="17" s="1"/>
  <c r="R175" i="17" a="1"/>
  <c r="R175" i="17" s="1"/>
  <c r="Z172" i="17" a="1"/>
  <c r="Z172" i="17" s="1"/>
  <c r="Y172" i="17" a="1"/>
  <c r="Y172" i="17" s="1"/>
  <c r="X172" i="17" a="1"/>
  <c r="X172" i="17" s="1"/>
  <c r="W172" i="17" a="1"/>
  <c r="W172" i="17" s="1"/>
  <c r="V172" i="17" a="1"/>
  <c r="V172" i="17" s="1"/>
  <c r="U172" i="17" a="1"/>
  <c r="U172" i="17" s="1"/>
  <c r="U170" i="17" s="1"/>
  <c r="T172" i="17" a="1"/>
  <c r="T172" i="17" s="1"/>
  <c r="S172" i="17" a="1"/>
  <c r="S172" i="17" s="1"/>
  <c r="S170" i="17" s="1"/>
  <c r="R172" i="17" a="1"/>
  <c r="R172" i="17" s="1"/>
  <c r="R171" i="17" s="1"/>
  <c r="Z169" i="17" a="1"/>
  <c r="Z169" i="17" s="1"/>
  <c r="Y169" i="17" a="1"/>
  <c r="Y169" i="17" s="1"/>
  <c r="Y167" i="17" s="1"/>
  <c r="X169" i="17" a="1"/>
  <c r="X169" i="17" s="1"/>
  <c r="W169" i="17" a="1"/>
  <c r="W169" i="17" s="1"/>
  <c r="W168" i="17" s="1"/>
  <c r="V169" i="17" a="1"/>
  <c r="V169" i="17" s="1"/>
  <c r="U169" i="17" a="1"/>
  <c r="U169" i="17" s="1"/>
  <c r="T169" i="17" a="1"/>
  <c r="T169" i="17" s="1"/>
  <c r="S169" i="17" a="1"/>
  <c r="S169" i="17" s="1"/>
  <c r="S167" i="17" s="1"/>
  <c r="R169" i="17" a="1"/>
  <c r="R169" i="17" s="1"/>
  <c r="R168" i="17" s="1"/>
  <c r="Z166" i="17" a="1"/>
  <c r="Z166" i="17" s="1"/>
  <c r="Y166" i="17" a="1"/>
  <c r="Y166" i="17" s="1"/>
  <c r="Y165" i="17" s="1"/>
  <c r="X166" i="17" a="1"/>
  <c r="X166" i="17" s="1"/>
  <c r="W166" i="17" a="1"/>
  <c r="W166" i="17" s="1"/>
  <c r="V166" i="17" a="1"/>
  <c r="V166" i="17" s="1"/>
  <c r="V165" i="17" s="1"/>
  <c r="U166" i="17" a="1"/>
  <c r="U166" i="17" s="1"/>
  <c r="U164" i="17" s="1"/>
  <c r="T166" i="17" a="1"/>
  <c r="T166" i="17" s="1"/>
  <c r="S166" i="17" a="1"/>
  <c r="S166" i="17" s="1"/>
  <c r="R166" i="17" a="1"/>
  <c r="R166" i="17" s="1"/>
  <c r="Z163" i="17" a="1"/>
  <c r="Z163" i="17" s="1"/>
  <c r="Y163" i="17" a="1"/>
  <c r="Y163" i="17" s="1"/>
  <c r="X163" i="17" a="1"/>
  <c r="X163" i="17" s="1"/>
  <c r="W163" i="17" a="1"/>
  <c r="W163" i="17" s="1"/>
  <c r="W161" i="17" s="1"/>
  <c r="V163" i="17" a="1"/>
  <c r="V163" i="17" s="1"/>
  <c r="U163" i="17" a="1"/>
  <c r="U163" i="17" s="1"/>
  <c r="U162" i="17" s="1"/>
  <c r="T163" i="17" a="1"/>
  <c r="T163" i="17" s="1"/>
  <c r="T162" i="17" s="1"/>
  <c r="S163" i="17" a="1"/>
  <c r="S163" i="17" s="1"/>
  <c r="S161" i="17" s="1"/>
  <c r="R163" i="17" a="1"/>
  <c r="R163" i="17" s="1"/>
  <c r="Z160" i="17" a="1"/>
  <c r="Z160" i="17" s="1"/>
  <c r="Y160" i="17" a="1"/>
  <c r="Y160" i="17" s="1"/>
  <c r="Y159" i="17" s="1"/>
  <c r="X160" i="17" a="1"/>
  <c r="X160" i="17" s="1"/>
  <c r="W160" i="17" a="1"/>
  <c r="W160" i="17" s="1"/>
  <c r="V160" i="17" a="1"/>
  <c r="V160" i="17" s="1"/>
  <c r="U160" i="17" a="1"/>
  <c r="U160" i="17" s="1"/>
  <c r="U158" i="17" s="1"/>
  <c r="T160" i="17" a="1"/>
  <c r="T160" i="17" s="1"/>
  <c r="S160" i="17" a="1"/>
  <c r="S160" i="17" s="1"/>
  <c r="S159" i="17" s="1"/>
  <c r="R160" i="17" a="1"/>
  <c r="R160" i="17" s="1"/>
  <c r="Z157" i="17" a="1"/>
  <c r="Z157" i="17" s="1"/>
  <c r="Z156" i="17" s="1"/>
  <c r="Y157" i="17" a="1"/>
  <c r="Y157" i="17" s="1"/>
  <c r="Y155" i="17" s="1"/>
  <c r="X157" i="17" a="1"/>
  <c r="X157" i="17" s="1"/>
  <c r="W157" i="17" a="1"/>
  <c r="W157" i="17" s="1"/>
  <c r="V157" i="17" a="1"/>
  <c r="V157" i="17" s="1"/>
  <c r="U157" i="17" a="1"/>
  <c r="U157" i="17" s="1"/>
  <c r="T157" i="17" a="1"/>
  <c r="T157" i="17" s="1"/>
  <c r="S157" i="17" a="1"/>
  <c r="S157" i="17" s="1"/>
  <c r="S155" i="17" s="1"/>
  <c r="R157" i="17" a="1"/>
  <c r="R157" i="17" s="1"/>
  <c r="R156" i="17" s="1"/>
  <c r="Z154" i="17" a="1"/>
  <c r="Z154" i="17" s="1"/>
  <c r="Y154" i="17" a="1"/>
  <c r="Y154" i="17" s="1"/>
  <c r="Y152" i="17" s="1"/>
  <c r="X154" i="17" a="1"/>
  <c r="X154" i="17" s="1"/>
  <c r="X152" i="17" s="1"/>
  <c r="W154" i="17" a="1"/>
  <c r="W154" i="17" s="1"/>
  <c r="V154" i="17" a="1"/>
  <c r="V154" i="17" s="1"/>
  <c r="V153" i="17" s="1"/>
  <c r="U154" i="17" a="1"/>
  <c r="U154" i="17" s="1"/>
  <c r="T154" i="17" a="1"/>
  <c r="T154" i="17" s="1"/>
  <c r="S154" i="17" a="1"/>
  <c r="S154" i="17" s="1"/>
  <c r="R154" i="17" a="1"/>
  <c r="R154" i="17" s="1"/>
  <c r="Z151" i="17" a="1"/>
  <c r="Z151" i="17" s="1"/>
  <c r="Y151" i="17" a="1"/>
  <c r="Y151" i="17" s="1"/>
  <c r="X151" i="17" a="1"/>
  <c r="X151" i="17" s="1"/>
  <c r="W151" i="17" a="1"/>
  <c r="W151" i="17" s="1"/>
  <c r="W150" i="17" s="1"/>
  <c r="V151" i="17" a="1"/>
  <c r="V151" i="17" s="1"/>
  <c r="U151" i="17" a="1"/>
  <c r="U151" i="17" s="1"/>
  <c r="U149" i="17" s="1"/>
  <c r="T151" i="17" a="1"/>
  <c r="T151" i="17" s="1"/>
  <c r="S151" i="17" a="1"/>
  <c r="S151" i="17" s="1"/>
  <c r="S149" i="17" s="1"/>
  <c r="R151" i="17" a="1"/>
  <c r="R151" i="17" s="1"/>
  <c r="Z148" i="17" a="1"/>
  <c r="Z148" i="17" s="1"/>
  <c r="Z147" i="17" s="1"/>
  <c r="Y148" i="17" a="1"/>
  <c r="Y148" i="17" s="1"/>
  <c r="Y146" i="17" s="1"/>
  <c r="X148" i="17" a="1"/>
  <c r="X148" i="17" s="1"/>
  <c r="W148" i="17" a="1"/>
  <c r="W148" i="17" s="1"/>
  <c r="V148" i="17" a="1"/>
  <c r="V148" i="17" s="1"/>
  <c r="U148" i="17" a="1"/>
  <c r="U148" i="17" s="1"/>
  <c r="T148" i="17" a="1"/>
  <c r="T148" i="17" s="1"/>
  <c r="S148" i="17" a="1"/>
  <c r="S148" i="17" s="1"/>
  <c r="S147" i="17" s="1"/>
  <c r="R148" i="17" a="1"/>
  <c r="R148" i="17" s="1"/>
  <c r="R147" i="17" s="1"/>
  <c r="Z145" i="17" a="1"/>
  <c r="Z145" i="17" s="1"/>
  <c r="Z144" i="17" s="1"/>
  <c r="Y145" i="17" a="1"/>
  <c r="Y145" i="17" s="1"/>
  <c r="Y143" i="17" s="1"/>
  <c r="X145" i="17" a="1"/>
  <c r="X145" i="17" s="1"/>
  <c r="X143" i="17" s="1"/>
  <c r="W145" i="17" a="1"/>
  <c r="W145" i="17" s="1"/>
  <c r="W144" i="17" s="1"/>
  <c r="V145" i="17" a="1"/>
  <c r="V145" i="17" s="1"/>
  <c r="U145" i="17" a="1"/>
  <c r="U145" i="17" s="1"/>
  <c r="T145" i="17" a="1"/>
  <c r="T145" i="17" s="1"/>
  <c r="S145" i="17" a="1"/>
  <c r="S145" i="17" s="1"/>
  <c r="S143" i="17" s="1"/>
  <c r="R145" i="17" a="1"/>
  <c r="R145" i="17" s="1"/>
  <c r="R144" i="17" s="1"/>
  <c r="Z142" i="17" a="1"/>
  <c r="Z142" i="17" s="1"/>
  <c r="Y142" i="17" a="1"/>
  <c r="Y142" i="17" s="1"/>
  <c r="Y140" i="17" s="1"/>
  <c r="X142" i="17" a="1"/>
  <c r="X142" i="17" s="1"/>
  <c r="X141" i="17" s="1"/>
  <c r="W142" i="17" a="1"/>
  <c r="W142" i="17" s="1"/>
  <c r="V142" i="17" a="1"/>
  <c r="V142" i="17" s="1"/>
  <c r="U142" i="17" a="1"/>
  <c r="U142" i="17" s="1"/>
  <c r="U140" i="17" s="1"/>
  <c r="T142" i="17" a="1"/>
  <c r="T142" i="17" s="1"/>
  <c r="S142" i="17" a="1"/>
  <c r="S142" i="17" s="1"/>
  <c r="R142" i="17" a="1"/>
  <c r="R142" i="17" s="1"/>
  <c r="Z139" i="17" a="1"/>
  <c r="Z139" i="17" s="1"/>
  <c r="Y139" i="17" a="1"/>
  <c r="Y139" i="17" s="1"/>
  <c r="X139" i="17" a="1"/>
  <c r="X139" i="17" s="1"/>
  <c r="W139" i="17" a="1"/>
  <c r="W139" i="17" s="1"/>
  <c r="W138" i="17" s="1"/>
  <c r="V139" i="17" a="1"/>
  <c r="V139" i="17" s="1"/>
  <c r="U139" i="17" a="1"/>
  <c r="U139" i="17" s="1"/>
  <c r="U137" i="17" s="1"/>
  <c r="T139" i="17" a="1"/>
  <c r="T139" i="17" s="1"/>
  <c r="S139" i="17" a="1"/>
  <c r="S139" i="17" s="1"/>
  <c r="S137" i="17" s="1"/>
  <c r="R139" i="17" a="1"/>
  <c r="R139" i="17" s="1"/>
  <c r="Z136" i="17" a="1"/>
  <c r="Z136" i="17" s="1"/>
  <c r="Y136" i="17" a="1"/>
  <c r="Y136" i="17" s="1"/>
  <c r="Y135" i="17" s="1"/>
  <c r="X136" i="17" a="1"/>
  <c r="X136" i="17" s="1"/>
  <c r="W136" i="17" a="1"/>
  <c r="W136" i="17" s="1"/>
  <c r="V136" i="17" a="1"/>
  <c r="V136" i="17" s="1"/>
  <c r="U136" i="17" a="1"/>
  <c r="U136" i="17" s="1"/>
  <c r="U134" i="17" s="1"/>
  <c r="T136" i="17" a="1"/>
  <c r="T136" i="17" s="1"/>
  <c r="S136" i="17" a="1"/>
  <c r="S136" i="17" s="1"/>
  <c r="S134" i="17" s="1"/>
  <c r="R136" i="17" a="1"/>
  <c r="R136" i="17" s="1"/>
  <c r="Z133" i="17" a="1"/>
  <c r="Z133" i="17" s="1"/>
  <c r="Y133" i="17" a="1"/>
  <c r="Y133" i="17" s="1"/>
  <c r="Y131" i="17" s="1"/>
  <c r="X133" i="17" a="1"/>
  <c r="X133" i="17" s="1"/>
  <c r="X131" i="17" s="1"/>
  <c r="W133" i="17" a="1"/>
  <c r="W133" i="17" s="1"/>
  <c r="W132" i="17" s="1"/>
  <c r="V133" i="17" a="1"/>
  <c r="V133" i="17" s="1"/>
  <c r="U133" i="17" a="1"/>
  <c r="U133" i="17" s="1"/>
  <c r="T133" i="17" a="1"/>
  <c r="T133" i="17" s="1"/>
  <c r="S133" i="17" a="1"/>
  <c r="S133" i="17" s="1"/>
  <c r="S131" i="17" s="1"/>
  <c r="R133" i="17" a="1"/>
  <c r="R133" i="17" s="1"/>
  <c r="R132" i="17" s="1"/>
  <c r="Z130" i="17" a="1"/>
  <c r="Z130" i="17" s="1"/>
  <c r="Y130" i="17" a="1"/>
  <c r="Y130" i="17" s="1"/>
  <c r="Y129" i="17" s="1"/>
  <c r="X130" i="17" a="1"/>
  <c r="X130" i="17" s="1"/>
  <c r="X129" i="17" s="1"/>
  <c r="W130" i="17" a="1"/>
  <c r="W130" i="17" s="1"/>
  <c r="V130" i="17" a="1"/>
  <c r="V130" i="17" s="1"/>
  <c r="U130" i="17" a="1"/>
  <c r="U130" i="17" s="1"/>
  <c r="U128" i="17" s="1"/>
  <c r="T130" i="17" a="1"/>
  <c r="T130" i="17" s="1"/>
  <c r="S130" i="17" a="1"/>
  <c r="S130" i="17" s="1"/>
  <c r="R130" i="17" a="1"/>
  <c r="R130" i="17" s="1"/>
  <c r="Z127" i="17" a="1"/>
  <c r="Z127" i="17" s="1"/>
  <c r="Z126" i="17" s="1"/>
  <c r="Y127" i="17" a="1"/>
  <c r="Y127" i="17" s="1"/>
  <c r="Y125" i="17" s="1"/>
  <c r="X127" i="17" a="1"/>
  <c r="X127" i="17" s="1"/>
  <c r="X126" i="17" s="1"/>
  <c r="W127" i="17" a="1"/>
  <c r="W127" i="17" s="1"/>
  <c r="W125" i="17" s="1"/>
  <c r="V127" i="17" a="1"/>
  <c r="V127" i="17" s="1"/>
  <c r="V126" i="17" s="1"/>
  <c r="U127" i="17" a="1"/>
  <c r="U127" i="17" s="1"/>
  <c r="U125" i="17" s="1"/>
  <c r="T127" i="17" a="1"/>
  <c r="T127" i="17" s="1"/>
  <c r="S127" i="17" a="1"/>
  <c r="S127" i="17" s="1"/>
  <c r="S125" i="17" s="1"/>
  <c r="R127" i="17" a="1"/>
  <c r="R127" i="17" s="1"/>
  <c r="Z124" i="17" a="1"/>
  <c r="Z124" i="17" s="1"/>
  <c r="Y124" i="17" a="1"/>
  <c r="Y124" i="17" s="1"/>
  <c r="Y122" i="17" s="1"/>
  <c r="X124" i="17" a="1"/>
  <c r="X124" i="17" s="1"/>
  <c r="W124" i="17" a="1"/>
  <c r="W124" i="17" s="1"/>
  <c r="W123" i="17" s="1"/>
  <c r="V124" i="17" a="1"/>
  <c r="V124" i="17" s="1"/>
  <c r="V123" i="17" s="1"/>
  <c r="U124" i="17" a="1"/>
  <c r="U124" i="17" s="1"/>
  <c r="U122" i="17" s="1"/>
  <c r="T124" i="17" a="1"/>
  <c r="T124" i="17" s="1"/>
  <c r="T122" i="17" s="1"/>
  <c r="S124" i="17" a="1"/>
  <c r="S124" i="17" s="1"/>
  <c r="R124" i="17" a="1"/>
  <c r="R124" i="17" s="1"/>
  <c r="Z121" i="17" a="1"/>
  <c r="Z121" i="17" s="1"/>
  <c r="Y121" i="17" a="1"/>
  <c r="Y121" i="17" s="1"/>
  <c r="X121" i="17" a="1"/>
  <c r="X121" i="17" s="1"/>
  <c r="X119" i="17" s="1"/>
  <c r="W121" i="17" a="1"/>
  <c r="W121" i="17" s="1"/>
  <c r="W120" i="17" s="1"/>
  <c r="V121" i="17" a="1"/>
  <c r="V121" i="17" s="1"/>
  <c r="V119" i="17" s="1"/>
  <c r="U121" i="17" a="1"/>
  <c r="U121" i="17" s="1"/>
  <c r="U120" i="17" s="1"/>
  <c r="T121" i="17" a="1"/>
  <c r="T121" i="17" s="1"/>
  <c r="S121" i="17" a="1"/>
  <c r="S121" i="17" s="1"/>
  <c r="S119" i="17" s="1"/>
  <c r="R121" i="17" a="1"/>
  <c r="R121" i="17" s="1"/>
  <c r="Z118" i="17" a="1"/>
  <c r="Z118" i="17" s="1"/>
  <c r="Z117" i="17" s="1"/>
  <c r="Y118" i="17" a="1"/>
  <c r="Y118" i="17" s="1"/>
  <c r="Y116" i="17" s="1"/>
  <c r="X118" i="17" a="1"/>
  <c r="X118" i="17" s="1"/>
  <c r="X117" i="17" s="1"/>
  <c r="W118" i="17" a="1"/>
  <c r="W118" i="17" s="1"/>
  <c r="V118" i="17" a="1"/>
  <c r="V118" i="17" s="1"/>
  <c r="V117" i="17" s="1"/>
  <c r="U118" i="17" a="1"/>
  <c r="U118" i="17" s="1"/>
  <c r="U116" i="17" s="1"/>
  <c r="T118" i="17" a="1"/>
  <c r="T118" i="17" s="1"/>
  <c r="S118" i="17" a="1"/>
  <c r="S118" i="17" s="1"/>
  <c r="S116" i="17" s="1"/>
  <c r="R118" i="17" a="1"/>
  <c r="R118" i="17" s="1"/>
  <c r="R117" i="17" s="1"/>
  <c r="Z115" i="17" a="1"/>
  <c r="Z115" i="17" s="1"/>
  <c r="Y115" i="17" a="1"/>
  <c r="Y115" i="17" s="1"/>
  <c r="Y113" i="17" s="1"/>
  <c r="X115" i="17" a="1"/>
  <c r="X115" i="17" s="1"/>
  <c r="W115" i="17" a="1"/>
  <c r="W115" i="17" s="1"/>
  <c r="W114" i="17" s="1"/>
  <c r="V115" i="17" a="1"/>
  <c r="V115" i="17" s="1"/>
  <c r="U115" i="17" a="1"/>
  <c r="U115" i="17" s="1"/>
  <c r="U113" i="17" s="1"/>
  <c r="T115" i="17" a="1"/>
  <c r="T115" i="17" s="1"/>
  <c r="S115" i="17" a="1"/>
  <c r="S115" i="17" s="1"/>
  <c r="S114" i="17" s="1"/>
  <c r="R115" i="17" a="1"/>
  <c r="R115" i="17" s="1"/>
  <c r="R114" i="17" s="1"/>
  <c r="Z112" i="17" a="1"/>
  <c r="Z112" i="17" s="1"/>
  <c r="Y112" i="17" a="1"/>
  <c r="Y112" i="17" s="1"/>
  <c r="Y110" i="17" s="1"/>
  <c r="X112" i="17" a="1"/>
  <c r="X112" i="17" s="1"/>
  <c r="W112" i="17" a="1"/>
  <c r="W112" i="17" s="1"/>
  <c r="W111" i="17" s="1"/>
  <c r="V112" i="17" a="1"/>
  <c r="V112" i="17" s="1"/>
  <c r="U112" i="17" a="1"/>
  <c r="U112" i="17" s="1"/>
  <c r="U110" i="17" s="1"/>
  <c r="T112" i="17" a="1"/>
  <c r="T112" i="17" s="1"/>
  <c r="S112" i="17" a="1"/>
  <c r="S112" i="17" s="1"/>
  <c r="S111" i="17" s="1"/>
  <c r="R112" i="17" a="1"/>
  <c r="R112" i="17" s="1"/>
  <c r="R111" i="17" s="1"/>
  <c r="Z109" i="17" a="1"/>
  <c r="Z109" i="17" s="1"/>
  <c r="Y109" i="17" a="1"/>
  <c r="Y109" i="17" s="1"/>
  <c r="Y107" i="17" s="1"/>
  <c r="X109" i="17" a="1"/>
  <c r="X109" i="17" s="1"/>
  <c r="W109" i="17" a="1"/>
  <c r="W109" i="17" s="1"/>
  <c r="W108" i="17" s="1"/>
  <c r="V109" i="17" a="1"/>
  <c r="V109" i="17" s="1"/>
  <c r="U109" i="17" a="1"/>
  <c r="U109" i="17" s="1"/>
  <c r="U107" i="17" s="1"/>
  <c r="T109" i="17" a="1"/>
  <c r="T109" i="17" s="1"/>
  <c r="T107" i="17" s="1"/>
  <c r="S109" i="17" a="1"/>
  <c r="S109" i="17" s="1"/>
  <c r="S107" i="17" s="1"/>
  <c r="R109" i="17" a="1"/>
  <c r="R109" i="17" s="1"/>
  <c r="Z106" i="17" a="1"/>
  <c r="Z106" i="17" s="1"/>
  <c r="Z105" i="17" s="1"/>
  <c r="Y106" i="17" a="1"/>
  <c r="Y106" i="17" s="1"/>
  <c r="Y104" i="17" s="1"/>
  <c r="X106" i="17" a="1"/>
  <c r="X106" i="17" s="1"/>
  <c r="W106" i="17" a="1"/>
  <c r="W106" i="17" s="1"/>
  <c r="W105" i="17" s="1"/>
  <c r="V106" i="17" a="1"/>
  <c r="V106" i="17" s="1"/>
  <c r="U106" i="17" a="1"/>
  <c r="U106" i="17" s="1"/>
  <c r="U104" i="17" s="1"/>
  <c r="T106" i="17" a="1"/>
  <c r="T106" i="17" s="1"/>
  <c r="S106" i="17" a="1"/>
  <c r="S106" i="17" s="1"/>
  <c r="S104" i="17" s="1"/>
  <c r="R106" i="17" a="1"/>
  <c r="R106" i="17" s="1"/>
  <c r="Z103" i="17" a="1"/>
  <c r="Z103" i="17" s="1"/>
  <c r="Y103" i="17" a="1"/>
  <c r="Y103" i="17" s="1"/>
  <c r="Y101" i="17" s="1"/>
  <c r="X103" i="17" a="1"/>
  <c r="X103" i="17" s="1"/>
  <c r="W103" i="17" a="1"/>
  <c r="W103" i="17" s="1"/>
  <c r="W101" i="17" s="1"/>
  <c r="V103" i="17" a="1"/>
  <c r="V103" i="17" s="1"/>
  <c r="U103" i="17" a="1"/>
  <c r="U103" i="17" s="1"/>
  <c r="U101" i="17" s="1"/>
  <c r="T103" i="17" a="1"/>
  <c r="T103" i="17" s="1"/>
  <c r="S103" i="17" a="1"/>
  <c r="S103" i="17" s="1"/>
  <c r="S101" i="17" s="1"/>
  <c r="R103" i="17" a="1"/>
  <c r="R103" i="17" s="1"/>
  <c r="R102" i="17" s="1"/>
  <c r="Z100" i="17" a="1"/>
  <c r="Z100" i="17" s="1"/>
  <c r="Y100" i="17" a="1"/>
  <c r="Y100" i="17" s="1"/>
  <c r="Y98" i="17" s="1"/>
  <c r="X100" i="17" a="1"/>
  <c r="X100" i="17" s="1"/>
  <c r="W100" i="17" a="1"/>
  <c r="W100" i="17" s="1"/>
  <c r="W99" i="17" s="1"/>
  <c r="V100" i="17" a="1"/>
  <c r="V100" i="17" s="1"/>
  <c r="U100" i="17" a="1"/>
  <c r="U100" i="17" s="1"/>
  <c r="U98" i="17" s="1"/>
  <c r="T100" i="17" a="1"/>
  <c r="T100" i="17" s="1"/>
  <c r="T99" i="17" s="1"/>
  <c r="S100" i="17" a="1"/>
  <c r="S100" i="17" s="1"/>
  <c r="S99" i="17" s="1"/>
  <c r="R100" i="17" a="1"/>
  <c r="R100" i="17" s="1"/>
  <c r="R99" i="17" s="1"/>
  <c r="Z97" i="17" a="1"/>
  <c r="Z97" i="17" s="1"/>
  <c r="Y97" i="17" a="1"/>
  <c r="Y97" i="17" s="1"/>
  <c r="Y95" i="17" s="1"/>
  <c r="X97" i="17" a="1"/>
  <c r="X97" i="17" s="1"/>
  <c r="W97" i="17" a="1"/>
  <c r="W97" i="17" s="1"/>
  <c r="W95" i="17" s="1"/>
  <c r="V97" i="17" a="1"/>
  <c r="V97" i="17" s="1"/>
  <c r="U97" i="17" a="1"/>
  <c r="U97" i="17" s="1"/>
  <c r="U95" i="17" s="1"/>
  <c r="T97" i="17" a="1"/>
  <c r="T97" i="17" s="1"/>
  <c r="S97" i="17" a="1"/>
  <c r="S97" i="17" s="1"/>
  <c r="S95" i="17" s="1"/>
  <c r="R97" i="17" a="1"/>
  <c r="R97" i="17" s="1"/>
  <c r="R96" i="17" s="1"/>
  <c r="Z94" i="17" a="1"/>
  <c r="Z94" i="17" s="1"/>
  <c r="Z93" i="17" s="1"/>
  <c r="Y94" i="17" a="1"/>
  <c r="Y94" i="17" s="1"/>
  <c r="X94" i="17" a="1"/>
  <c r="X94" i="17" s="1"/>
  <c r="X93" i="17" s="1"/>
  <c r="W94" i="17" a="1"/>
  <c r="W94" i="17" s="1"/>
  <c r="W93" i="17" s="1"/>
  <c r="V94" i="17" a="1"/>
  <c r="V94" i="17" s="1"/>
  <c r="U94" i="17" a="1"/>
  <c r="U94" i="17" s="1"/>
  <c r="U92" i="17" s="1"/>
  <c r="T94" i="17" a="1"/>
  <c r="T94" i="17" s="1"/>
  <c r="T92" i="17" s="1"/>
  <c r="S94" i="17" a="1"/>
  <c r="S94" i="17" s="1"/>
  <c r="S92" i="17" s="1"/>
  <c r="R94" i="17" a="1"/>
  <c r="R94" i="17" s="1"/>
  <c r="Z91" i="17" a="1"/>
  <c r="Z91" i="17" s="1"/>
  <c r="Y91" i="17" a="1"/>
  <c r="Y91" i="17" s="1"/>
  <c r="Y89" i="17" s="1"/>
  <c r="X91" i="17" a="1"/>
  <c r="X91" i="17" s="1"/>
  <c r="X90" i="17" s="1"/>
  <c r="W91" i="17" a="1"/>
  <c r="W91" i="17" s="1"/>
  <c r="W89" i="17" s="1"/>
  <c r="V91" i="17" a="1"/>
  <c r="V91" i="17" s="1"/>
  <c r="U91" i="17" a="1"/>
  <c r="U91" i="17" s="1"/>
  <c r="U89" i="17" s="1"/>
  <c r="T91" i="17" a="1"/>
  <c r="T91" i="17" s="1"/>
  <c r="S91" i="17" a="1"/>
  <c r="S91" i="17" s="1"/>
  <c r="S89" i="17" s="1"/>
  <c r="R91" i="17" a="1"/>
  <c r="R91" i="17" s="1"/>
  <c r="Z88" i="17" a="1"/>
  <c r="Z88" i="17" s="1"/>
  <c r="Y88" i="17" a="1"/>
  <c r="Y88" i="17" s="1"/>
  <c r="Y86" i="17" s="1"/>
  <c r="X88" i="17" a="1"/>
  <c r="X88" i="17" s="1"/>
  <c r="X87" i="17" s="1"/>
  <c r="W88" i="17" a="1"/>
  <c r="W88" i="17" s="1"/>
  <c r="W87" i="17" s="1"/>
  <c r="V88" i="17" a="1"/>
  <c r="V88" i="17" s="1"/>
  <c r="U88" i="17" a="1"/>
  <c r="U88" i="17" s="1"/>
  <c r="U87" i="17" s="1"/>
  <c r="T88" i="17" a="1"/>
  <c r="T88" i="17" s="1"/>
  <c r="S88" i="17" a="1"/>
  <c r="S88" i="17" s="1"/>
  <c r="S86" i="17" s="1"/>
  <c r="R88" i="17" a="1"/>
  <c r="R88" i="17" s="1"/>
  <c r="R87" i="17" s="1"/>
  <c r="Z85" i="17" a="1"/>
  <c r="Z85" i="17" s="1"/>
  <c r="Y85" i="17" a="1"/>
  <c r="Y85" i="17" s="1"/>
  <c r="Y83" i="17" s="1"/>
  <c r="X85" i="17" a="1"/>
  <c r="X85" i="17" s="1"/>
  <c r="X84" i="17" s="1"/>
  <c r="W85" i="17" a="1"/>
  <c r="W85" i="17" s="1"/>
  <c r="V85" i="17" a="1"/>
  <c r="V85" i="17" s="1"/>
  <c r="U85" i="17" a="1"/>
  <c r="U85" i="17" s="1"/>
  <c r="U83" i="17" s="1"/>
  <c r="T85" i="17" a="1"/>
  <c r="T85" i="17" s="1"/>
  <c r="T84" i="17" s="1"/>
  <c r="S85" i="17" a="1"/>
  <c r="S85" i="17" s="1"/>
  <c r="S83" i="17" s="1"/>
  <c r="R85" i="17" a="1"/>
  <c r="R85" i="17" s="1"/>
  <c r="Z82" i="17" a="1"/>
  <c r="Z82" i="17" s="1"/>
  <c r="Z81" i="17" s="1"/>
  <c r="Y82" i="17" a="1"/>
  <c r="Y82" i="17" s="1"/>
  <c r="Y80" i="17" s="1"/>
  <c r="X82" i="17" a="1"/>
  <c r="X82" i="17" s="1"/>
  <c r="W82" i="17" a="1"/>
  <c r="W82" i="17" s="1"/>
  <c r="W80" i="17" s="1"/>
  <c r="V82" i="17" a="1"/>
  <c r="V82" i="17" s="1"/>
  <c r="V81" i="17" s="1"/>
  <c r="U82" i="17" a="1"/>
  <c r="U82" i="17" s="1"/>
  <c r="T82" i="17" a="1"/>
  <c r="T82" i="17" s="1"/>
  <c r="T81" i="17" s="1"/>
  <c r="S82" i="17" a="1"/>
  <c r="S82" i="17" s="1"/>
  <c r="S80" i="17" s="1"/>
  <c r="R82" i="17" a="1"/>
  <c r="R82" i="17" s="1"/>
  <c r="R81" i="17" s="1"/>
  <c r="Z79" i="17" a="1"/>
  <c r="Z79" i="17" s="1"/>
  <c r="Y79" i="17" a="1"/>
  <c r="Y79" i="17" s="1"/>
  <c r="Y77" i="17" s="1"/>
  <c r="X79" i="17" a="1"/>
  <c r="X79" i="17" s="1"/>
  <c r="X78" i="17" s="1"/>
  <c r="W79" i="17" a="1"/>
  <c r="W79" i="17" s="1"/>
  <c r="V79" i="17" a="1"/>
  <c r="V79" i="17" s="1"/>
  <c r="U79" i="17" a="1"/>
  <c r="U79" i="17" s="1"/>
  <c r="U77" i="17" s="1"/>
  <c r="T79" i="17" a="1"/>
  <c r="T79" i="17" s="1"/>
  <c r="T78" i="17" s="1"/>
  <c r="S79" i="17" a="1"/>
  <c r="S79" i="17" s="1"/>
  <c r="R79" i="17" a="1"/>
  <c r="R79" i="17" s="1"/>
  <c r="Z76" i="17" a="1"/>
  <c r="Z76" i="17" s="1"/>
  <c r="Z75" i="17" s="1"/>
  <c r="Y76" i="17" a="1"/>
  <c r="Y76" i="17" s="1"/>
  <c r="X76" i="17" a="1"/>
  <c r="X76" i="17" s="1"/>
  <c r="W76" i="17" a="1"/>
  <c r="W76" i="17" s="1"/>
  <c r="W74" i="17" s="1"/>
  <c r="V76" i="17" a="1"/>
  <c r="V76" i="17" s="1"/>
  <c r="V75" i="17" s="1"/>
  <c r="U76" i="17" a="1"/>
  <c r="U76" i="17" s="1"/>
  <c r="U74" i="17" s="1"/>
  <c r="T76" i="17" a="1"/>
  <c r="T76" i="17" s="1"/>
  <c r="S76" i="17" a="1"/>
  <c r="S76" i="17" s="1"/>
  <c r="S75" i="17" s="1"/>
  <c r="R76" i="17" a="1"/>
  <c r="R76" i="17" s="1"/>
  <c r="R75" i="17" s="1"/>
  <c r="Z73" i="17" a="1"/>
  <c r="Z73" i="17" s="1"/>
  <c r="Z72" i="17" s="1"/>
  <c r="Y73" i="17" a="1"/>
  <c r="Y73" i="17" s="1"/>
  <c r="Y71" i="17" s="1"/>
  <c r="X73" i="17" a="1"/>
  <c r="X73" i="17" s="1"/>
  <c r="X72" i="17" s="1"/>
  <c r="W73" i="17" a="1"/>
  <c r="W73" i="17" s="1"/>
  <c r="W71" i="17" s="1"/>
  <c r="V73" i="17" a="1"/>
  <c r="V73" i="17" s="1"/>
  <c r="U73" i="17" a="1"/>
  <c r="U73" i="17" s="1"/>
  <c r="U71" i="17" s="1"/>
  <c r="T73" i="17" a="1"/>
  <c r="T73" i="17" s="1"/>
  <c r="T72" i="17" s="1"/>
  <c r="S73" i="17" a="1"/>
  <c r="S73" i="17" s="1"/>
  <c r="R73" i="17" a="1"/>
  <c r="R73" i="17" s="1"/>
  <c r="Z70" i="17" a="1"/>
  <c r="Z70" i="17" s="1"/>
  <c r="Z69" i="17" s="1"/>
  <c r="Y70" i="17" a="1"/>
  <c r="Y70" i="17" s="1"/>
  <c r="X70" i="17" a="1"/>
  <c r="X70" i="17" s="1"/>
  <c r="W70" i="17" a="1"/>
  <c r="W70" i="17" s="1"/>
  <c r="W68" i="17" s="1"/>
  <c r="V70" i="17" a="1"/>
  <c r="V70" i="17" s="1"/>
  <c r="V69" i="17" s="1"/>
  <c r="U70" i="17" a="1"/>
  <c r="U70" i="17" s="1"/>
  <c r="T70" i="17" a="1"/>
  <c r="T70" i="17" s="1"/>
  <c r="T69" i="17" s="1"/>
  <c r="S70" i="17" a="1"/>
  <c r="S70" i="17" s="1"/>
  <c r="S68" i="17" s="1"/>
  <c r="R70" i="17" a="1"/>
  <c r="R70" i="17" s="1"/>
  <c r="Z67" i="17" a="1"/>
  <c r="Z67" i="17" s="1"/>
  <c r="Z66" i="17" s="1"/>
  <c r="Y67" i="17" a="1"/>
  <c r="Y67" i="17" s="1"/>
  <c r="Y66" i="17" s="1"/>
  <c r="X67" i="17" a="1"/>
  <c r="X67" i="17" s="1"/>
  <c r="W67" i="17" a="1"/>
  <c r="W67" i="17" s="1"/>
  <c r="V67" i="17" a="1"/>
  <c r="V67" i="17" s="1"/>
  <c r="U67" i="17" a="1"/>
  <c r="U67" i="17" s="1"/>
  <c r="T67" i="17" a="1"/>
  <c r="T67" i="17" s="1"/>
  <c r="T65" i="17" s="1"/>
  <c r="S67" i="17" a="1"/>
  <c r="S67" i="17" s="1"/>
  <c r="R67" i="17" a="1"/>
  <c r="R67" i="17" s="1"/>
  <c r="R65" i="17" s="1"/>
  <c r="Z64" i="17" a="1"/>
  <c r="Z64" i="17" s="1"/>
  <c r="Y64" i="17" a="1"/>
  <c r="Y64" i="17" s="1"/>
  <c r="Y62" i="17" s="1"/>
  <c r="X64" i="17" a="1"/>
  <c r="X64" i="17" s="1"/>
  <c r="X63" i="17" s="1"/>
  <c r="W64" i="17" a="1"/>
  <c r="W64" i="17" s="1"/>
  <c r="W62" i="17" s="1"/>
  <c r="V64" i="17" a="1"/>
  <c r="V64" i="17" s="1"/>
  <c r="U64" i="17" a="1"/>
  <c r="U64" i="17" s="1"/>
  <c r="U63" i="17" s="1"/>
  <c r="T64" i="17" a="1"/>
  <c r="T64" i="17" s="1"/>
  <c r="T63" i="17" s="1"/>
  <c r="S64" i="17" a="1"/>
  <c r="S64" i="17" s="1"/>
  <c r="S62" i="17" s="1"/>
  <c r="R64" i="17" a="1"/>
  <c r="R64" i="17" s="1"/>
  <c r="Z61" i="17" a="1"/>
  <c r="Z61" i="17" s="1"/>
  <c r="Z60" i="17" s="1"/>
  <c r="Y61" i="17" a="1"/>
  <c r="Y61" i="17" s="1"/>
  <c r="Y60" i="17" s="1"/>
  <c r="X61" i="17" a="1"/>
  <c r="X61" i="17" s="1"/>
  <c r="X59" i="17" s="1"/>
  <c r="W61" i="17" a="1"/>
  <c r="W61" i="17" s="1"/>
  <c r="V61" i="17" a="1"/>
  <c r="V61" i="17" s="1"/>
  <c r="U61" i="17" a="1"/>
  <c r="U61" i="17" s="1"/>
  <c r="T61" i="17" a="1"/>
  <c r="T61" i="17" s="1"/>
  <c r="T59" i="17" s="1"/>
  <c r="S61" i="17" a="1"/>
  <c r="S61" i="17" s="1"/>
  <c r="R61" i="17" a="1"/>
  <c r="R61" i="17" s="1"/>
  <c r="Y59" i="17"/>
  <c r="Z58" i="17" a="1"/>
  <c r="Z58" i="17" s="1"/>
  <c r="Z57" i="17" s="1"/>
  <c r="Y58" i="17" a="1"/>
  <c r="Y58" i="17" s="1"/>
  <c r="X58" i="17" a="1"/>
  <c r="X58" i="17" s="1"/>
  <c r="W58" i="17" a="1"/>
  <c r="W58" i="17" s="1"/>
  <c r="W57" i="17" s="1"/>
  <c r="V58" i="17" a="1"/>
  <c r="V58" i="17" s="1"/>
  <c r="V57" i="17" s="1"/>
  <c r="U58" i="17" a="1"/>
  <c r="U58" i="17" s="1"/>
  <c r="U57" i="17" s="1"/>
  <c r="T58" i="17" a="1"/>
  <c r="T58" i="17" s="1"/>
  <c r="S58" i="17" a="1"/>
  <c r="S58" i="17" s="1"/>
  <c r="S57" i="17" s="1"/>
  <c r="R58" i="17" a="1"/>
  <c r="R58" i="17" s="1"/>
  <c r="R57" i="17" s="1"/>
  <c r="Z55" i="17" a="1"/>
  <c r="Z55" i="17" s="1"/>
  <c r="Z54" i="17" s="1"/>
  <c r="Y55" i="17" a="1"/>
  <c r="Y55" i="17" s="1"/>
  <c r="Y54" i="17" s="1"/>
  <c r="X55" i="17" a="1"/>
  <c r="X55" i="17" s="1"/>
  <c r="W55" i="17" a="1"/>
  <c r="W55" i="17" s="1"/>
  <c r="V55" i="17" a="1"/>
  <c r="V55" i="17" s="1"/>
  <c r="V54" i="17" s="1"/>
  <c r="U55" i="17" a="1"/>
  <c r="U55" i="17" s="1"/>
  <c r="U53" i="17" s="1"/>
  <c r="T55" i="17" a="1"/>
  <c r="T55" i="17" s="1"/>
  <c r="T53" i="17" s="1"/>
  <c r="S55" i="17" a="1"/>
  <c r="S55" i="17" s="1"/>
  <c r="S54" i="17" s="1"/>
  <c r="R55" i="17" a="1"/>
  <c r="R55" i="17" s="1"/>
  <c r="Z52" i="17" a="1"/>
  <c r="Z52" i="17" s="1"/>
  <c r="Z51" i="17" s="1"/>
  <c r="Y52" i="17" a="1"/>
  <c r="Y52" i="17" s="1"/>
  <c r="X52" i="17" a="1"/>
  <c r="X52" i="17" s="1"/>
  <c r="W52" i="17" a="1"/>
  <c r="W52" i="17" s="1"/>
  <c r="W50" i="17" s="1"/>
  <c r="V52" i="17" a="1"/>
  <c r="V52" i="17" s="1"/>
  <c r="U52" i="17" a="1"/>
  <c r="U52" i="17" s="1"/>
  <c r="U50" i="17" s="1"/>
  <c r="T52" i="17" a="1"/>
  <c r="T52" i="17" s="1"/>
  <c r="S52" i="17" a="1"/>
  <c r="S52" i="17" s="1"/>
  <c r="S50" i="17" s="1"/>
  <c r="R52" i="17" a="1"/>
  <c r="R52" i="17" s="1"/>
  <c r="R51" i="17" s="1"/>
  <c r="Z49" i="17" a="1"/>
  <c r="Z49" i="17" s="1"/>
  <c r="Y49" i="17" a="1"/>
  <c r="Y49" i="17" s="1"/>
  <c r="X49" i="17" a="1"/>
  <c r="X49" i="17" s="1"/>
  <c r="X48" i="17" s="1"/>
  <c r="W49" i="17" a="1"/>
  <c r="W49" i="17" s="1"/>
  <c r="W47" i="17" s="1"/>
  <c r="V49" i="17" a="1"/>
  <c r="V49" i="17" s="1"/>
  <c r="V47" i="17" s="1"/>
  <c r="U49" i="17" a="1"/>
  <c r="U49" i="17" s="1"/>
  <c r="T49" i="17" a="1"/>
  <c r="T49" i="17" s="1"/>
  <c r="S49" i="17" a="1"/>
  <c r="S49" i="17" s="1"/>
  <c r="S47" i="17" s="1"/>
  <c r="R49" i="17" a="1"/>
  <c r="R49" i="17" s="1"/>
  <c r="R48" i="17" s="1"/>
  <c r="Z46" i="17" a="1"/>
  <c r="Z46" i="17" s="1"/>
  <c r="Y46" i="17" a="1"/>
  <c r="Y46" i="17" s="1"/>
  <c r="Y44" i="17" s="1"/>
  <c r="X46" i="17" a="1"/>
  <c r="X46" i="17" s="1"/>
  <c r="X45" i="17" s="1"/>
  <c r="W46" i="17" a="1"/>
  <c r="W46" i="17" s="1"/>
  <c r="V46" i="17" a="1"/>
  <c r="V46" i="17" s="1"/>
  <c r="U46" i="17" a="1"/>
  <c r="U46" i="17" s="1"/>
  <c r="U44" i="17" s="1"/>
  <c r="T46" i="17" a="1"/>
  <c r="T46" i="17" s="1"/>
  <c r="T45" i="17" s="1"/>
  <c r="S46" i="17" a="1"/>
  <c r="S46" i="17" s="1"/>
  <c r="R46" i="17" a="1"/>
  <c r="R46" i="17" s="1"/>
  <c r="Z43" i="17" a="1"/>
  <c r="Z43" i="17" s="1"/>
  <c r="Z42" i="17" s="1"/>
  <c r="Y43" i="17" a="1"/>
  <c r="Y43" i="17" s="1"/>
  <c r="Y41" i="17" s="1"/>
  <c r="X43" i="17" a="1"/>
  <c r="X43" i="17" s="1"/>
  <c r="W43" i="17" a="1"/>
  <c r="W43" i="17" s="1"/>
  <c r="W41" i="17" s="1"/>
  <c r="V43" i="17" a="1"/>
  <c r="V43" i="17" s="1"/>
  <c r="V42" i="17" s="1"/>
  <c r="U43" i="17" a="1"/>
  <c r="U43" i="17" s="1"/>
  <c r="T43" i="17" a="1"/>
  <c r="T43" i="17" s="1"/>
  <c r="S43" i="17" a="1"/>
  <c r="S43" i="17" s="1"/>
  <c r="S42" i="17" s="1"/>
  <c r="R43" i="17" a="1"/>
  <c r="R43" i="17" s="1"/>
  <c r="R42" i="17" s="1"/>
  <c r="Z40" i="17" a="1"/>
  <c r="Z40" i="17" s="1"/>
  <c r="Y40" i="17" a="1"/>
  <c r="Y40" i="17" s="1"/>
  <c r="Y38" i="17" s="1"/>
  <c r="X40" i="17" a="1"/>
  <c r="X40" i="17" s="1"/>
  <c r="X39" i="17" s="1"/>
  <c r="W40" i="17" a="1"/>
  <c r="W40" i="17" s="1"/>
  <c r="V40" i="17" a="1"/>
  <c r="V40" i="17" s="1"/>
  <c r="U40" i="17" a="1"/>
  <c r="U40" i="17" s="1"/>
  <c r="U39" i="17" s="1"/>
  <c r="T40" i="17" a="1"/>
  <c r="T40" i="17" s="1"/>
  <c r="T39" i="17" s="1"/>
  <c r="S40" i="17" a="1"/>
  <c r="S40" i="17" s="1"/>
  <c r="R40" i="17" a="1"/>
  <c r="R40" i="17" s="1"/>
  <c r="R38" i="17" s="1"/>
  <c r="Y39" i="17"/>
  <c r="Z37" i="17" a="1"/>
  <c r="Z37" i="17" s="1"/>
  <c r="Z35" i="17" s="1"/>
  <c r="Y37" i="17" a="1"/>
  <c r="Y37" i="17" s="1"/>
  <c r="X37" i="17" a="1"/>
  <c r="X37" i="17" s="1"/>
  <c r="W37" i="17" a="1"/>
  <c r="W37" i="17" s="1"/>
  <c r="V37" i="17" a="1"/>
  <c r="V37" i="17" s="1"/>
  <c r="V36" i="17" s="1"/>
  <c r="U37" i="17" a="1"/>
  <c r="U37" i="17" s="1"/>
  <c r="T37" i="17" a="1"/>
  <c r="T37" i="17" s="1"/>
  <c r="T36" i="17" s="1"/>
  <c r="S37" i="17" a="1"/>
  <c r="S37" i="17" s="1"/>
  <c r="S35" i="17" s="1"/>
  <c r="R37" i="17" a="1"/>
  <c r="R37" i="17" s="1"/>
  <c r="R36" i="17" s="1"/>
  <c r="Z34" i="17" a="1"/>
  <c r="Z34" i="17" s="1"/>
  <c r="Z32" i="17" s="1"/>
  <c r="Y34" i="17" a="1"/>
  <c r="Y34" i="17" s="1"/>
  <c r="Y33" i="17" s="1"/>
  <c r="X34" i="17" a="1"/>
  <c r="X34" i="17" s="1"/>
  <c r="X32" i="17" s="1"/>
  <c r="W34" i="17" a="1"/>
  <c r="W34" i="17" s="1"/>
  <c r="V34" i="17" a="1"/>
  <c r="V34" i="17" s="1"/>
  <c r="U34" i="17" a="1"/>
  <c r="U34" i="17" s="1"/>
  <c r="T34" i="17" a="1"/>
  <c r="T34" i="17" s="1"/>
  <c r="T33" i="17" s="1"/>
  <c r="S34" i="17" a="1"/>
  <c r="S34" i="17" s="1"/>
  <c r="S32" i="17" s="1"/>
  <c r="R34" i="17" a="1"/>
  <c r="R34" i="17" s="1"/>
  <c r="Z31" i="17" a="1"/>
  <c r="Z31" i="17" s="1"/>
  <c r="Z30" i="17" s="1"/>
  <c r="Y31" i="17" a="1"/>
  <c r="Y31" i="17" s="1"/>
  <c r="X31" i="17" a="1"/>
  <c r="X31" i="17" s="1"/>
  <c r="X30" i="17" s="1"/>
  <c r="W31" i="17" a="1"/>
  <c r="W31" i="17" s="1"/>
  <c r="W29" i="17" s="1"/>
  <c r="V31" i="17" a="1"/>
  <c r="V31" i="17" s="1"/>
  <c r="V29" i="17" s="1"/>
  <c r="U31" i="17" a="1"/>
  <c r="U31" i="17" s="1"/>
  <c r="T31" i="17" a="1"/>
  <c r="T31" i="17" s="1"/>
  <c r="S31" i="17" a="1"/>
  <c r="S31" i="17" s="1"/>
  <c r="R31" i="17" a="1"/>
  <c r="R31" i="17" s="1"/>
  <c r="R30" i="17" s="1"/>
  <c r="Z28" i="17" a="1"/>
  <c r="Z28" i="17" s="1"/>
  <c r="Y28" i="17" a="1"/>
  <c r="Y28" i="17" s="1"/>
  <c r="X28" i="17" a="1"/>
  <c r="X28" i="17" s="1"/>
  <c r="X26" i="17" s="1"/>
  <c r="W28" i="17" a="1"/>
  <c r="W28" i="17" s="1"/>
  <c r="V28" i="17" a="1"/>
  <c r="V28" i="17" s="1"/>
  <c r="V27" i="17" s="1"/>
  <c r="U28" i="17" a="1"/>
  <c r="U28" i="17" s="1"/>
  <c r="T28" i="17" a="1"/>
  <c r="T28" i="17" s="1"/>
  <c r="T27" i="17" s="1"/>
  <c r="S28" i="17" a="1"/>
  <c r="S28" i="17" s="1"/>
  <c r="S26" i="17" s="1"/>
  <c r="R28" i="17" a="1"/>
  <c r="R28" i="17" s="1"/>
  <c r="Z25" i="17" a="1"/>
  <c r="Z25" i="17" s="1"/>
  <c r="Z24" i="17" s="1"/>
  <c r="Y25" i="17" a="1"/>
  <c r="Y25" i="17" s="1"/>
  <c r="X25" i="17" a="1"/>
  <c r="X25" i="17" s="1"/>
  <c r="W25" i="17" a="1"/>
  <c r="W25" i="17" s="1"/>
  <c r="V25" i="17" a="1"/>
  <c r="V25" i="17" s="1"/>
  <c r="V24" i="17" s="1"/>
  <c r="U25" i="17" a="1"/>
  <c r="U25" i="17" s="1"/>
  <c r="T25" i="17" a="1"/>
  <c r="T25" i="17" s="1"/>
  <c r="T23" i="17" s="1"/>
  <c r="S25" i="17" a="1"/>
  <c r="S25" i="17" s="1"/>
  <c r="S23" i="17" s="1"/>
  <c r="R25" i="17" a="1"/>
  <c r="R25" i="17" s="1"/>
  <c r="R24" i="17" s="1"/>
  <c r="Z22" i="17" a="1"/>
  <c r="Z22" i="17" s="1"/>
  <c r="Z20" i="17" s="1"/>
  <c r="Y22" i="17" a="1"/>
  <c r="Y22" i="17" s="1"/>
  <c r="X22" i="17" a="1"/>
  <c r="X22" i="17" s="1"/>
  <c r="X21" i="17" s="1"/>
  <c r="W22" i="17" a="1"/>
  <c r="W22" i="17" s="1"/>
  <c r="V22" i="17" a="1"/>
  <c r="V22" i="17" s="1"/>
  <c r="U22" i="17" a="1"/>
  <c r="U22" i="17" s="1"/>
  <c r="T22" i="17" a="1"/>
  <c r="T22" i="17" s="1"/>
  <c r="T21" i="17" s="1"/>
  <c r="S22" i="17" a="1"/>
  <c r="S22" i="17" s="1"/>
  <c r="S20" i="17" s="1"/>
  <c r="R22" i="17" a="1"/>
  <c r="R22" i="17" s="1"/>
  <c r="Z19" i="17" a="1"/>
  <c r="Z19" i="17" s="1"/>
  <c r="Z17" i="17" s="1"/>
  <c r="Y19" i="17" a="1"/>
  <c r="Y19" i="17" s="1"/>
  <c r="Y17" i="17" s="1"/>
  <c r="X19" i="17" a="1"/>
  <c r="X19" i="17" s="1"/>
  <c r="X18" i="17" s="1"/>
  <c r="W19" i="17" a="1"/>
  <c r="W19" i="17" s="1"/>
  <c r="V19" i="17" a="1"/>
  <c r="V19" i="17" s="1"/>
  <c r="V17" i="17" s="1"/>
  <c r="U19" i="17" a="1"/>
  <c r="U19" i="17" s="1"/>
  <c r="T19" i="17" a="1"/>
  <c r="T19" i="17" s="1"/>
  <c r="S19" i="17" a="1"/>
  <c r="S19" i="17" s="1"/>
  <c r="R19" i="17" a="1"/>
  <c r="R19" i="17" s="1"/>
  <c r="R18" i="17" s="1"/>
  <c r="Z16" i="17" a="1"/>
  <c r="Z16" i="17" s="1"/>
  <c r="Z14" i="17" s="1"/>
  <c r="Y16" i="17" a="1"/>
  <c r="Y16" i="17" s="1"/>
  <c r="X16" i="17" a="1"/>
  <c r="X16" i="17" s="1"/>
  <c r="X15" i="17" s="1"/>
  <c r="W16" i="17" a="1"/>
  <c r="W16" i="17" s="1"/>
  <c r="V16" i="17" a="1"/>
  <c r="V16" i="17" s="1"/>
  <c r="U16" i="17" a="1"/>
  <c r="U16" i="17" s="1"/>
  <c r="U14" i="17" s="1"/>
  <c r="T16" i="17" a="1"/>
  <c r="T16" i="17" s="1"/>
  <c r="T15" i="17" s="1"/>
  <c r="S16" i="17" a="1"/>
  <c r="S16" i="17" s="1"/>
  <c r="R16" i="17" a="1"/>
  <c r="R16" i="17" s="1"/>
  <c r="Z13" i="17" a="1"/>
  <c r="Z13" i="17" s="1"/>
  <c r="Z11" i="17" s="1"/>
  <c r="Y13" i="17" a="1"/>
  <c r="Y13" i="17" s="1"/>
  <c r="X13" i="17" a="1"/>
  <c r="X13" i="17" s="1"/>
  <c r="W13" i="17" a="1"/>
  <c r="W13" i="17" s="1"/>
  <c r="W11" i="17" s="1"/>
  <c r="V13" i="17" a="1"/>
  <c r="V13" i="17" s="1"/>
  <c r="V11" i="17" s="1"/>
  <c r="U13" i="17" a="1"/>
  <c r="U13" i="17" s="1"/>
  <c r="T13" i="17" a="1"/>
  <c r="T13" i="17" s="1"/>
  <c r="S13" i="17" a="1"/>
  <c r="S13" i="17" s="1"/>
  <c r="S11" i="17" s="1"/>
  <c r="R13" i="17" a="1"/>
  <c r="R13" i="17" s="1"/>
  <c r="R12" i="17" s="1"/>
  <c r="Z10" i="17" a="1"/>
  <c r="Z10" i="17" s="1"/>
  <c r="Z8" i="17" s="1"/>
  <c r="Y10" i="17" a="1"/>
  <c r="Y10" i="17" s="1"/>
  <c r="X10" i="17" a="1"/>
  <c r="X10" i="17" s="1"/>
  <c r="X9" i="17" s="1"/>
  <c r="W10" i="17" a="1"/>
  <c r="W10" i="17" s="1"/>
  <c r="V10" i="17" a="1"/>
  <c r="V10" i="17" s="1"/>
  <c r="U10" i="17" a="1"/>
  <c r="U10" i="17" s="1"/>
  <c r="U9" i="17" s="1"/>
  <c r="T10" i="17" a="1"/>
  <c r="T10" i="17" s="1"/>
  <c r="T9" i="17" s="1"/>
  <c r="S10" i="17" a="1"/>
  <c r="S10" i="17" s="1"/>
  <c r="R10" i="17" a="1"/>
  <c r="R10" i="17" s="1"/>
  <c r="Z7" i="17" a="1"/>
  <c r="Z7" i="17" s="1"/>
  <c r="Y7" i="17" a="1"/>
  <c r="Y7" i="17" s="1"/>
  <c r="X7" i="17" a="1"/>
  <c r="X7" i="17" s="1"/>
  <c r="W7" i="17" a="1"/>
  <c r="W7" i="17" s="1"/>
  <c r="V7" i="17" a="1"/>
  <c r="V7" i="17" s="1"/>
  <c r="U7" i="17" a="1"/>
  <c r="U7" i="17" s="1"/>
  <c r="T7" i="17" a="1"/>
  <c r="T7" i="17" s="1"/>
  <c r="S7" i="17" a="1"/>
  <c r="S7" i="17" s="1"/>
  <c r="R7" i="17" a="1"/>
  <c r="R7" i="17" s="1"/>
  <c r="Q53" i="11" a="1"/>
  <c r="Q53" i="11" s="1"/>
  <c r="P53" i="11" a="1"/>
  <c r="P53" i="11" s="1"/>
  <c r="O53" i="11" a="1"/>
  <c r="O53" i="11" s="1"/>
  <c r="N53" i="11" a="1"/>
  <c r="N53" i="11" s="1"/>
  <c r="M53" i="11" a="1"/>
  <c r="M53" i="11" s="1"/>
  <c r="L53" i="11" a="1"/>
  <c r="L53" i="11" s="1"/>
  <c r="K53" i="11" a="1"/>
  <c r="K53" i="11" s="1"/>
  <c r="J53" i="11" a="1"/>
  <c r="J53" i="11" s="1"/>
  <c r="I53" i="11" a="1"/>
  <c r="I53" i="11" s="1"/>
  <c r="Q52" i="11" a="1"/>
  <c r="Q52" i="11" s="1"/>
  <c r="P52" i="11" a="1"/>
  <c r="P52" i="11" s="1"/>
  <c r="O52" i="11" a="1"/>
  <c r="O52" i="11" s="1"/>
  <c r="N52" i="11" a="1"/>
  <c r="N52" i="11" s="1"/>
  <c r="M52" i="11" a="1"/>
  <c r="M52" i="11" s="1"/>
  <c r="L52" i="11" a="1"/>
  <c r="L52" i="11" s="1"/>
  <c r="K52" i="11" a="1"/>
  <c r="K52" i="11" s="1"/>
  <c r="J52" i="11" a="1"/>
  <c r="J52" i="11" s="1"/>
  <c r="I52" i="11" a="1"/>
  <c r="I52" i="11" s="1"/>
  <c r="Q51" i="11" a="1"/>
  <c r="Q51" i="11" s="1"/>
  <c r="P51" i="11" a="1"/>
  <c r="P51" i="11" s="1"/>
  <c r="O51" i="11" a="1"/>
  <c r="O51" i="11" s="1"/>
  <c r="N51" i="11" a="1"/>
  <c r="N51" i="11" s="1"/>
  <c r="M51" i="11" a="1"/>
  <c r="M51" i="11" s="1"/>
  <c r="L51" i="11" a="1"/>
  <c r="L51" i="11" s="1"/>
  <c r="K51" i="11" a="1"/>
  <c r="K51" i="11" s="1"/>
  <c r="J51" i="11" a="1"/>
  <c r="J51" i="11" s="1"/>
  <c r="I51" i="11" a="1"/>
  <c r="I51" i="11" s="1"/>
  <c r="Q50" i="11" a="1"/>
  <c r="Q50" i="11" s="1"/>
  <c r="P50" i="11" a="1"/>
  <c r="P50" i="11" s="1"/>
  <c r="O50" i="11" a="1"/>
  <c r="O50" i="11" s="1"/>
  <c r="N50" i="11" a="1"/>
  <c r="N50" i="11" s="1"/>
  <c r="M50" i="11" a="1"/>
  <c r="M50" i="11" s="1"/>
  <c r="L50" i="11" a="1"/>
  <c r="L50" i="11" s="1"/>
  <c r="K50" i="11" a="1"/>
  <c r="K50" i="11" s="1"/>
  <c r="J50" i="11" a="1"/>
  <c r="J50" i="11" s="1"/>
  <c r="I50" i="11" a="1"/>
  <c r="I50" i="11" s="1"/>
  <c r="Q49" i="11" a="1"/>
  <c r="Q49" i="11" s="1"/>
  <c r="P49" i="11" a="1"/>
  <c r="P49" i="11" s="1"/>
  <c r="O49" i="11" a="1"/>
  <c r="O49" i="11" s="1"/>
  <c r="N49" i="11" a="1"/>
  <c r="N49" i="11" s="1"/>
  <c r="M49" i="11" a="1"/>
  <c r="M49" i="11" s="1"/>
  <c r="L49" i="11" a="1"/>
  <c r="L49" i="11" s="1"/>
  <c r="K49" i="11" a="1"/>
  <c r="K49" i="11" s="1"/>
  <c r="J49" i="11" a="1"/>
  <c r="J49" i="11" s="1"/>
  <c r="I49" i="11" a="1"/>
  <c r="I49" i="11" s="1"/>
  <c r="Q48" i="11" a="1"/>
  <c r="Q48" i="11" s="1"/>
  <c r="P48" i="11" a="1"/>
  <c r="P48" i="11" s="1"/>
  <c r="O48" i="11" a="1"/>
  <c r="O48" i="11" s="1"/>
  <c r="N48" i="11" a="1"/>
  <c r="N48" i="11" s="1"/>
  <c r="M48" i="11" a="1"/>
  <c r="M48" i="11" s="1"/>
  <c r="L48" i="11" a="1"/>
  <c r="L48" i="11" s="1"/>
  <c r="K48" i="11" a="1"/>
  <c r="K48" i="11" s="1"/>
  <c r="J48" i="11" a="1"/>
  <c r="J48" i="11" s="1"/>
  <c r="I48" i="11" a="1"/>
  <c r="I48" i="11" s="1"/>
  <c r="Q47" i="11" a="1"/>
  <c r="Q47" i="11" s="1"/>
  <c r="P47" i="11" a="1"/>
  <c r="P47" i="11" s="1"/>
  <c r="O47" i="11" a="1"/>
  <c r="O47" i="11" s="1"/>
  <c r="N47" i="11" a="1"/>
  <c r="N47" i="11" s="1"/>
  <c r="M47" i="11" a="1"/>
  <c r="M47" i="11" s="1"/>
  <c r="L47" i="11" a="1"/>
  <c r="L47" i="11" s="1"/>
  <c r="K47" i="11" a="1"/>
  <c r="K47" i="11" s="1"/>
  <c r="J47" i="11" a="1"/>
  <c r="J47" i="11" s="1"/>
  <c r="I47" i="11" a="1"/>
  <c r="I47" i="11" s="1"/>
  <c r="Q46" i="11" a="1"/>
  <c r="Q46" i="11" s="1"/>
  <c r="P46" i="11" a="1"/>
  <c r="P46" i="11" s="1"/>
  <c r="O46" i="11" a="1"/>
  <c r="O46" i="11" s="1"/>
  <c r="N46" i="11" a="1"/>
  <c r="N46" i="11" s="1"/>
  <c r="M46" i="11" a="1"/>
  <c r="M46" i="11" s="1"/>
  <c r="L46" i="11" a="1"/>
  <c r="L46" i="11" s="1"/>
  <c r="K46" i="11" a="1"/>
  <c r="K46" i="11" s="1"/>
  <c r="J46" i="11" a="1"/>
  <c r="J46" i="11" s="1"/>
  <c r="I46" i="11" a="1"/>
  <c r="I46" i="11" s="1"/>
  <c r="Q45" i="11" a="1"/>
  <c r="Q45" i="11" s="1"/>
  <c r="P45" i="11" a="1"/>
  <c r="P45" i="11" s="1"/>
  <c r="O45" i="11" a="1"/>
  <c r="O45" i="11" s="1"/>
  <c r="N45" i="11" a="1"/>
  <c r="N45" i="11" s="1"/>
  <c r="M45" i="11" a="1"/>
  <c r="M45" i="11" s="1"/>
  <c r="L45" i="11" a="1"/>
  <c r="L45" i="11" s="1"/>
  <c r="K45" i="11" a="1"/>
  <c r="K45" i="11" s="1"/>
  <c r="J45" i="11" a="1"/>
  <c r="J45" i="11" s="1"/>
  <c r="I45" i="11" a="1"/>
  <c r="I45" i="11" s="1"/>
  <c r="Q44" i="11" a="1"/>
  <c r="Q44" i="11" s="1"/>
  <c r="P44" i="11" a="1"/>
  <c r="P44" i="11" s="1"/>
  <c r="O44" i="11" a="1"/>
  <c r="O44" i="11" s="1"/>
  <c r="N44" i="11" a="1"/>
  <c r="N44" i="11" s="1"/>
  <c r="M44" i="11" a="1"/>
  <c r="M44" i="11" s="1"/>
  <c r="L44" i="11" a="1"/>
  <c r="L44" i="11" s="1"/>
  <c r="K44" i="11" a="1"/>
  <c r="K44" i="11" s="1"/>
  <c r="J44" i="11" a="1"/>
  <c r="J44" i="11" s="1"/>
  <c r="I44" i="11" a="1"/>
  <c r="I44" i="11" s="1"/>
  <c r="Q43" i="11" a="1"/>
  <c r="Q43" i="11" s="1"/>
  <c r="P43" i="11" a="1"/>
  <c r="P43" i="11" s="1"/>
  <c r="O43" i="11" a="1"/>
  <c r="O43" i="11" s="1"/>
  <c r="N43" i="11" a="1"/>
  <c r="N43" i="11" s="1"/>
  <c r="M43" i="11" a="1"/>
  <c r="M43" i="11" s="1"/>
  <c r="L43" i="11" a="1"/>
  <c r="L43" i="11" s="1"/>
  <c r="K43" i="11" a="1"/>
  <c r="K43" i="11" s="1"/>
  <c r="J43" i="11" a="1"/>
  <c r="J43" i="11" s="1"/>
  <c r="I43" i="11" a="1"/>
  <c r="I43" i="11" s="1"/>
  <c r="Q42" i="11" a="1"/>
  <c r="Q42" i="11" s="1"/>
  <c r="P42" i="11" a="1"/>
  <c r="P42" i="11" s="1"/>
  <c r="O42" i="11" a="1"/>
  <c r="O42" i="11" s="1"/>
  <c r="N42" i="11" a="1"/>
  <c r="N42" i="11" s="1"/>
  <c r="M42" i="11" a="1"/>
  <c r="M42" i="11" s="1"/>
  <c r="L42" i="11" a="1"/>
  <c r="L42" i="11" s="1"/>
  <c r="K42" i="11" a="1"/>
  <c r="K42" i="11" s="1"/>
  <c r="J42" i="11" a="1"/>
  <c r="J42" i="11" s="1"/>
  <c r="I42" i="11" a="1"/>
  <c r="I42" i="11" s="1"/>
  <c r="Q41" i="11" a="1"/>
  <c r="Q41" i="11" s="1"/>
  <c r="P41" i="11" a="1"/>
  <c r="P41" i="11" s="1"/>
  <c r="O41" i="11" a="1"/>
  <c r="O41" i="11" s="1"/>
  <c r="N41" i="11" a="1"/>
  <c r="N41" i="11" s="1"/>
  <c r="M41" i="11" a="1"/>
  <c r="M41" i="11" s="1"/>
  <c r="L41" i="11" a="1"/>
  <c r="L41" i="11" s="1"/>
  <c r="K41" i="11" a="1"/>
  <c r="K41" i="11" s="1"/>
  <c r="J41" i="11" a="1"/>
  <c r="J41" i="11" s="1"/>
  <c r="I41" i="11" a="1"/>
  <c r="I41" i="11" s="1"/>
  <c r="Q40" i="11" a="1"/>
  <c r="Q40" i="11" s="1"/>
  <c r="P40" i="11" a="1"/>
  <c r="P40" i="11" s="1"/>
  <c r="O40" i="11" a="1"/>
  <c r="O40" i="11" s="1"/>
  <c r="N40" i="11" a="1"/>
  <c r="N40" i="11" s="1"/>
  <c r="M40" i="11" a="1"/>
  <c r="M40" i="11" s="1"/>
  <c r="L40" i="11" a="1"/>
  <c r="L40" i="11" s="1"/>
  <c r="K40" i="11" a="1"/>
  <c r="K40" i="11" s="1"/>
  <c r="J40" i="11" a="1"/>
  <c r="J40" i="11" s="1"/>
  <c r="I40" i="11" a="1"/>
  <c r="I40" i="11" s="1"/>
  <c r="Q39" i="11" a="1"/>
  <c r="Q39" i="11" s="1"/>
  <c r="P39" i="11" a="1"/>
  <c r="P39" i="11" s="1"/>
  <c r="O39" i="11" a="1"/>
  <c r="O39" i="11" s="1"/>
  <c r="N39" i="11" a="1"/>
  <c r="N39" i="11" s="1"/>
  <c r="M39" i="11" a="1"/>
  <c r="M39" i="11" s="1"/>
  <c r="L39" i="11" a="1"/>
  <c r="L39" i="11" s="1"/>
  <c r="K39" i="11" a="1"/>
  <c r="K39" i="11" s="1"/>
  <c r="J39" i="11" a="1"/>
  <c r="J39" i="11" s="1"/>
  <c r="I39" i="11" a="1"/>
  <c r="I39" i="11" s="1"/>
  <c r="Q38" i="11" a="1"/>
  <c r="Q38" i="11" s="1"/>
  <c r="P38" i="11" a="1"/>
  <c r="P38" i="11" s="1"/>
  <c r="O38" i="11" a="1"/>
  <c r="O38" i="11" s="1"/>
  <c r="N38" i="11" a="1"/>
  <c r="N38" i="11" s="1"/>
  <c r="M38" i="11" a="1"/>
  <c r="M38" i="11" s="1"/>
  <c r="L38" i="11" a="1"/>
  <c r="L38" i="11" s="1"/>
  <c r="K38" i="11" a="1"/>
  <c r="K38" i="11" s="1"/>
  <c r="J38" i="11" a="1"/>
  <c r="J38" i="11" s="1"/>
  <c r="I38" i="11" a="1"/>
  <c r="I38" i="11" s="1"/>
  <c r="Q37" i="11" a="1"/>
  <c r="Q37" i="11" s="1"/>
  <c r="P37" i="11" a="1"/>
  <c r="P37" i="11" s="1"/>
  <c r="O37" i="11" a="1"/>
  <c r="O37" i="11" s="1"/>
  <c r="N37" i="11" a="1"/>
  <c r="N37" i="11" s="1"/>
  <c r="M37" i="11" a="1"/>
  <c r="M37" i="11" s="1"/>
  <c r="L37" i="11" a="1"/>
  <c r="L37" i="11" s="1"/>
  <c r="K37" i="11" a="1"/>
  <c r="K37" i="11" s="1"/>
  <c r="J37" i="11" a="1"/>
  <c r="J37" i="11" s="1"/>
  <c r="I37" i="11" a="1"/>
  <c r="I37" i="11" s="1"/>
  <c r="Q36" i="11" a="1"/>
  <c r="Q36" i="11" s="1"/>
  <c r="P36" i="11" a="1"/>
  <c r="P36" i="11" s="1"/>
  <c r="O36" i="11" a="1"/>
  <c r="O36" i="11" s="1"/>
  <c r="N36" i="11" a="1"/>
  <c r="N36" i="11" s="1"/>
  <c r="M36" i="11" a="1"/>
  <c r="M36" i="11" s="1"/>
  <c r="L36" i="11" a="1"/>
  <c r="L36" i="11" s="1"/>
  <c r="K36" i="11" a="1"/>
  <c r="K36" i="11" s="1"/>
  <c r="J36" i="11" a="1"/>
  <c r="J36" i="11" s="1"/>
  <c r="I36" i="11" a="1"/>
  <c r="I36" i="11" s="1"/>
  <c r="Q35" i="11" a="1"/>
  <c r="Q35" i="11" s="1"/>
  <c r="P35" i="11" a="1"/>
  <c r="P35" i="11" s="1"/>
  <c r="O35" i="11" a="1"/>
  <c r="O35" i="11" s="1"/>
  <c r="N35" i="11" a="1"/>
  <c r="N35" i="11" s="1"/>
  <c r="M35" i="11" a="1"/>
  <c r="M35" i="11" s="1"/>
  <c r="L35" i="11" a="1"/>
  <c r="L35" i="11" s="1"/>
  <c r="K35" i="11" a="1"/>
  <c r="K35" i="11" s="1"/>
  <c r="J35" i="11" a="1"/>
  <c r="J35" i="11" s="1"/>
  <c r="I35" i="11" a="1"/>
  <c r="I35" i="11" s="1"/>
  <c r="Q34" i="11" a="1"/>
  <c r="Q34" i="11" s="1"/>
  <c r="P34" i="11" a="1"/>
  <c r="P34" i="11" s="1"/>
  <c r="O34" i="11" a="1"/>
  <c r="O34" i="11" s="1"/>
  <c r="N34" i="11" a="1"/>
  <c r="N34" i="11" s="1"/>
  <c r="M34" i="11" a="1"/>
  <c r="M34" i="11" s="1"/>
  <c r="L34" i="11" a="1"/>
  <c r="L34" i="11" s="1"/>
  <c r="K34" i="11" a="1"/>
  <c r="K34" i="11" s="1"/>
  <c r="J34" i="11" a="1"/>
  <c r="J34" i="11" s="1"/>
  <c r="I34" i="11" a="1"/>
  <c r="I34" i="11" s="1"/>
  <c r="Q33" i="11" a="1"/>
  <c r="Q33" i="11" s="1"/>
  <c r="P33" i="11" a="1"/>
  <c r="P33" i="11" s="1"/>
  <c r="O33" i="11" a="1"/>
  <c r="O33" i="11" s="1"/>
  <c r="N33" i="11" a="1"/>
  <c r="N33" i="11" s="1"/>
  <c r="M33" i="11" a="1"/>
  <c r="M33" i="11" s="1"/>
  <c r="L33" i="11" a="1"/>
  <c r="L33" i="11" s="1"/>
  <c r="K33" i="11" a="1"/>
  <c r="K33" i="11" s="1"/>
  <c r="J33" i="11" a="1"/>
  <c r="J33" i="11" s="1"/>
  <c r="I33" i="11" a="1"/>
  <c r="I33" i="11" s="1"/>
  <c r="Q32" i="11" a="1"/>
  <c r="Q32" i="11" s="1"/>
  <c r="P32" i="11" a="1"/>
  <c r="P32" i="11" s="1"/>
  <c r="O32" i="11" a="1"/>
  <c r="O32" i="11" s="1"/>
  <c r="N32" i="11" a="1"/>
  <c r="N32" i="11" s="1"/>
  <c r="M32" i="11" a="1"/>
  <c r="M32" i="11" s="1"/>
  <c r="L32" i="11" a="1"/>
  <c r="L32" i="11" s="1"/>
  <c r="K32" i="11" a="1"/>
  <c r="K32" i="11" s="1"/>
  <c r="J32" i="11" a="1"/>
  <c r="J32" i="11" s="1"/>
  <c r="I32" i="11" a="1"/>
  <c r="I32" i="11" s="1"/>
  <c r="Q31" i="11" a="1"/>
  <c r="Q31" i="11" s="1"/>
  <c r="P31" i="11" a="1"/>
  <c r="P31" i="11" s="1"/>
  <c r="O31" i="11" a="1"/>
  <c r="O31" i="11" s="1"/>
  <c r="N31" i="11" a="1"/>
  <c r="N31" i="11" s="1"/>
  <c r="M31" i="11" a="1"/>
  <c r="M31" i="11" s="1"/>
  <c r="L31" i="11" a="1"/>
  <c r="L31" i="11" s="1"/>
  <c r="K31" i="11" a="1"/>
  <c r="K31" i="11" s="1"/>
  <c r="J31" i="11" a="1"/>
  <c r="J31" i="11" s="1"/>
  <c r="I31" i="11" a="1"/>
  <c r="I31" i="11" s="1"/>
  <c r="Q30" i="11" a="1"/>
  <c r="Q30" i="11" s="1"/>
  <c r="P30" i="11" a="1"/>
  <c r="P30" i="11" s="1"/>
  <c r="O30" i="11" a="1"/>
  <c r="O30" i="11" s="1"/>
  <c r="N30" i="11" a="1"/>
  <c r="N30" i="11" s="1"/>
  <c r="M30" i="11" a="1"/>
  <c r="M30" i="11" s="1"/>
  <c r="L30" i="11" a="1"/>
  <c r="L30" i="11" s="1"/>
  <c r="K30" i="11" a="1"/>
  <c r="K30" i="11" s="1"/>
  <c r="J30" i="11" a="1"/>
  <c r="J30" i="11" s="1"/>
  <c r="I30" i="11" a="1"/>
  <c r="I30" i="11" s="1"/>
  <c r="Q29" i="11" a="1"/>
  <c r="Q29" i="11" s="1"/>
  <c r="P29" i="11" a="1"/>
  <c r="P29" i="11" s="1"/>
  <c r="O29" i="11" a="1"/>
  <c r="O29" i="11" s="1"/>
  <c r="N29" i="11" a="1"/>
  <c r="N29" i="11" s="1"/>
  <c r="M29" i="11" a="1"/>
  <c r="M29" i="11" s="1"/>
  <c r="L29" i="11" a="1"/>
  <c r="L29" i="11" s="1"/>
  <c r="K29" i="11" a="1"/>
  <c r="K29" i="11" s="1"/>
  <c r="J29" i="11" a="1"/>
  <c r="J29" i="11" s="1"/>
  <c r="I29" i="11" a="1"/>
  <c r="I29" i="11" s="1"/>
  <c r="Q28" i="11" a="1"/>
  <c r="Q28" i="11" s="1"/>
  <c r="P28" i="11" a="1"/>
  <c r="P28" i="11" s="1"/>
  <c r="O28" i="11" a="1"/>
  <c r="O28" i="11" s="1"/>
  <c r="N28" i="11" a="1"/>
  <c r="N28" i="11" s="1"/>
  <c r="M28" i="11" a="1"/>
  <c r="M28" i="11" s="1"/>
  <c r="L28" i="11" a="1"/>
  <c r="L28" i="11" s="1"/>
  <c r="K28" i="11" a="1"/>
  <c r="K28" i="11" s="1"/>
  <c r="J28" i="11" a="1"/>
  <c r="J28" i="11" s="1"/>
  <c r="I28" i="11" a="1"/>
  <c r="I28" i="11" s="1"/>
  <c r="Q27" i="11" a="1"/>
  <c r="Q27" i="11" s="1"/>
  <c r="P27" i="11" a="1"/>
  <c r="P27" i="11" s="1"/>
  <c r="O27" i="11" a="1"/>
  <c r="O27" i="11" s="1"/>
  <c r="N27" i="11" a="1"/>
  <c r="N27" i="11" s="1"/>
  <c r="M27" i="11" a="1"/>
  <c r="M27" i="11" s="1"/>
  <c r="L27" i="11" a="1"/>
  <c r="L27" i="11" s="1"/>
  <c r="K27" i="11" a="1"/>
  <c r="K27" i="11" s="1"/>
  <c r="J27" i="11" a="1"/>
  <c r="J27" i="11" s="1"/>
  <c r="I27" i="11" a="1"/>
  <c r="I27" i="11" s="1"/>
  <c r="Q26" i="11" a="1"/>
  <c r="Q26" i="11" s="1"/>
  <c r="P26" i="11" a="1"/>
  <c r="P26" i="11" s="1"/>
  <c r="O26" i="11" a="1"/>
  <c r="O26" i="11" s="1"/>
  <c r="N26" i="11" a="1"/>
  <c r="N26" i="11" s="1"/>
  <c r="M26" i="11" a="1"/>
  <c r="M26" i="11" s="1"/>
  <c r="L26" i="11" a="1"/>
  <c r="L26" i="11" s="1"/>
  <c r="K26" i="11" a="1"/>
  <c r="K26" i="11" s="1"/>
  <c r="J26" i="11" a="1"/>
  <c r="J26" i="11" s="1"/>
  <c r="I26" i="11" a="1"/>
  <c r="I26" i="11" s="1"/>
  <c r="Q25" i="11" a="1"/>
  <c r="Q25" i="11" s="1"/>
  <c r="P25" i="11" a="1"/>
  <c r="P25" i="11" s="1"/>
  <c r="O25" i="11" a="1"/>
  <c r="O25" i="11" s="1"/>
  <c r="N25" i="11" a="1"/>
  <c r="N25" i="11" s="1"/>
  <c r="M25" i="11" a="1"/>
  <c r="M25" i="11" s="1"/>
  <c r="L25" i="11" a="1"/>
  <c r="L25" i="11" s="1"/>
  <c r="K25" i="11" a="1"/>
  <c r="K25" i="11" s="1"/>
  <c r="J25" i="11" a="1"/>
  <c r="J25" i="11" s="1"/>
  <c r="I25" i="11" a="1"/>
  <c r="I25" i="11" s="1"/>
  <c r="Q24" i="11" a="1"/>
  <c r="Q24" i="11" s="1"/>
  <c r="P24" i="11" a="1"/>
  <c r="P24" i="11" s="1"/>
  <c r="O24" i="11" a="1"/>
  <c r="O24" i="11" s="1"/>
  <c r="N24" i="11" a="1"/>
  <c r="N24" i="11" s="1"/>
  <c r="M24" i="11" a="1"/>
  <c r="M24" i="11" s="1"/>
  <c r="L24" i="11" a="1"/>
  <c r="L24" i="11" s="1"/>
  <c r="K24" i="11" a="1"/>
  <c r="K24" i="11" s="1"/>
  <c r="J24" i="11" a="1"/>
  <c r="J24" i="11" s="1"/>
  <c r="I24" i="11" a="1"/>
  <c r="I24" i="11" s="1"/>
  <c r="Q23" i="11" a="1"/>
  <c r="Q23" i="11" s="1"/>
  <c r="P23" i="11" a="1"/>
  <c r="P23" i="11" s="1"/>
  <c r="O23" i="11" a="1"/>
  <c r="O23" i="11" s="1"/>
  <c r="N23" i="11" a="1"/>
  <c r="N23" i="11" s="1"/>
  <c r="M23" i="11" a="1"/>
  <c r="M23" i="11" s="1"/>
  <c r="L23" i="11" a="1"/>
  <c r="L23" i="11" s="1"/>
  <c r="K23" i="11" a="1"/>
  <c r="K23" i="11" s="1"/>
  <c r="J23" i="11" a="1"/>
  <c r="J23" i="11" s="1"/>
  <c r="I23" i="11" a="1"/>
  <c r="I23" i="11" s="1"/>
  <c r="Q22" i="11" a="1"/>
  <c r="Q22" i="11" s="1"/>
  <c r="P22" i="11" a="1"/>
  <c r="P22" i="11" s="1"/>
  <c r="O22" i="11" a="1"/>
  <c r="O22" i="11" s="1"/>
  <c r="N22" i="11" a="1"/>
  <c r="N22" i="11" s="1"/>
  <c r="M22" i="11" a="1"/>
  <c r="M22" i="11" s="1"/>
  <c r="L22" i="11" a="1"/>
  <c r="L22" i="11" s="1"/>
  <c r="K22" i="11" a="1"/>
  <c r="K22" i="11" s="1"/>
  <c r="J22" i="11" a="1"/>
  <c r="J22" i="11" s="1"/>
  <c r="I22" i="11" a="1"/>
  <c r="I22" i="11" s="1"/>
  <c r="Q21" i="11" a="1"/>
  <c r="Q21" i="11" s="1"/>
  <c r="P21" i="11" a="1"/>
  <c r="P21" i="11" s="1"/>
  <c r="O21" i="11" a="1"/>
  <c r="O21" i="11" s="1"/>
  <c r="N21" i="11" a="1"/>
  <c r="N21" i="11" s="1"/>
  <c r="M21" i="11" a="1"/>
  <c r="M21" i="11" s="1"/>
  <c r="L21" i="11" a="1"/>
  <c r="L21" i="11" s="1"/>
  <c r="K21" i="11" a="1"/>
  <c r="K21" i="11" s="1"/>
  <c r="J21" i="11" a="1"/>
  <c r="J21" i="11" s="1"/>
  <c r="I21" i="11" a="1"/>
  <c r="I21" i="11" s="1"/>
  <c r="Q20" i="11" a="1"/>
  <c r="Q20" i="11" s="1"/>
  <c r="P20" i="11" a="1"/>
  <c r="P20" i="11" s="1"/>
  <c r="O20" i="11" a="1"/>
  <c r="O20" i="11" s="1"/>
  <c r="N20" i="11" a="1"/>
  <c r="N20" i="11" s="1"/>
  <c r="M20" i="11" a="1"/>
  <c r="M20" i="11" s="1"/>
  <c r="L20" i="11" a="1"/>
  <c r="L20" i="11" s="1"/>
  <c r="K20" i="11" a="1"/>
  <c r="K20" i="11" s="1"/>
  <c r="J20" i="11" a="1"/>
  <c r="J20" i="11" s="1"/>
  <c r="I20" i="11" a="1"/>
  <c r="I20" i="11" s="1"/>
  <c r="Q19" i="11" a="1"/>
  <c r="Q19" i="11" s="1"/>
  <c r="P19" i="11" a="1"/>
  <c r="P19" i="11" s="1"/>
  <c r="O19" i="11" a="1"/>
  <c r="O19" i="11" s="1"/>
  <c r="N19" i="11" a="1"/>
  <c r="N19" i="11" s="1"/>
  <c r="M19" i="11" a="1"/>
  <c r="M19" i="11" s="1"/>
  <c r="L19" i="11" a="1"/>
  <c r="L19" i="11" s="1"/>
  <c r="K19" i="11" a="1"/>
  <c r="K19" i="11" s="1"/>
  <c r="J19" i="11" a="1"/>
  <c r="J19" i="11" s="1"/>
  <c r="I19" i="11" a="1"/>
  <c r="I19" i="11" s="1"/>
  <c r="Q18" i="11" a="1"/>
  <c r="Q18" i="11" s="1"/>
  <c r="P18" i="11" a="1"/>
  <c r="P18" i="11" s="1"/>
  <c r="O18" i="11" a="1"/>
  <c r="O18" i="11" s="1"/>
  <c r="N18" i="11" a="1"/>
  <c r="N18" i="11" s="1"/>
  <c r="M18" i="11" a="1"/>
  <c r="M18" i="11" s="1"/>
  <c r="L18" i="11" a="1"/>
  <c r="L18" i="11" s="1"/>
  <c r="K18" i="11" a="1"/>
  <c r="K18" i="11" s="1"/>
  <c r="J18" i="11" a="1"/>
  <c r="J18" i="11" s="1"/>
  <c r="I18" i="11" a="1"/>
  <c r="I18" i="11" s="1"/>
  <c r="Q17" i="11" a="1"/>
  <c r="Q17" i="11" s="1"/>
  <c r="P17" i="11" a="1"/>
  <c r="P17" i="11" s="1"/>
  <c r="O17" i="11" a="1"/>
  <c r="O17" i="11" s="1"/>
  <c r="N17" i="11" a="1"/>
  <c r="N17" i="11" s="1"/>
  <c r="M17" i="11" a="1"/>
  <c r="M17" i="11" s="1"/>
  <c r="L17" i="11" a="1"/>
  <c r="L17" i="11" s="1"/>
  <c r="K17" i="11" a="1"/>
  <c r="K17" i="11" s="1"/>
  <c r="J17" i="11" a="1"/>
  <c r="J17" i="11" s="1"/>
  <c r="I17" i="11" a="1"/>
  <c r="I17" i="11" s="1"/>
  <c r="Q16" i="11" a="1"/>
  <c r="Q16" i="11" s="1"/>
  <c r="P16" i="11" a="1"/>
  <c r="P16" i="11" s="1"/>
  <c r="O16" i="11" a="1"/>
  <c r="O16" i="11" s="1"/>
  <c r="N16" i="11" a="1"/>
  <c r="N16" i="11" s="1"/>
  <c r="M16" i="11" a="1"/>
  <c r="M16" i="11" s="1"/>
  <c r="L16" i="11" a="1"/>
  <c r="L16" i="11" s="1"/>
  <c r="K16" i="11" a="1"/>
  <c r="K16" i="11" s="1"/>
  <c r="J16" i="11" a="1"/>
  <c r="J16" i="11" s="1"/>
  <c r="I16" i="11" a="1"/>
  <c r="I16" i="11" s="1"/>
  <c r="Q15" i="11" a="1"/>
  <c r="Q15" i="11" s="1"/>
  <c r="P15" i="11" a="1"/>
  <c r="P15" i="11" s="1"/>
  <c r="O15" i="11" a="1"/>
  <c r="O15" i="11" s="1"/>
  <c r="N15" i="11" a="1"/>
  <c r="N15" i="11" s="1"/>
  <c r="M15" i="11" a="1"/>
  <c r="M15" i="11" s="1"/>
  <c r="L15" i="11" a="1"/>
  <c r="L15" i="11" s="1"/>
  <c r="K15" i="11" a="1"/>
  <c r="K15" i="11" s="1"/>
  <c r="J15" i="11" a="1"/>
  <c r="J15" i="11" s="1"/>
  <c r="I15" i="11" a="1"/>
  <c r="I15" i="11" s="1"/>
  <c r="Q14" i="11" a="1"/>
  <c r="Q14" i="11" s="1"/>
  <c r="P14" i="11" a="1"/>
  <c r="P14" i="11" s="1"/>
  <c r="O14" i="11" a="1"/>
  <c r="O14" i="11" s="1"/>
  <c r="N14" i="11" a="1"/>
  <c r="N14" i="11" s="1"/>
  <c r="M14" i="11" a="1"/>
  <c r="M14" i="11" s="1"/>
  <c r="L14" i="11" a="1"/>
  <c r="L14" i="11" s="1"/>
  <c r="K14" i="11" a="1"/>
  <c r="K14" i="11" s="1"/>
  <c r="J14" i="11" a="1"/>
  <c r="J14" i="11" s="1"/>
  <c r="I14" i="11" a="1"/>
  <c r="I14" i="11" s="1"/>
  <c r="Q13" i="11" a="1"/>
  <c r="Q13" i="11" s="1"/>
  <c r="P13" i="11" a="1"/>
  <c r="P13" i="11" s="1"/>
  <c r="O13" i="11" a="1"/>
  <c r="O13" i="11" s="1"/>
  <c r="N13" i="11" a="1"/>
  <c r="N13" i="11" s="1"/>
  <c r="M13" i="11" a="1"/>
  <c r="M13" i="11" s="1"/>
  <c r="L13" i="11" a="1"/>
  <c r="L13" i="11" s="1"/>
  <c r="K13" i="11" a="1"/>
  <c r="K13" i="11" s="1"/>
  <c r="J13" i="11" a="1"/>
  <c r="J13" i="11" s="1"/>
  <c r="I13" i="11" a="1"/>
  <c r="I13" i="11" s="1"/>
  <c r="Q12" i="11" a="1"/>
  <c r="Q12" i="11" s="1"/>
  <c r="P12" i="11" a="1"/>
  <c r="P12" i="11" s="1"/>
  <c r="O12" i="11" a="1"/>
  <c r="O12" i="11" s="1"/>
  <c r="N12" i="11" a="1"/>
  <c r="N12" i="11" s="1"/>
  <c r="M12" i="11" a="1"/>
  <c r="M12" i="11" s="1"/>
  <c r="L12" i="11" a="1"/>
  <c r="L12" i="11" s="1"/>
  <c r="K12" i="11" a="1"/>
  <c r="K12" i="11" s="1"/>
  <c r="J12" i="11" a="1"/>
  <c r="J12" i="11" s="1"/>
  <c r="I12" i="11" a="1"/>
  <c r="I12" i="11" s="1"/>
  <c r="X4" i="17"/>
  <c r="Y4" i="17"/>
  <c r="Z4" i="17"/>
  <c r="U4" i="17"/>
  <c r="V4" i="17"/>
  <c r="W4" i="17"/>
  <c r="R4" i="17"/>
  <c r="S4" i="17"/>
  <c r="T4" i="17"/>
  <c r="Y78" i="17" l="1"/>
  <c r="Y230" i="17"/>
  <c r="Y53" i="17"/>
  <c r="U225" i="17"/>
  <c r="W51" i="17"/>
  <c r="X8" i="17"/>
  <c r="Y327" i="17"/>
  <c r="Y84" i="17"/>
  <c r="Y153" i="17"/>
  <c r="Y282" i="17"/>
  <c r="U38" i="17"/>
  <c r="X89" i="17"/>
  <c r="X338" i="17"/>
  <c r="X144" i="17"/>
  <c r="T14" i="17"/>
  <c r="V266" i="17"/>
  <c r="W86" i="17"/>
  <c r="V122" i="17"/>
  <c r="X183" i="17"/>
  <c r="Z266" i="17"/>
  <c r="Y105" i="17"/>
  <c r="W90" i="17"/>
  <c r="S339" i="17"/>
  <c r="T83" i="17"/>
  <c r="R236" i="17"/>
  <c r="X282" i="17"/>
  <c r="T261" i="17"/>
  <c r="Y300" i="17"/>
  <c r="Y321" i="17"/>
  <c r="W332" i="17"/>
  <c r="Y63" i="17"/>
  <c r="Y336" i="17"/>
  <c r="S93" i="17"/>
  <c r="U182" i="17"/>
  <c r="T338" i="17"/>
  <c r="Y108" i="17"/>
  <c r="W290" i="17"/>
  <c r="Y195" i="17"/>
  <c r="X86" i="17"/>
  <c r="Y123" i="17"/>
  <c r="Y288" i="17"/>
  <c r="Y158" i="17"/>
  <c r="Z68" i="17"/>
  <c r="Y128" i="17"/>
  <c r="W119" i="17"/>
  <c r="Z236" i="17"/>
  <c r="R267" i="17"/>
  <c r="S330" i="17"/>
  <c r="W167" i="17"/>
  <c r="U93" i="17"/>
  <c r="V240" i="17"/>
  <c r="U339" i="17"/>
  <c r="V242" i="17"/>
  <c r="W302" i="17"/>
  <c r="R80" i="17"/>
  <c r="S98" i="17"/>
  <c r="U114" i="17"/>
  <c r="T138" i="17"/>
  <c r="T137" i="17"/>
  <c r="W72" i="17"/>
  <c r="S96" i="17"/>
  <c r="W102" i="17"/>
  <c r="W233" i="17"/>
  <c r="S285" i="17"/>
  <c r="R50" i="17"/>
  <c r="W96" i="17"/>
  <c r="W309" i="17"/>
  <c r="T332" i="17"/>
  <c r="U324" i="17"/>
  <c r="U86" i="17"/>
  <c r="Z242" i="17"/>
  <c r="S282" i="17"/>
  <c r="S333" i="17"/>
  <c r="X27" i="17"/>
  <c r="Z92" i="17"/>
  <c r="W98" i="17"/>
  <c r="W143" i="17"/>
  <c r="R260" i="17"/>
  <c r="S327" i="17"/>
  <c r="W339" i="17"/>
  <c r="S182" i="17"/>
  <c r="U213" i="17"/>
  <c r="Z260" i="17"/>
  <c r="Z317" i="17"/>
  <c r="S33" i="17"/>
  <c r="V48" i="17"/>
  <c r="S113" i="17"/>
  <c r="W321" i="17"/>
  <c r="Z83" i="17"/>
  <c r="Z84" i="17"/>
  <c r="Y50" i="17"/>
  <c r="Y51" i="17"/>
  <c r="T89" i="17"/>
  <c r="T90" i="17"/>
  <c r="X257" i="17"/>
  <c r="X62" i="17"/>
  <c r="S69" i="17"/>
  <c r="W137" i="17"/>
  <c r="S191" i="17"/>
  <c r="W224" i="17"/>
  <c r="V272" i="17"/>
  <c r="S315" i="17"/>
  <c r="R29" i="17"/>
  <c r="W104" i="17"/>
  <c r="W113" i="17"/>
  <c r="Z146" i="17"/>
  <c r="T245" i="17"/>
  <c r="T291" i="17"/>
  <c r="W296" i="17"/>
  <c r="W306" i="17"/>
  <c r="W315" i="17"/>
  <c r="U72" i="17"/>
  <c r="S90" i="17"/>
  <c r="T123" i="17"/>
  <c r="S323" i="17"/>
  <c r="U336" i="17"/>
  <c r="Y264" i="17"/>
  <c r="V23" i="17"/>
  <c r="R39" i="17"/>
  <c r="U99" i="17"/>
  <c r="U123" i="17"/>
  <c r="X140" i="17"/>
  <c r="X275" i="17"/>
  <c r="U330" i="17"/>
  <c r="Z23" i="17"/>
  <c r="Y32" i="17"/>
  <c r="V80" i="17"/>
  <c r="S197" i="17"/>
  <c r="Y242" i="17"/>
  <c r="W318" i="17"/>
  <c r="R17" i="17"/>
  <c r="S74" i="17"/>
  <c r="U96" i="17"/>
  <c r="Z255" i="17"/>
  <c r="V278" i="17"/>
  <c r="T293" i="17"/>
  <c r="S311" i="17"/>
  <c r="W324" i="17"/>
  <c r="Z18" i="17"/>
  <c r="X33" i="17"/>
  <c r="S110" i="17"/>
  <c r="W126" i="17"/>
  <c r="Z143" i="17"/>
  <c r="U201" i="17"/>
  <c r="W221" i="17"/>
  <c r="T240" i="17"/>
  <c r="U294" i="17"/>
  <c r="X320" i="17"/>
  <c r="C14" i="19" a="1"/>
  <c r="C14" i="19" s="1"/>
  <c r="C15" i="19" a="1"/>
  <c r="C15" i="19" s="1"/>
  <c r="C16" i="19" a="1"/>
  <c r="C16" i="19" s="1"/>
  <c r="C11" i="19" a="1"/>
  <c r="C11" i="19" s="1"/>
  <c r="C12" i="19" a="1"/>
  <c r="C12" i="19" s="1"/>
  <c r="C13" i="19" a="1"/>
  <c r="C13" i="19" s="1"/>
  <c r="C18" i="19"/>
  <c r="E18" i="19" s="1"/>
  <c r="G18" i="19" s="1"/>
  <c r="I18" i="19" s="1"/>
  <c r="K18" i="19" s="1"/>
  <c r="M18" i="19" s="1"/>
  <c r="O18" i="19" s="1"/>
  <c r="Z171" i="17"/>
  <c r="Z170" i="17"/>
  <c r="X297" i="17"/>
  <c r="X296" i="17"/>
  <c r="R77" i="17"/>
  <c r="R78" i="17"/>
  <c r="X66" i="17"/>
  <c r="X65" i="17"/>
  <c r="X156" i="17"/>
  <c r="X155" i="17"/>
  <c r="T159" i="17"/>
  <c r="T158" i="17"/>
  <c r="R339" i="17"/>
  <c r="R338" i="17"/>
  <c r="Z339" i="17"/>
  <c r="Z338" i="17"/>
  <c r="W32" i="17"/>
  <c r="W33" i="17"/>
  <c r="Z132" i="17"/>
  <c r="Z131" i="17"/>
  <c r="T173" i="17"/>
  <c r="T174" i="17"/>
  <c r="Z216" i="17"/>
  <c r="Z215" i="17"/>
  <c r="Z276" i="17"/>
  <c r="Z275" i="17"/>
  <c r="Z123" i="17"/>
  <c r="Z122" i="17"/>
  <c r="R189" i="17"/>
  <c r="R188" i="17"/>
  <c r="V191" i="17"/>
  <c r="V192" i="17"/>
  <c r="R219" i="17"/>
  <c r="R218" i="17"/>
  <c r="X102" i="17"/>
  <c r="X101" i="17"/>
  <c r="V138" i="17"/>
  <c r="V137" i="17"/>
  <c r="T215" i="17"/>
  <c r="T216" i="17"/>
  <c r="X302" i="17"/>
  <c r="X303" i="17"/>
  <c r="T219" i="17"/>
  <c r="T218" i="17"/>
  <c r="W14" i="17"/>
  <c r="W15" i="17"/>
  <c r="S18" i="17"/>
  <c r="S17" i="17"/>
  <c r="S59" i="17"/>
  <c r="S60" i="17"/>
  <c r="V162" i="17"/>
  <c r="V161" i="17"/>
  <c r="T8" i="17"/>
  <c r="V12" i="17"/>
  <c r="R41" i="17"/>
  <c r="R47" i="17"/>
  <c r="X132" i="17"/>
  <c r="S168" i="17"/>
  <c r="S174" i="17"/>
  <c r="S179" i="17"/>
  <c r="W182" i="17"/>
  <c r="W186" i="17"/>
  <c r="Y212" i="17"/>
  <c r="Y224" i="17"/>
  <c r="Z245" i="17"/>
  <c r="S296" i="17"/>
  <c r="T35" i="17"/>
  <c r="S41" i="17"/>
  <c r="S105" i="17"/>
  <c r="Z206" i="17"/>
  <c r="R246" i="17"/>
  <c r="X251" i="17"/>
  <c r="V257" i="17"/>
  <c r="W261" i="17"/>
  <c r="R272" i="17"/>
  <c r="Y305" i="17"/>
  <c r="X314" i="17"/>
  <c r="S318" i="17"/>
  <c r="T326" i="17"/>
  <c r="R335" i="17"/>
  <c r="W48" i="17"/>
  <c r="U56" i="17"/>
  <c r="T62" i="17"/>
  <c r="X77" i="17"/>
  <c r="S81" i="17"/>
  <c r="T98" i="17"/>
  <c r="U102" i="17"/>
  <c r="W110" i="17"/>
  <c r="S144" i="17"/>
  <c r="Y164" i="17"/>
  <c r="Y180" i="17"/>
  <c r="X269" i="17"/>
  <c r="U272" i="17"/>
  <c r="S306" i="17"/>
  <c r="U318" i="17"/>
  <c r="S335" i="17"/>
  <c r="W42" i="17"/>
  <c r="W92" i="17"/>
  <c r="S117" i="17"/>
  <c r="U327" i="17"/>
  <c r="X38" i="17"/>
  <c r="W63" i="17"/>
  <c r="U117" i="17"/>
  <c r="W122" i="17"/>
  <c r="W149" i="17"/>
  <c r="S203" i="17"/>
  <c r="W210" i="17"/>
  <c r="S233" i="17"/>
  <c r="R248" i="17"/>
  <c r="S270" i="17"/>
  <c r="U108" i="17"/>
  <c r="S126" i="17"/>
  <c r="U141" i="17"/>
  <c r="W162" i="17"/>
  <c r="R182" i="17"/>
  <c r="S185" i="17"/>
  <c r="U203" i="17"/>
  <c r="S215" i="17"/>
  <c r="W227" i="17"/>
  <c r="T233" i="17"/>
  <c r="U237" i="17"/>
  <c r="V254" i="17"/>
  <c r="W336" i="17"/>
  <c r="R11" i="17"/>
  <c r="Z29" i="17"/>
  <c r="X44" i="17"/>
  <c r="Z53" i="17"/>
  <c r="T68" i="17"/>
  <c r="X83" i="17"/>
  <c r="U126" i="17"/>
  <c r="Y134" i="17"/>
  <c r="R146" i="17"/>
  <c r="T189" i="17"/>
  <c r="Z249" i="17"/>
  <c r="Z273" i="17"/>
  <c r="U291" i="17"/>
  <c r="T308" i="17"/>
  <c r="U333" i="17"/>
  <c r="S51" i="17"/>
  <c r="V68" i="17"/>
  <c r="Z74" i="17"/>
  <c r="U159" i="17"/>
  <c r="Y9" i="17"/>
  <c r="Y8" i="17"/>
  <c r="Y29" i="17"/>
  <c r="Y30" i="17"/>
  <c r="S8" i="17"/>
  <c r="S9" i="17"/>
  <c r="R21" i="17"/>
  <c r="R20" i="17"/>
  <c r="W27" i="17"/>
  <c r="W26" i="17"/>
  <c r="Y36" i="17"/>
  <c r="Y35" i="17"/>
  <c r="U30" i="17"/>
  <c r="U29" i="17"/>
  <c r="U12" i="17"/>
  <c r="U11" i="17"/>
  <c r="W17" i="17"/>
  <c r="W18" i="17"/>
  <c r="U23" i="17"/>
  <c r="U24" i="17"/>
  <c r="V45" i="17"/>
  <c r="V44" i="17"/>
  <c r="W38" i="17"/>
  <c r="W39" i="17"/>
  <c r="U35" i="17"/>
  <c r="U36" i="17"/>
  <c r="Y15" i="17"/>
  <c r="Y14" i="17"/>
  <c r="U26" i="17"/>
  <c r="U27" i="17"/>
  <c r="R33" i="17"/>
  <c r="R32" i="17"/>
  <c r="T42" i="17"/>
  <c r="T41" i="17"/>
  <c r="R54" i="17"/>
  <c r="R53" i="17"/>
  <c r="W65" i="17"/>
  <c r="W66" i="17"/>
  <c r="X17" i="17"/>
  <c r="T56" i="17"/>
  <c r="T57" i="17"/>
  <c r="X81" i="17"/>
  <c r="X80" i="17"/>
  <c r="Z87" i="17"/>
  <c r="Z86" i="17"/>
  <c r="V129" i="17"/>
  <c r="V128" i="17"/>
  <c r="U8" i="17"/>
  <c r="X20" i="17"/>
  <c r="R23" i="17"/>
  <c r="V41" i="17"/>
  <c r="Y45" i="17"/>
  <c r="X47" i="17"/>
  <c r="Z48" i="17"/>
  <c r="Z47" i="17"/>
  <c r="V51" i="17"/>
  <c r="V50" i="17"/>
  <c r="S56" i="17"/>
  <c r="U59" i="17"/>
  <c r="U60" i="17"/>
  <c r="Z120" i="17"/>
  <c r="Z119" i="17"/>
  <c r="R123" i="17"/>
  <c r="R122" i="17"/>
  <c r="W128" i="17"/>
  <c r="W129" i="17"/>
  <c r="W12" i="17"/>
  <c r="X14" i="17"/>
  <c r="S21" i="17"/>
  <c r="T60" i="17"/>
  <c r="T87" i="17"/>
  <c r="T86" i="17"/>
  <c r="W117" i="17"/>
  <c r="W116" i="17"/>
  <c r="V63" i="17"/>
  <c r="V62" i="17"/>
  <c r="W78" i="17"/>
  <c r="W77" i="17"/>
  <c r="R105" i="17"/>
  <c r="R104" i="17"/>
  <c r="T114" i="17"/>
  <c r="T113" i="17"/>
  <c r="V18" i="17"/>
  <c r="Y42" i="17"/>
  <c r="X56" i="17"/>
  <c r="X57" i="17"/>
  <c r="S71" i="17"/>
  <c r="S72" i="17"/>
  <c r="V84" i="17"/>
  <c r="V83" i="17"/>
  <c r="V30" i="17"/>
  <c r="R35" i="17"/>
  <c r="X54" i="17"/>
  <c r="X53" i="17"/>
  <c r="Z99" i="17"/>
  <c r="Z98" i="17"/>
  <c r="T101" i="17"/>
  <c r="T102" i="17"/>
  <c r="T54" i="17"/>
  <c r="Y99" i="17"/>
  <c r="W107" i="17"/>
  <c r="Y117" i="17"/>
  <c r="S120" i="17"/>
  <c r="W131" i="17"/>
  <c r="U146" i="17"/>
  <c r="U147" i="17"/>
  <c r="T149" i="17"/>
  <c r="T150" i="17"/>
  <c r="W164" i="17"/>
  <c r="W165" i="17"/>
  <c r="Y171" i="17"/>
  <c r="Y170" i="17"/>
  <c r="V182" i="17"/>
  <c r="V183" i="17"/>
  <c r="T197" i="17"/>
  <c r="T198" i="17"/>
  <c r="W212" i="17"/>
  <c r="W213" i="17"/>
  <c r="Z270" i="17"/>
  <c r="Z269" i="17"/>
  <c r="Y290" i="17"/>
  <c r="Y291" i="17"/>
  <c r="T312" i="17"/>
  <c r="T311" i="17"/>
  <c r="X120" i="17"/>
  <c r="S122" i="17"/>
  <c r="S123" i="17"/>
  <c r="Y141" i="17"/>
  <c r="X167" i="17"/>
  <c r="X168" i="17"/>
  <c r="W176" i="17"/>
  <c r="W177" i="17"/>
  <c r="X179" i="17"/>
  <c r="X180" i="17"/>
  <c r="V201" i="17"/>
  <c r="V200" i="17"/>
  <c r="X204" i="17"/>
  <c r="X203" i="17"/>
  <c r="X222" i="17"/>
  <c r="X221" i="17"/>
  <c r="Y237" i="17"/>
  <c r="Y236" i="17"/>
  <c r="U240" i="17"/>
  <c r="U239" i="17"/>
  <c r="U255" i="17"/>
  <c r="U254" i="17"/>
  <c r="W258" i="17"/>
  <c r="V141" i="17"/>
  <c r="V140" i="17"/>
  <c r="U152" i="17"/>
  <c r="U153" i="17"/>
  <c r="R159" i="17"/>
  <c r="R158" i="17"/>
  <c r="X165" i="17"/>
  <c r="X164" i="17"/>
  <c r="U173" i="17"/>
  <c r="U174" i="17"/>
  <c r="R195" i="17"/>
  <c r="R194" i="17"/>
  <c r="V219" i="17"/>
  <c r="V218" i="17"/>
  <c r="S221" i="17"/>
  <c r="S222" i="17"/>
  <c r="Z224" i="17"/>
  <c r="Z225" i="17"/>
  <c r="S237" i="17"/>
  <c r="S236" i="17"/>
  <c r="W56" i="17"/>
  <c r="U62" i="17"/>
  <c r="Y65" i="17"/>
  <c r="Y72" i="17"/>
  <c r="W75" i="17"/>
  <c r="U90" i="17"/>
  <c r="S108" i="17"/>
  <c r="V125" i="17"/>
  <c r="U135" i="17"/>
  <c r="R135" i="17"/>
  <c r="R134" i="17"/>
  <c r="S138" i="17"/>
  <c r="W140" i="17"/>
  <c r="W141" i="17"/>
  <c r="Z168" i="17"/>
  <c r="Z167" i="17"/>
  <c r="V174" i="17"/>
  <c r="V173" i="17"/>
  <c r="W197" i="17"/>
  <c r="W198" i="17"/>
  <c r="X200" i="17"/>
  <c r="X201" i="17"/>
  <c r="Z204" i="17"/>
  <c r="Z203" i="17"/>
  <c r="W206" i="17"/>
  <c r="W207" i="17"/>
  <c r="R212" i="17"/>
  <c r="R213" i="17"/>
  <c r="R231" i="17"/>
  <c r="R230" i="17"/>
  <c r="T243" i="17"/>
  <c r="T242" i="17"/>
  <c r="X60" i="17"/>
  <c r="R66" i="17"/>
  <c r="W69" i="17"/>
  <c r="U78" i="17"/>
  <c r="X92" i="17"/>
  <c r="R95" i="17"/>
  <c r="Y96" i="17"/>
  <c r="T108" i="17"/>
  <c r="Z116" i="17"/>
  <c r="S132" i="17"/>
  <c r="V150" i="17"/>
  <c r="V149" i="17"/>
  <c r="S156" i="17"/>
  <c r="W156" i="17"/>
  <c r="W155" i="17"/>
  <c r="Z159" i="17"/>
  <c r="Z158" i="17"/>
  <c r="R170" i="17"/>
  <c r="Y185" i="17"/>
  <c r="Y186" i="17"/>
  <c r="X188" i="17"/>
  <c r="X189" i="17"/>
  <c r="Y215" i="17"/>
  <c r="Y216" i="17"/>
  <c r="W245" i="17"/>
  <c r="W246" i="17"/>
  <c r="X71" i="17"/>
  <c r="R74" i="17"/>
  <c r="W81" i="17"/>
  <c r="Y90" i="17"/>
  <c r="U111" i="17"/>
  <c r="X125" i="17"/>
  <c r="T125" i="17"/>
  <c r="T126" i="17"/>
  <c r="Z134" i="17"/>
  <c r="Z135" i="17"/>
  <c r="T179" i="17"/>
  <c r="T180" i="17"/>
  <c r="T185" i="17"/>
  <c r="T186" i="17"/>
  <c r="S189" i="17"/>
  <c r="S188" i="17"/>
  <c r="Y207" i="17"/>
  <c r="Y206" i="17"/>
  <c r="S87" i="17"/>
  <c r="W152" i="17"/>
  <c r="W153" i="17"/>
  <c r="V195" i="17"/>
  <c r="V194" i="17"/>
  <c r="X212" i="17"/>
  <c r="Z228" i="17"/>
  <c r="Z227" i="17"/>
  <c r="Y114" i="17"/>
  <c r="Y147" i="17"/>
  <c r="S162" i="17"/>
  <c r="T191" i="17"/>
  <c r="T192" i="17"/>
  <c r="V222" i="17"/>
  <c r="V221" i="17"/>
  <c r="V176" i="17"/>
  <c r="W203" i="17"/>
  <c r="S210" i="17"/>
  <c r="U231" i="17"/>
  <c r="U282" i="17"/>
  <c r="U281" i="17"/>
  <c r="X288" i="17"/>
  <c r="X287" i="17"/>
  <c r="W252" i="17"/>
  <c r="W251" i="17"/>
  <c r="S267" i="17"/>
  <c r="S266" i="17"/>
  <c r="U165" i="17"/>
  <c r="W174" i="17"/>
  <c r="Y201" i="17"/>
  <c r="U279" i="17"/>
  <c r="U278" i="17"/>
  <c r="W282" i="17"/>
  <c r="W281" i="17"/>
  <c r="V294" i="17"/>
  <c r="V293" i="17"/>
  <c r="X306" i="17"/>
  <c r="X305" i="17"/>
  <c r="Z309" i="17"/>
  <c r="Z308" i="17"/>
  <c r="R243" i="17"/>
  <c r="R242" i="17"/>
  <c r="X243" i="17"/>
  <c r="X242" i="17"/>
  <c r="S275" i="17"/>
  <c r="S276" i="17"/>
  <c r="R305" i="17"/>
  <c r="R306" i="17"/>
  <c r="S150" i="17"/>
  <c r="Z155" i="17"/>
  <c r="V164" i="17"/>
  <c r="U171" i="17"/>
  <c r="W179" i="17"/>
  <c r="U189" i="17"/>
  <c r="U207" i="17"/>
  <c r="T222" i="17"/>
  <c r="X246" i="17"/>
  <c r="Y248" i="17"/>
  <c r="Y249" i="17"/>
  <c r="Y260" i="17"/>
  <c r="Y261" i="17"/>
  <c r="U264" i="17"/>
  <c r="U263" i="17"/>
  <c r="W272" i="17"/>
  <c r="W273" i="17"/>
  <c r="V285" i="17"/>
  <c r="V284" i="17"/>
  <c r="V339" i="17"/>
  <c r="V338" i="17"/>
  <c r="V152" i="17"/>
  <c r="W191" i="17"/>
  <c r="Z197" i="17"/>
  <c r="W215" i="17"/>
  <c r="U221" i="17"/>
  <c r="T237" i="17"/>
  <c r="W236" i="17"/>
  <c r="W237" i="17"/>
  <c r="W243" i="17"/>
  <c r="S242" i="17"/>
  <c r="S243" i="17"/>
  <c r="U245" i="17"/>
  <c r="U246" i="17"/>
  <c r="V248" i="17"/>
  <c r="Z282" i="17"/>
  <c r="Z281" i="17"/>
  <c r="Z297" i="17"/>
  <c r="Z296" i="17"/>
  <c r="X324" i="17"/>
  <c r="X323" i="17"/>
  <c r="U150" i="17"/>
  <c r="T161" i="17"/>
  <c r="Y188" i="17"/>
  <c r="U195" i="17"/>
  <c r="U219" i="17"/>
  <c r="V224" i="17"/>
  <c r="T252" i="17"/>
  <c r="T251" i="17"/>
  <c r="Z251" i="17"/>
  <c r="Z252" i="17"/>
  <c r="Y279" i="17"/>
  <c r="X284" i="17"/>
  <c r="U288" i="17"/>
  <c r="T305" i="17"/>
  <c r="Y312" i="17"/>
  <c r="V317" i="17"/>
  <c r="W327" i="17"/>
  <c r="Y330" i="17"/>
  <c r="Z279" i="17"/>
  <c r="T297" i="17"/>
  <c r="U315" i="17"/>
  <c r="S321" i="17"/>
  <c r="U270" i="17"/>
  <c r="Z288" i="17"/>
  <c r="V296" i="17"/>
  <c r="Z299" i="17"/>
  <c r="U321" i="17"/>
  <c r="T269" i="17"/>
  <c r="Y297" i="17"/>
  <c r="U300" i="17"/>
  <c r="S309" i="17"/>
  <c r="Z311" i="17"/>
  <c r="T314" i="17"/>
  <c r="T320" i="17"/>
  <c r="Y294" i="17"/>
  <c r="W300" i="17"/>
  <c r="V335" i="17"/>
  <c r="R278" i="17"/>
  <c r="W284" i="17"/>
  <c r="S290" i="17"/>
  <c r="S303" i="17"/>
  <c r="U306" i="17"/>
  <c r="X308" i="17"/>
  <c r="U312" i="17"/>
  <c r="T317" i="17"/>
  <c r="Y318" i="17"/>
  <c r="Y324" i="17"/>
  <c r="W330" i="17"/>
  <c r="Y339" i="17"/>
  <c r="AQ8" i="12"/>
  <c r="AO8" i="12"/>
  <c r="W21" i="17"/>
  <c r="W20" i="17"/>
  <c r="X24" i="17"/>
  <c r="X23" i="17"/>
  <c r="Y26" i="17"/>
  <c r="Y27" i="17"/>
  <c r="S29" i="17"/>
  <c r="S30" i="17"/>
  <c r="U47" i="17"/>
  <c r="U48" i="17"/>
  <c r="W9" i="17"/>
  <c r="W8" i="17"/>
  <c r="Y12" i="17"/>
  <c r="Y11" i="17"/>
  <c r="U17" i="17"/>
  <c r="U18" i="17"/>
  <c r="Y20" i="17"/>
  <c r="Y21" i="17"/>
  <c r="S38" i="17"/>
  <c r="S39" i="17"/>
  <c r="Z39" i="17"/>
  <c r="Z38" i="17"/>
  <c r="X42" i="17"/>
  <c r="X41" i="17"/>
  <c r="X50" i="17"/>
  <c r="X51" i="17"/>
  <c r="W45" i="17"/>
  <c r="W44" i="17"/>
  <c r="R8" i="17"/>
  <c r="R9" i="17"/>
  <c r="T12" i="17"/>
  <c r="T11" i="17"/>
  <c r="U33" i="17"/>
  <c r="U32" i="17"/>
  <c r="R45" i="17"/>
  <c r="R44" i="17"/>
  <c r="V15" i="17"/>
  <c r="V14" i="17"/>
  <c r="T17" i="17"/>
  <c r="T18" i="17"/>
  <c r="Y24" i="17"/>
  <c r="Y23" i="17"/>
  <c r="R60" i="17"/>
  <c r="R59" i="17"/>
  <c r="R14" i="17"/>
  <c r="R15" i="17"/>
  <c r="V32" i="17"/>
  <c r="V33" i="17"/>
  <c r="S44" i="17"/>
  <c r="S45" i="17"/>
  <c r="Z44" i="17"/>
  <c r="Z45" i="17"/>
  <c r="T51" i="17"/>
  <c r="T50" i="17"/>
  <c r="S14" i="17"/>
  <c r="S15" i="17"/>
  <c r="R26" i="17"/>
  <c r="R27" i="17"/>
  <c r="W35" i="17"/>
  <c r="W36" i="17"/>
  <c r="V38" i="17"/>
  <c r="V39" i="17"/>
  <c r="Y47" i="17"/>
  <c r="Y48" i="17"/>
  <c r="U21" i="17"/>
  <c r="U20" i="17"/>
  <c r="X36" i="17"/>
  <c r="X35" i="17"/>
  <c r="V8" i="17"/>
  <c r="V9" i="17"/>
  <c r="X12" i="17"/>
  <c r="X11" i="17"/>
  <c r="Z27" i="17"/>
  <c r="Z26" i="17"/>
  <c r="T29" i="17"/>
  <c r="T30" i="17"/>
  <c r="V20" i="17"/>
  <c r="V21" i="17"/>
  <c r="W23" i="17"/>
  <c r="W24" i="17"/>
  <c r="U41" i="17"/>
  <c r="U42" i="17"/>
  <c r="T47" i="17"/>
  <c r="T48" i="17"/>
  <c r="W53" i="17"/>
  <c r="W54" i="17"/>
  <c r="Y56" i="17"/>
  <c r="Y57" i="17"/>
  <c r="S12" i="17"/>
  <c r="Z9" i="17"/>
  <c r="S24" i="17"/>
  <c r="T26" i="17"/>
  <c r="X29" i="17"/>
  <c r="V35" i="17"/>
  <c r="Z36" i="17"/>
  <c r="Z41" i="17"/>
  <c r="S48" i="17"/>
  <c r="Z50" i="17"/>
  <c r="S53" i="17"/>
  <c r="W60" i="17"/>
  <c r="W59" i="17"/>
  <c r="S63" i="17"/>
  <c r="T66" i="17"/>
  <c r="Y74" i="17"/>
  <c r="Y75" i="17"/>
  <c r="V90" i="17"/>
  <c r="V89" i="17"/>
  <c r="Z15" i="17"/>
  <c r="T24" i="17"/>
  <c r="T32" i="17"/>
  <c r="T44" i="17"/>
  <c r="V53" i="17"/>
  <c r="Z59" i="17"/>
  <c r="Z63" i="17"/>
  <c r="Z62" i="17"/>
  <c r="V66" i="17"/>
  <c r="V65" i="17"/>
  <c r="Z21" i="17"/>
  <c r="V26" i="17"/>
  <c r="S36" i="17"/>
  <c r="T38" i="17"/>
  <c r="U68" i="17"/>
  <c r="U69" i="17"/>
  <c r="T74" i="17"/>
  <c r="T75" i="17"/>
  <c r="U54" i="17"/>
  <c r="V56" i="17"/>
  <c r="Z71" i="17"/>
  <c r="S77" i="17"/>
  <c r="S78" i="17"/>
  <c r="Z78" i="17"/>
  <c r="Z77" i="17"/>
  <c r="V86" i="17"/>
  <c r="V87" i="17"/>
  <c r="U15" i="17"/>
  <c r="Y18" i="17"/>
  <c r="Z33" i="17"/>
  <c r="V72" i="17"/>
  <c r="V71" i="17"/>
  <c r="Z12" i="17"/>
  <c r="S27" i="17"/>
  <c r="W30" i="17"/>
  <c r="U45" i="17"/>
  <c r="Z56" i="17"/>
  <c r="S66" i="17"/>
  <c r="S65" i="17"/>
  <c r="X69" i="17"/>
  <c r="X68" i="17"/>
  <c r="U81" i="17"/>
  <c r="U80" i="17"/>
  <c r="R63" i="17"/>
  <c r="R62" i="17"/>
  <c r="Z65" i="17"/>
  <c r="Y68" i="17"/>
  <c r="Y69" i="17"/>
  <c r="V78" i="17"/>
  <c r="V77" i="17"/>
  <c r="W83" i="17"/>
  <c r="W84" i="17"/>
  <c r="T20" i="17"/>
  <c r="U51" i="17"/>
  <c r="V60" i="17"/>
  <c r="V59" i="17"/>
  <c r="U65" i="17"/>
  <c r="U66" i="17"/>
  <c r="R69" i="17"/>
  <c r="R68" i="17"/>
  <c r="R72" i="17"/>
  <c r="R71" i="17"/>
  <c r="X75" i="17"/>
  <c r="X74" i="17"/>
  <c r="R84" i="17"/>
  <c r="R83" i="17"/>
  <c r="V74" i="17"/>
  <c r="T80" i="17"/>
  <c r="S84" i="17"/>
  <c r="R86" i="17"/>
  <c r="X95" i="17"/>
  <c r="X96" i="17"/>
  <c r="V111" i="17"/>
  <c r="V110" i="17"/>
  <c r="R56" i="17"/>
  <c r="T71" i="17"/>
  <c r="U84" i="17"/>
  <c r="V108" i="17"/>
  <c r="V107" i="17"/>
  <c r="U75" i="17"/>
  <c r="Y87" i="17"/>
  <c r="T93" i="17"/>
  <c r="V93" i="17"/>
  <c r="V92" i="17"/>
  <c r="Z96" i="17"/>
  <c r="Z95" i="17"/>
  <c r="V102" i="17"/>
  <c r="V101" i="17"/>
  <c r="T105" i="17"/>
  <c r="T104" i="17"/>
  <c r="X111" i="17"/>
  <c r="X110" i="17"/>
  <c r="V114" i="17"/>
  <c r="V113" i="17"/>
  <c r="T116" i="17"/>
  <c r="T117" i="17"/>
  <c r="T77" i="17"/>
  <c r="R90" i="17"/>
  <c r="R89" i="17"/>
  <c r="X108" i="17"/>
  <c r="X107" i="17"/>
  <c r="R120" i="17"/>
  <c r="R119" i="17"/>
  <c r="Z80" i="17"/>
  <c r="T96" i="17"/>
  <c r="T95" i="17"/>
  <c r="V99" i="17"/>
  <c r="V98" i="17"/>
  <c r="V105" i="17"/>
  <c r="V104" i="17"/>
  <c r="R108" i="17"/>
  <c r="R107" i="17"/>
  <c r="Z111" i="17"/>
  <c r="Z110" i="17"/>
  <c r="X113" i="17"/>
  <c r="X114" i="17"/>
  <c r="Y119" i="17"/>
  <c r="Y120" i="17"/>
  <c r="X122" i="17"/>
  <c r="X123" i="17"/>
  <c r="Z90" i="17"/>
  <c r="Z89" i="17"/>
  <c r="Y92" i="17"/>
  <c r="Y93" i="17"/>
  <c r="Z108" i="17"/>
  <c r="Z107" i="17"/>
  <c r="T119" i="17"/>
  <c r="T120" i="17"/>
  <c r="R93" i="17"/>
  <c r="R92" i="17"/>
  <c r="V96" i="17"/>
  <c r="V95" i="17"/>
  <c r="X99" i="17"/>
  <c r="X98" i="17"/>
  <c r="X104" i="17"/>
  <c r="X105" i="17"/>
  <c r="T110" i="17"/>
  <c r="T111" i="17"/>
  <c r="Z114" i="17"/>
  <c r="Z113" i="17"/>
  <c r="Y81" i="17"/>
  <c r="Z102" i="17"/>
  <c r="Z101" i="17"/>
  <c r="S102" i="17"/>
  <c r="R113" i="17"/>
  <c r="V116" i="17"/>
  <c r="V120" i="17"/>
  <c r="T128" i="17"/>
  <c r="T129" i="17"/>
  <c r="V131" i="17"/>
  <c r="V132" i="17"/>
  <c r="T147" i="17"/>
  <c r="T146" i="17"/>
  <c r="T153" i="17"/>
  <c r="T152" i="17"/>
  <c r="V156" i="17"/>
  <c r="V155" i="17"/>
  <c r="W158" i="17"/>
  <c r="W159" i="17"/>
  <c r="R162" i="17"/>
  <c r="R161" i="17"/>
  <c r="R165" i="17"/>
  <c r="R164" i="17"/>
  <c r="U168" i="17"/>
  <c r="U167" i="17"/>
  <c r="X171" i="17"/>
  <c r="X170" i="17"/>
  <c r="Z174" i="17"/>
  <c r="Z173" i="17"/>
  <c r="R176" i="17"/>
  <c r="R177" i="17"/>
  <c r="Z180" i="17"/>
  <c r="Z179" i="17"/>
  <c r="Z128" i="17"/>
  <c r="Z129" i="17"/>
  <c r="Z152" i="17"/>
  <c r="Z153" i="17"/>
  <c r="X158" i="17"/>
  <c r="X159" i="17"/>
  <c r="X161" i="17"/>
  <c r="X162" i="17"/>
  <c r="S164" i="17"/>
  <c r="S165" i="17"/>
  <c r="V168" i="17"/>
  <c r="V167" i="17"/>
  <c r="S176" i="17"/>
  <c r="S177" i="17"/>
  <c r="X116" i="17"/>
  <c r="Z125" i="17"/>
  <c r="Y126" i="17"/>
  <c r="T134" i="17"/>
  <c r="T135" i="17"/>
  <c r="V147" i="17"/>
  <c r="V146" i="17"/>
  <c r="R150" i="17"/>
  <c r="R149" i="17"/>
  <c r="Y161" i="17"/>
  <c r="Y162" i="17"/>
  <c r="T164" i="17"/>
  <c r="T165" i="17"/>
  <c r="T176" i="17"/>
  <c r="T177" i="17"/>
  <c r="U179" i="17"/>
  <c r="U180" i="17"/>
  <c r="R110" i="17"/>
  <c r="R126" i="17"/>
  <c r="R125" i="17"/>
  <c r="R140" i="17"/>
  <c r="R141" i="17"/>
  <c r="T143" i="17"/>
  <c r="T144" i="17"/>
  <c r="W146" i="17"/>
  <c r="W147" i="17"/>
  <c r="X150" i="17"/>
  <c r="X149" i="17"/>
  <c r="Z162" i="17"/>
  <c r="Z161" i="17"/>
  <c r="Z165" i="17"/>
  <c r="Z164" i="17"/>
  <c r="Z176" i="17"/>
  <c r="Z177" i="17"/>
  <c r="V179" i="17"/>
  <c r="V180" i="17"/>
  <c r="R101" i="17"/>
  <c r="Y111" i="17"/>
  <c r="U119" i="17"/>
  <c r="V135" i="17"/>
  <c r="V134" i="17"/>
  <c r="R138" i="17"/>
  <c r="R137" i="17"/>
  <c r="S140" i="17"/>
  <c r="S141" i="17"/>
  <c r="U143" i="17"/>
  <c r="U144" i="17"/>
  <c r="X146" i="17"/>
  <c r="X147" i="17"/>
  <c r="Y149" i="17"/>
  <c r="Y150" i="17"/>
  <c r="T170" i="17"/>
  <c r="T171" i="17"/>
  <c r="Y182" i="17"/>
  <c r="Y183" i="17"/>
  <c r="Y102" i="17"/>
  <c r="R116" i="17"/>
  <c r="W135" i="17"/>
  <c r="W134" i="17"/>
  <c r="X137" i="17"/>
  <c r="X138" i="17"/>
  <c r="T141" i="17"/>
  <c r="T140" i="17"/>
  <c r="V143" i="17"/>
  <c r="V144" i="17"/>
  <c r="Z150" i="17"/>
  <c r="Z149" i="17"/>
  <c r="R174" i="17"/>
  <c r="R173" i="17"/>
  <c r="R128" i="17"/>
  <c r="R129" i="17"/>
  <c r="T132" i="17"/>
  <c r="T131" i="17"/>
  <c r="X135" i="17"/>
  <c r="X134" i="17"/>
  <c r="Y137" i="17"/>
  <c r="Y138" i="17"/>
  <c r="Z140" i="17"/>
  <c r="Z141" i="17"/>
  <c r="R153" i="17"/>
  <c r="R152" i="17"/>
  <c r="T155" i="17"/>
  <c r="T156" i="17"/>
  <c r="V171" i="17"/>
  <c r="V170" i="17"/>
  <c r="X173" i="17"/>
  <c r="X174" i="17"/>
  <c r="R98" i="17"/>
  <c r="Z104" i="17"/>
  <c r="U105" i="17"/>
  <c r="S128" i="17"/>
  <c r="S129" i="17"/>
  <c r="U131" i="17"/>
  <c r="U132" i="17"/>
  <c r="Z138" i="17"/>
  <c r="Z137" i="17"/>
  <c r="S153" i="17"/>
  <c r="S152" i="17"/>
  <c r="U155" i="17"/>
  <c r="U156" i="17"/>
  <c r="V159" i="17"/>
  <c r="V158" i="17"/>
  <c r="T168" i="17"/>
  <c r="T167" i="17"/>
  <c r="W170" i="17"/>
  <c r="W171" i="17"/>
  <c r="Y173" i="17"/>
  <c r="Y174" i="17"/>
  <c r="R131" i="17"/>
  <c r="S146" i="17"/>
  <c r="Y156" i="17"/>
  <c r="U161" i="17"/>
  <c r="R179" i="17"/>
  <c r="X128" i="17"/>
  <c r="U138" i="17"/>
  <c r="S171" i="17"/>
  <c r="X176" i="17"/>
  <c r="Z192" i="17"/>
  <c r="Z191" i="17"/>
  <c r="T203" i="17"/>
  <c r="T204" i="17"/>
  <c r="R207" i="17"/>
  <c r="R206" i="17"/>
  <c r="U216" i="17"/>
  <c r="U215" i="17"/>
  <c r="X218" i="17"/>
  <c r="X219" i="17"/>
  <c r="R222" i="17"/>
  <c r="R221" i="17"/>
  <c r="R228" i="17"/>
  <c r="R227" i="17"/>
  <c r="W231" i="17"/>
  <c r="W230" i="17"/>
  <c r="S240" i="17"/>
  <c r="S239" i="17"/>
  <c r="R143" i="17"/>
  <c r="X153" i="17"/>
  <c r="S158" i="17"/>
  <c r="Y168" i="17"/>
  <c r="T182" i="17"/>
  <c r="Z186" i="17"/>
  <c r="Z185" i="17"/>
  <c r="S135" i="17"/>
  <c r="U129" i="17"/>
  <c r="Y132" i="17"/>
  <c r="R155" i="17"/>
  <c r="U177" i="17"/>
  <c r="Z183" i="17"/>
  <c r="Z182" i="17"/>
  <c r="V185" i="17"/>
  <c r="Y144" i="17"/>
  <c r="R167" i="17"/>
  <c r="U185" i="17"/>
  <c r="U186" i="17"/>
  <c r="W195" i="17"/>
  <c r="W194" i="17"/>
  <c r="V197" i="17"/>
  <c r="V198" i="17"/>
  <c r="Y203" i="17"/>
  <c r="Y204" i="17"/>
  <c r="X206" i="17"/>
  <c r="X207" i="17"/>
  <c r="W218" i="17"/>
  <c r="W219" i="17"/>
  <c r="V231" i="17"/>
  <c r="V230" i="17"/>
  <c r="Z188" i="17"/>
  <c r="Z189" i="17"/>
  <c r="U191" i="17"/>
  <c r="U192" i="17"/>
  <c r="X198" i="17"/>
  <c r="X197" i="17"/>
  <c r="W200" i="17"/>
  <c r="W201" i="17"/>
  <c r="S207" i="17"/>
  <c r="S206" i="17"/>
  <c r="S213" i="17"/>
  <c r="S212" i="17"/>
  <c r="V216" i="17"/>
  <c r="V215" i="17"/>
  <c r="X231" i="17"/>
  <c r="X230" i="17"/>
  <c r="X237" i="17"/>
  <c r="X236" i="17"/>
  <c r="S194" i="17"/>
  <c r="S195" i="17"/>
  <c r="R198" i="17"/>
  <c r="R197" i="17"/>
  <c r="Y197" i="17"/>
  <c r="Y198" i="17"/>
  <c r="R200" i="17"/>
  <c r="R201" i="17"/>
  <c r="T207" i="17"/>
  <c r="T206" i="17"/>
  <c r="X210" i="17"/>
  <c r="X209" i="17"/>
  <c r="T212" i="17"/>
  <c r="T213" i="17"/>
  <c r="Z213" i="17"/>
  <c r="Z212" i="17"/>
  <c r="Z219" i="17"/>
  <c r="Z218" i="17"/>
  <c r="T228" i="17"/>
  <c r="T227" i="17"/>
  <c r="V233" i="17"/>
  <c r="V234" i="17"/>
  <c r="T195" i="17"/>
  <c r="T194" i="17"/>
  <c r="Z194" i="17"/>
  <c r="Z195" i="17"/>
  <c r="V203" i="17"/>
  <c r="V204" i="17"/>
  <c r="R210" i="17"/>
  <c r="R209" i="17"/>
  <c r="X215" i="17"/>
  <c r="X216" i="17"/>
  <c r="Y221" i="17"/>
  <c r="Y222" i="17"/>
  <c r="R224" i="17"/>
  <c r="R225" i="17"/>
  <c r="U228" i="17"/>
  <c r="U227" i="17"/>
  <c r="Z230" i="17"/>
  <c r="Z231" i="17"/>
  <c r="X185" i="17"/>
  <c r="W189" i="17"/>
  <c r="V207" i="17"/>
  <c r="V206" i="17"/>
  <c r="V213" i="17"/>
  <c r="V212" i="17"/>
  <c r="Z222" i="17"/>
  <c r="Z221" i="17"/>
  <c r="S224" i="17"/>
  <c r="S225" i="17"/>
  <c r="V227" i="17"/>
  <c r="V228" i="17"/>
  <c r="X233" i="17"/>
  <c r="X234" i="17"/>
  <c r="R192" i="17"/>
  <c r="R191" i="17"/>
  <c r="X191" i="17"/>
  <c r="X192" i="17"/>
  <c r="T201" i="17"/>
  <c r="T200" i="17"/>
  <c r="Z200" i="17"/>
  <c r="Z201" i="17"/>
  <c r="T209" i="17"/>
  <c r="T210" i="17"/>
  <c r="Z210" i="17"/>
  <c r="Z209" i="17"/>
  <c r="T224" i="17"/>
  <c r="T225" i="17"/>
  <c r="T230" i="17"/>
  <c r="T231" i="17"/>
  <c r="Y233" i="17"/>
  <c r="Y234" i="17"/>
  <c r="U197" i="17"/>
  <c r="U198" i="17"/>
  <c r="R204" i="17"/>
  <c r="R203" i="17"/>
  <c r="U209" i="17"/>
  <c r="U210" i="17"/>
  <c r="X227" i="17"/>
  <c r="X228" i="17"/>
  <c r="Z234" i="17"/>
  <c r="Z233" i="17"/>
  <c r="R185" i="17"/>
  <c r="V188" i="17"/>
  <c r="X195" i="17"/>
  <c r="S200" i="17"/>
  <c r="V209" i="17"/>
  <c r="Y210" i="17"/>
  <c r="Y218" i="17"/>
  <c r="S219" i="17"/>
  <c r="X224" i="17"/>
  <c r="S227" i="17"/>
  <c r="R233" i="17"/>
  <c r="U234" i="17"/>
  <c r="V236" i="17"/>
  <c r="S252" i="17"/>
  <c r="T254" i="17"/>
  <c r="T255" i="17"/>
  <c r="Y258" i="17"/>
  <c r="S263" i="17"/>
  <c r="S264" i="17"/>
  <c r="Z263" i="17"/>
  <c r="Z264" i="17"/>
  <c r="Z240" i="17"/>
  <c r="Z239" i="17"/>
  <c r="R257" i="17"/>
  <c r="R258" i="17"/>
  <c r="W269" i="17"/>
  <c r="W270" i="17"/>
  <c r="X293" i="17"/>
  <c r="X294" i="17"/>
  <c r="T302" i="17"/>
  <c r="T303" i="17"/>
  <c r="Z303" i="17"/>
  <c r="Z302" i="17"/>
  <c r="S231" i="17"/>
  <c r="W248" i="17"/>
  <c r="W249" i="17"/>
  <c r="R251" i="17"/>
  <c r="R252" i="17"/>
  <c r="S257" i="17"/>
  <c r="S258" i="17"/>
  <c r="X267" i="17"/>
  <c r="X266" i="17"/>
  <c r="R269" i="17"/>
  <c r="R270" i="17"/>
  <c r="U275" i="17"/>
  <c r="U276" i="17"/>
  <c r="T279" i="17"/>
  <c r="T278" i="17"/>
  <c r="Y228" i="17"/>
  <c r="W240" i="17"/>
  <c r="V245" i="17"/>
  <c r="V246" i="17"/>
  <c r="S248" i="17"/>
  <c r="T258" i="17"/>
  <c r="T257" i="17"/>
  <c r="Z257" i="17"/>
  <c r="Z258" i="17"/>
  <c r="Y267" i="17"/>
  <c r="Y266" i="17"/>
  <c r="X240" i="17"/>
  <c r="U248" i="17"/>
  <c r="X249" i="17"/>
  <c r="X248" i="17"/>
  <c r="W254" i="17"/>
  <c r="W255" i="17"/>
  <c r="S260" i="17"/>
  <c r="S261" i="17"/>
  <c r="V264" i="17"/>
  <c r="V263" i="17"/>
  <c r="Y192" i="17"/>
  <c r="R215" i="17"/>
  <c r="U243" i="17"/>
  <c r="U242" i="17"/>
  <c r="U251" i="17"/>
  <c r="U252" i="17"/>
  <c r="X255" i="17"/>
  <c r="X254" i="17"/>
  <c r="X264" i="17"/>
  <c r="W263" i="17"/>
  <c r="W264" i="17"/>
  <c r="R240" i="17"/>
  <c r="R239" i="17"/>
  <c r="S245" i="17"/>
  <c r="S246" i="17"/>
  <c r="T249" i="17"/>
  <c r="T248" i="17"/>
  <c r="Y251" i="17"/>
  <c r="V252" i="17"/>
  <c r="V251" i="17"/>
  <c r="R254" i="17"/>
  <c r="Y254" i="17"/>
  <c r="Y255" i="17"/>
  <c r="U260" i="17"/>
  <c r="U261" i="17"/>
  <c r="R263" i="17"/>
  <c r="R264" i="17"/>
  <c r="T266" i="17"/>
  <c r="T267" i="17"/>
  <c r="Y239" i="17"/>
  <c r="Y240" i="17"/>
  <c r="Y246" i="17"/>
  <c r="Y245" i="17"/>
  <c r="V260" i="17"/>
  <c r="V261" i="17"/>
  <c r="U267" i="17"/>
  <c r="U266" i="17"/>
  <c r="V269" i="17"/>
  <c r="V270" i="17"/>
  <c r="T273" i="17"/>
  <c r="T272" i="17"/>
  <c r="U257" i="17"/>
  <c r="T263" i="17"/>
  <c r="Y275" i="17"/>
  <c r="V281" i="17"/>
  <c r="V282" i="17"/>
  <c r="R288" i="17"/>
  <c r="R287" i="17"/>
  <c r="S254" i="17"/>
  <c r="W267" i="17"/>
  <c r="T288" i="17"/>
  <c r="T287" i="17"/>
  <c r="V275" i="17"/>
  <c r="V276" i="17"/>
  <c r="R281" i="17"/>
  <c r="R282" i="17"/>
  <c r="R285" i="17"/>
  <c r="R284" i="17"/>
  <c r="V291" i="17"/>
  <c r="V290" i="17"/>
  <c r="S294" i="17"/>
  <c r="S293" i="17"/>
  <c r="W275" i="17"/>
  <c r="W276" i="17"/>
  <c r="R276" i="17"/>
  <c r="R275" i="17"/>
  <c r="W278" i="17"/>
  <c r="W279" i="17"/>
  <c r="W288" i="17"/>
  <c r="W287" i="17"/>
  <c r="X272" i="17"/>
  <c r="Y273" i="17"/>
  <c r="U285" i="17"/>
  <c r="U284" i="17"/>
  <c r="X260" i="17"/>
  <c r="X279" i="17"/>
  <c r="X278" i="17"/>
  <c r="R290" i="17"/>
  <c r="R297" i="17"/>
  <c r="R296" i="17"/>
  <c r="Z293" i="17"/>
  <c r="Z294" i="17"/>
  <c r="U302" i="17"/>
  <c r="U303" i="17"/>
  <c r="S273" i="17"/>
  <c r="T275" i="17"/>
  <c r="S287" i="17"/>
  <c r="R300" i="17"/>
  <c r="R299" i="17"/>
  <c r="X299" i="17"/>
  <c r="X300" i="17"/>
  <c r="V303" i="17"/>
  <c r="V302" i="17"/>
  <c r="S279" i="17"/>
  <c r="T281" i="17"/>
  <c r="V287" i="17"/>
  <c r="Z290" i="17"/>
  <c r="S300" i="17"/>
  <c r="S299" i="17"/>
  <c r="R293" i="17"/>
  <c r="T300" i="17"/>
  <c r="T299" i="17"/>
  <c r="Z285" i="17"/>
  <c r="Z284" i="17"/>
  <c r="X291" i="17"/>
  <c r="X290" i="17"/>
  <c r="W293" i="17"/>
  <c r="W294" i="17"/>
  <c r="T284" i="17"/>
  <c r="Y285" i="17"/>
  <c r="R303" i="17"/>
  <c r="R302" i="17"/>
  <c r="Y303" i="17"/>
  <c r="Z305" i="17"/>
  <c r="V308" i="17"/>
  <c r="U309" i="17"/>
  <c r="W312" i="17"/>
  <c r="Z321" i="17"/>
  <c r="Z320" i="17"/>
  <c r="R324" i="17"/>
  <c r="R323" i="17"/>
  <c r="X327" i="17"/>
  <c r="X326" i="17"/>
  <c r="V333" i="17"/>
  <c r="V332" i="17"/>
  <c r="T336" i="17"/>
  <c r="T335" i="17"/>
  <c r="R309" i="17"/>
  <c r="R308" i="17"/>
  <c r="Y308" i="17"/>
  <c r="Y309" i="17"/>
  <c r="V315" i="17"/>
  <c r="V314" i="17"/>
  <c r="R318" i="17"/>
  <c r="R317" i="17"/>
  <c r="X318" i="17"/>
  <c r="X317" i="17"/>
  <c r="U297" i="17"/>
  <c r="V299" i="17"/>
  <c r="V321" i="17"/>
  <c r="V320" i="17"/>
  <c r="T324" i="17"/>
  <c r="T323" i="17"/>
  <c r="R327" i="17"/>
  <c r="R326" i="17"/>
  <c r="Z330" i="17"/>
  <c r="Z329" i="17"/>
  <c r="X332" i="17"/>
  <c r="X333" i="17"/>
  <c r="V305" i="17"/>
  <c r="Z327" i="17"/>
  <c r="Z326" i="17"/>
  <c r="R315" i="17"/>
  <c r="R314" i="17"/>
  <c r="Y314" i="17"/>
  <c r="Y315" i="17"/>
  <c r="V324" i="17"/>
  <c r="V323" i="17"/>
  <c r="T329" i="17"/>
  <c r="T330" i="17"/>
  <c r="R333" i="17"/>
  <c r="R332" i="17"/>
  <c r="Z333" i="17"/>
  <c r="Z332" i="17"/>
  <c r="X336" i="17"/>
  <c r="X335" i="17"/>
  <c r="R321" i="17"/>
  <c r="R320" i="17"/>
  <c r="V327" i="17"/>
  <c r="V326" i="17"/>
  <c r="X329" i="17"/>
  <c r="V330" i="17"/>
  <c r="V329" i="17"/>
  <c r="Z336" i="17"/>
  <c r="Z335" i="17"/>
  <c r="X311" i="17"/>
  <c r="R311" i="17"/>
  <c r="R329" i="17"/>
  <c r="V311" i="17"/>
  <c r="Z314" i="17"/>
  <c r="Z323" i="17"/>
  <c r="AM8" i="12"/>
  <c r="P8" i="12"/>
  <c r="P9" i="12"/>
  <c r="P10" i="12"/>
  <c r="P11" i="12"/>
  <c r="P12" i="12"/>
  <c r="P13" i="12"/>
  <c r="P14" i="12"/>
  <c r="P15" i="12"/>
  <c r="P16" i="12"/>
  <c r="P17" i="12"/>
  <c r="P18" i="12"/>
  <c r="P19" i="12"/>
  <c r="P20" i="12"/>
  <c r="P21" i="12"/>
  <c r="P22" i="12"/>
  <c r="P23" i="12"/>
  <c r="P24" i="12"/>
  <c r="P25" i="12"/>
  <c r="P26" i="12"/>
  <c r="P27" i="12"/>
  <c r="P28" i="12"/>
  <c r="P29" i="12"/>
  <c r="P30" i="12"/>
  <c r="P31" i="12"/>
  <c r="P32" i="12"/>
  <c r="O8" i="12"/>
  <c r="O9" i="12"/>
  <c r="O10" i="12"/>
  <c r="O11" i="12"/>
  <c r="O12" i="12"/>
  <c r="O13" i="12"/>
  <c r="O14" i="12"/>
  <c r="O15" i="12"/>
  <c r="O16" i="12"/>
  <c r="O17" i="12"/>
  <c r="O18" i="12"/>
  <c r="O19" i="12"/>
  <c r="O20" i="12"/>
  <c r="O21" i="12"/>
  <c r="O22" i="12"/>
  <c r="O23" i="12"/>
  <c r="O24" i="12"/>
  <c r="O25" i="12"/>
  <c r="O26" i="12"/>
  <c r="O27" i="12"/>
  <c r="O28" i="12"/>
  <c r="O29" i="12"/>
  <c r="O30" i="12"/>
  <c r="O31" i="12"/>
  <c r="O32" i="12"/>
  <c r="N8" i="12"/>
  <c r="N9" i="12"/>
  <c r="N10" i="12"/>
  <c r="N11" i="12"/>
  <c r="N12" i="12"/>
  <c r="N13" i="12"/>
  <c r="N14" i="12"/>
  <c r="N15" i="12"/>
  <c r="N16" i="12"/>
  <c r="N17" i="12"/>
  <c r="N18" i="12"/>
  <c r="N19" i="12"/>
  <c r="N20" i="12"/>
  <c r="N21" i="12"/>
  <c r="N22" i="12"/>
  <c r="N23" i="12"/>
  <c r="N24" i="12"/>
  <c r="N25" i="12"/>
  <c r="N26" i="12"/>
  <c r="N27" i="12"/>
  <c r="N28" i="12"/>
  <c r="N29" i="12"/>
  <c r="N30" i="12"/>
  <c r="N31" i="12"/>
  <c r="N32" i="12"/>
  <c r="M8" i="12"/>
  <c r="M9" i="12"/>
  <c r="M10" i="12"/>
  <c r="M11" i="12"/>
  <c r="M12" i="12"/>
  <c r="M13" i="12"/>
  <c r="M14" i="12"/>
  <c r="M15" i="12"/>
  <c r="M16" i="12"/>
  <c r="M17" i="12"/>
  <c r="M18" i="12"/>
  <c r="M19" i="12"/>
  <c r="M20" i="12"/>
  <c r="M21" i="12"/>
  <c r="M22" i="12"/>
  <c r="M23" i="12"/>
  <c r="M24" i="12"/>
  <c r="M25" i="12"/>
  <c r="M26" i="12"/>
  <c r="M27" i="12"/>
  <c r="M28" i="12"/>
  <c r="M29" i="12"/>
  <c r="M30" i="12"/>
  <c r="M31" i="12"/>
  <c r="M32" i="12"/>
  <c r="J8" i="12"/>
  <c r="J9" i="12"/>
  <c r="J10" i="12"/>
  <c r="J11" i="12"/>
  <c r="J12" i="12"/>
  <c r="J13" i="12"/>
  <c r="J14" i="12"/>
  <c r="J15" i="12"/>
  <c r="J16" i="12"/>
  <c r="J17" i="12"/>
  <c r="J18" i="12"/>
  <c r="J19" i="12"/>
  <c r="J20" i="12"/>
  <c r="J21" i="12"/>
  <c r="J22" i="12"/>
  <c r="J23" i="12"/>
  <c r="J24" i="12"/>
  <c r="J25" i="12"/>
  <c r="J26" i="12"/>
  <c r="J27" i="12"/>
  <c r="J28" i="12"/>
  <c r="J29" i="12"/>
  <c r="J30" i="12"/>
  <c r="J31" i="12"/>
  <c r="J32"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H8" i="12"/>
  <c r="H9" i="12"/>
  <c r="H10" i="12"/>
  <c r="H11" i="12"/>
  <c r="H12" i="12"/>
  <c r="AD12" i="12" s="1"/>
  <c r="H13" i="12"/>
  <c r="H14" i="12"/>
  <c r="H15" i="12"/>
  <c r="H16" i="12"/>
  <c r="H17" i="12"/>
  <c r="H18" i="12"/>
  <c r="H19" i="12"/>
  <c r="H20" i="12"/>
  <c r="H21" i="12"/>
  <c r="H22" i="12"/>
  <c r="H23" i="12"/>
  <c r="H24" i="12"/>
  <c r="H25" i="12"/>
  <c r="H26" i="12"/>
  <c r="H27" i="12"/>
  <c r="H28" i="12"/>
  <c r="H29" i="12"/>
  <c r="H30" i="12"/>
  <c r="H31" i="12"/>
  <c r="H32"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E8" i="12"/>
  <c r="E9" i="12"/>
  <c r="E10" i="12"/>
  <c r="E11" i="12"/>
  <c r="E12" i="12"/>
  <c r="E13" i="12"/>
  <c r="E14" i="12"/>
  <c r="E15" i="12"/>
  <c r="E16" i="12"/>
  <c r="E17" i="12"/>
  <c r="E18" i="12"/>
  <c r="E19" i="12"/>
  <c r="E20" i="12"/>
  <c r="E21" i="12"/>
  <c r="E22" i="12"/>
  <c r="E23" i="12"/>
  <c r="E24" i="12"/>
  <c r="E25" i="12"/>
  <c r="E26" i="12"/>
  <c r="E27" i="12"/>
  <c r="E28" i="12"/>
  <c r="E29" i="12"/>
  <c r="E30" i="12"/>
  <c r="E31" i="12"/>
  <c r="E32" i="12"/>
  <c r="C8" i="12"/>
  <c r="C9" i="12"/>
  <c r="C10" i="12"/>
  <c r="C11" i="12"/>
  <c r="C12" i="12"/>
  <c r="C13" i="12"/>
  <c r="C14" i="12"/>
  <c r="C15" i="12"/>
  <c r="C16" i="12"/>
  <c r="C17" i="12"/>
  <c r="C18" i="12"/>
  <c r="C19" i="12"/>
  <c r="C20" i="12"/>
  <c r="C21" i="12"/>
  <c r="C22" i="12"/>
  <c r="C23" i="12"/>
  <c r="C24" i="12"/>
  <c r="C25" i="12"/>
  <c r="C26" i="12"/>
  <c r="C27" i="12"/>
  <c r="C28" i="12"/>
  <c r="C29" i="12"/>
  <c r="C30" i="12"/>
  <c r="C31" i="12"/>
  <c r="C32" i="12"/>
  <c r="L4" i="17"/>
  <c r="M4" i="17"/>
  <c r="N4" i="17"/>
  <c r="O4" i="17"/>
  <c r="P4" i="17"/>
  <c r="Q4" i="17"/>
  <c r="AD26" i="12" l="1"/>
  <c r="AD18" i="12"/>
  <c r="AD10" i="12"/>
  <c r="AD25" i="12"/>
  <c r="AD17" i="12"/>
  <c r="AD9" i="12"/>
  <c r="AD32" i="12"/>
  <c r="AD24" i="12"/>
  <c r="AD16" i="12"/>
  <c r="AD8" i="12"/>
  <c r="AD31" i="12"/>
  <c r="AD23" i="12"/>
  <c r="AD15" i="12"/>
  <c r="AD30" i="12"/>
  <c r="AD22" i="12"/>
  <c r="AD14" i="12"/>
  <c r="AD29" i="12"/>
  <c r="AD21" i="12"/>
  <c r="AD13" i="12"/>
  <c r="AD28" i="12"/>
  <c r="AD20" i="12"/>
  <c r="AD27" i="12"/>
  <c r="AD19" i="12"/>
  <c r="AD11" i="12"/>
  <c r="C26" i="19"/>
  <c r="E26" i="19" s="1"/>
  <c r="G26" i="19" s="1"/>
  <c r="I26" i="19" s="1"/>
  <c r="K26" i="19" s="1"/>
  <c r="M26" i="19" s="1"/>
  <c r="O26" i="19" s="1"/>
  <c r="G504" i="17"/>
  <c r="G426" i="17"/>
  <c r="G427" i="17"/>
  <c r="G428" i="17"/>
  <c r="G429" i="17"/>
  <c r="G430" i="17"/>
  <c r="G431" i="17"/>
  <c r="G432" i="17"/>
  <c r="G433" i="17"/>
  <c r="G434" i="17"/>
  <c r="G435" i="17"/>
  <c r="G436" i="17"/>
  <c r="G437" i="17"/>
  <c r="G438" i="17"/>
  <c r="G439" i="17"/>
  <c r="G440" i="17"/>
  <c r="G441" i="17"/>
  <c r="G442" i="17"/>
  <c r="G443" i="17"/>
  <c r="G444" i="17"/>
  <c r="G445" i="17"/>
  <c r="G446" i="17"/>
  <c r="G447" i="17"/>
  <c r="G448" i="17"/>
  <c r="G449" i="17"/>
  <c r="G450" i="17"/>
  <c r="G451" i="17"/>
  <c r="G452" i="17"/>
  <c r="G453" i="17"/>
  <c r="G454" i="17"/>
  <c r="G455" i="17"/>
  <c r="G456" i="17"/>
  <c r="G457" i="17"/>
  <c r="G458" i="17"/>
  <c r="G459" i="17"/>
  <c r="G460" i="17"/>
  <c r="G461" i="17"/>
  <c r="G462" i="17"/>
  <c r="G463" i="17"/>
  <c r="G464" i="17"/>
  <c r="G465" i="17"/>
  <c r="G466" i="17"/>
  <c r="G467" i="17"/>
  <c r="G468" i="17"/>
  <c r="G469" i="17"/>
  <c r="G470" i="17"/>
  <c r="G471" i="17"/>
  <c r="G472" i="17"/>
  <c r="G473" i="17"/>
  <c r="G474" i="17"/>
  <c r="G475" i="17"/>
  <c r="G476" i="17"/>
  <c r="G477" i="17"/>
  <c r="G478" i="17"/>
  <c r="G479" i="17"/>
  <c r="G480" i="17"/>
  <c r="G481" i="17"/>
  <c r="G482" i="17"/>
  <c r="G483" i="17"/>
  <c r="G484" i="17"/>
  <c r="G485" i="17"/>
  <c r="G486" i="17"/>
  <c r="G487" i="17"/>
  <c r="G488" i="17"/>
  <c r="G489" i="17"/>
  <c r="G490" i="17"/>
  <c r="G491" i="17"/>
  <c r="G492" i="17"/>
  <c r="G493" i="17"/>
  <c r="G494" i="17"/>
  <c r="G495" i="17"/>
  <c r="G496" i="17"/>
  <c r="G497" i="17"/>
  <c r="G498" i="17"/>
  <c r="G499" i="17"/>
  <c r="G500" i="17"/>
  <c r="G501" i="17"/>
  <c r="G502" i="17"/>
  <c r="G503" i="17"/>
  <c r="G125" i="17"/>
  <c r="G126" i="17"/>
  <c r="G127" i="17"/>
  <c r="G128" i="17"/>
  <c r="G129" i="17"/>
  <c r="G130" i="17"/>
  <c r="G131" i="17"/>
  <c r="G132" i="17"/>
  <c r="G133" i="17"/>
  <c r="G134" i="17"/>
  <c r="G135" i="17"/>
  <c r="G136" i="17"/>
  <c r="G137" i="17"/>
  <c r="G138" i="17"/>
  <c r="G139" i="17"/>
  <c r="G140" i="17"/>
  <c r="G141" i="17"/>
  <c r="G142" i="17"/>
  <c r="G143" i="17"/>
  <c r="G144" i="17"/>
  <c r="G145" i="17"/>
  <c r="G146" i="17"/>
  <c r="G147" i="17"/>
  <c r="G148" i="17"/>
  <c r="G149" i="17"/>
  <c r="G150" i="17"/>
  <c r="G151" i="17"/>
  <c r="G152" i="17"/>
  <c r="G153" i="17"/>
  <c r="G154" i="17"/>
  <c r="G155" i="17"/>
  <c r="G156" i="17"/>
  <c r="G157" i="17"/>
  <c r="G158" i="17"/>
  <c r="G159" i="17"/>
  <c r="G160" i="17"/>
  <c r="G161" i="17"/>
  <c r="G162" i="17"/>
  <c r="G163" i="17"/>
  <c r="G164" i="17"/>
  <c r="G165" i="17"/>
  <c r="G166" i="17"/>
  <c r="G167" i="17"/>
  <c r="G168" i="17"/>
  <c r="G169" i="17"/>
  <c r="G170" i="17"/>
  <c r="G171" i="17"/>
  <c r="G172" i="17"/>
  <c r="G173" i="17"/>
  <c r="G174" i="17"/>
  <c r="G175" i="17"/>
  <c r="G176" i="17"/>
  <c r="G177" i="17"/>
  <c r="G178" i="17"/>
  <c r="G179" i="17"/>
  <c r="G180" i="17"/>
  <c r="G181" i="17"/>
  <c r="G182" i="17"/>
  <c r="G183" i="17"/>
  <c r="G184" i="17"/>
  <c r="G185" i="17"/>
  <c r="G186" i="17"/>
  <c r="G187" i="17"/>
  <c r="G188" i="17"/>
  <c r="G189" i="17"/>
  <c r="G190" i="17"/>
  <c r="G191" i="17"/>
  <c r="G192" i="17"/>
  <c r="G193" i="17"/>
  <c r="G194" i="17"/>
  <c r="G195" i="17"/>
  <c r="G196" i="17"/>
  <c r="G197" i="17"/>
  <c r="G198" i="17"/>
  <c r="G199" i="17"/>
  <c r="G200" i="17"/>
  <c r="G201" i="17"/>
  <c r="G202" i="17"/>
  <c r="G203" i="17"/>
  <c r="G204" i="17"/>
  <c r="G205" i="17"/>
  <c r="G206" i="17"/>
  <c r="G207" i="17"/>
  <c r="G208" i="17"/>
  <c r="G209" i="17"/>
  <c r="G210" i="17"/>
  <c r="G211" i="17"/>
  <c r="G212" i="17"/>
  <c r="G213" i="17"/>
  <c r="G214" i="17"/>
  <c r="G215" i="17"/>
  <c r="G216" i="17"/>
  <c r="G217" i="17"/>
  <c r="G218" i="17"/>
  <c r="G219" i="17"/>
  <c r="G220" i="17"/>
  <c r="G221" i="17"/>
  <c r="G222" i="17"/>
  <c r="G223" i="17"/>
  <c r="G224" i="17"/>
  <c r="G225" i="17"/>
  <c r="G226" i="17"/>
  <c r="G227" i="17"/>
  <c r="G228" i="17"/>
  <c r="G229" i="17"/>
  <c r="G230" i="17"/>
  <c r="G231" i="17"/>
  <c r="G232" i="17"/>
  <c r="G233" i="17"/>
  <c r="G234" i="17"/>
  <c r="G235" i="17"/>
  <c r="G236" i="17"/>
  <c r="G237" i="17"/>
  <c r="G238" i="17"/>
  <c r="G239" i="17"/>
  <c r="G240" i="17"/>
  <c r="G241" i="17"/>
  <c r="G242" i="17"/>
  <c r="G243" i="17"/>
  <c r="G244" i="17"/>
  <c r="G245" i="17"/>
  <c r="G246" i="17"/>
  <c r="G247" i="17"/>
  <c r="G248" i="17"/>
  <c r="G249" i="17"/>
  <c r="G250" i="17"/>
  <c r="G251" i="17"/>
  <c r="G252" i="17"/>
  <c r="G253" i="17"/>
  <c r="G254" i="17"/>
  <c r="G255" i="17"/>
  <c r="G256" i="17"/>
  <c r="G257" i="17"/>
  <c r="G258" i="17"/>
  <c r="G259" i="17"/>
  <c r="G260" i="17"/>
  <c r="G261" i="17"/>
  <c r="G262" i="17"/>
  <c r="G263" i="17"/>
  <c r="G264" i="17"/>
  <c r="G265" i="17"/>
  <c r="G266" i="17"/>
  <c r="G267" i="17"/>
  <c r="G268" i="17"/>
  <c r="G269" i="17"/>
  <c r="G270" i="17"/>
  <c r="G271" i="17"/>
  <c r="G272" i="17"/>
  <c r="G273" i="17"/>
  <c r="G274" i="17"/>
  <c r="G275" i="17"/>
  <c r="G276" i="17"/>
  <c r="G277" i="17"/>
  <c r="G278" i="17"/>
  <c r="G279" i="17"/>
  <c r="G280" i="17"/>
  <c r="G281" i="17"/>
  <c r="G282" i="17"/>
  <c r="G283" i="17"/>
  <c r="G284" i="17"/>
  <c r="G285" i="17"/>
  <c r="G286" i="17"/>
  <c r="G287" i="17"/>
  <c r="G288" i="17"/>
  <c r="G289" i="17"/>
  <c r="G290" i="17"/>
  <c r="G291" i="17"/>
  <c r="G292" i="17"/>
  <c r="G293" i="17"/>
  <c r="G294" i="17"/>
  <c r="G295" i="17"/>
  <c r="G296" i="17"/>
  <c r="G297" i="17"/>
  <c r="G298" i="17"/>
  <c r="G299" i="17"/>
  <c r="G300" i="17"/>
  <c r="G301" i="17"/>
  <c r="G302" i="17"/>
  <c r="G303" i="17"/>
  <c r="G304" i="17"/>
  <c r="G305" i="17"/>
  <c r="G306" i="17"/>
  <c r="G307" i="17"/>
  <c r="G308" i="17"/>
  <c r="G309" i="17"/>
  <c r="G310" i="17"/>
  <c r="G311" i="17"/>
  <c r="G312" i="17"/>
  <c r="G313" i="17"/>
  <c r="G314" i="17"/>
  <c r="G315" i="17"/>
  <c r="G316" i="17"/>
  <c r="G317" i="17"/>
  <c r="G318" i="17"/>
  <c r="G319" i="17"/>
  <c r="G320" i="17"/>
  <c r="G321" i="17"/>
  <c r="G322" i="17"/>
  <c r="G323" i="17"/>
  <c r="G324" i="17"/>
  <c r="G325" i="17"/>
  <c r="G326" i="17"/>
  <c r="G327" i="17"/>
  <c r="G328" i="17"/>
  <c r="G329" i="17"/>
  <c r="G330" i="17"/>
  <c r="G331" i="17"/>
  <c r="G332" i="17"/>
  <c r="G333" i="17"/>
  <c r="G334" i="17"/>
  <c r="G335" i="17"/>
  <c r="G336" i="17"/>
  <c r="G337" i="17"/>
  <c r="G338" i="17"/>
  <c r="G339" i="17"/>
  <c r="G340" i="17"/>
  <c r="G341" i="17"/>
  <c r="G342" i="17"/>
  <c r="G343" i="17"/>
  <c r="G344" i="17"/>
  <c r="G345" i="17"/>
  <c r="G346" i="17"/>
  <c r="G347" i="17"/>
  <c r="G348" i="17"/>
  <c r="G349" i="17"/>
  <c r="G350" i="17"/>
  <c r="G351" i="17"/>
  <c r="G352" i="17"/>
  <c r="G353" i="17"/>
  <c r="G354" i="17"/>
  <c r="G355" i="17"/>
  <c r="G356" i="17"/>
  <c r="G357" i="17"/>
  <c r="G358" i="17"/>
  <c r="G359" i="17"/>
  <c r="G360" i="17"/>
  <c r="G361" i="17"/>
  <c r="G362" i="17"/>
  <c r="G363" i="17"/>
  <c r="G364" i="17"/>
  <c r="G365" i="17"/>
  <c r="G366" i="17"/>
  <c r="G367" i="17"/>
  <c r="G368" i="17"/>
  <c r="G369" i="17"/>
  <c r="G370" i="17"/>
  <c r="G371" i="17"/>
  <c r="G372" i="17"/>
  <c r="G373" i="17"/>
  <c r="G374" i="17"/>
  <c r="G375" i="17"/>
  <c r="G376" i="17"/>
  <c r="G377" i="17"/>
  <c r="G378" i="17"/>
  <c r="G379" i="17"/>
  <c r="G380" i="17"/>
  <c r="G381" i="17"/>
  <c r="G382" i="17"/>
  <c r="G383" i="17"/>
  <c r="G384" i="17"/>
  <c r="G385" i="17"/>
  <c r="G386" i="17"/>
  <c r="G387" i="17"/>
  <c r="G388" i="17"/>
  <c r="G389" i="17"/>
  <c r="G390" i="17"/>
  <c r="G391" i="17"/>
  <c r="G392" i="17"/>
  <c r="G393" i="17"/>
  <c r="G394" i="17"/>
  <c r="G395" i="17"/>
  <c r="G396" i="17"/>
  <c r="G397" i="17"/>
  <c r="G398" i="17"/>
  <c r="G399" i="17"/>
  <c r="G400" i="17"/>
  <c r="G401" i="17"/>
  <c r="G402" i="17"/>
  <c r="G403" i="17"/>
  <c r="G404" i="17"/>
  <c r="G405" i="17"/>
  <c r="G406" i="17"/>
  <c r="G407" i="17"/>
  <c r="G408" i="17"/>
  <c r="G409" i="17"/>
  <c r="G410" i="17"/>
  <c r="G411" i="17"/>
  <c r="G412" i="17"/>
  <c r="G413" i="17"/>
  <c r="G414" i="17"/>
  <c r="G415" i="17"/>
  <c r="G416" i="17"/>
  <c r="G417" i="17"/>
  <c r="G418" i="17"/>
  <c r="G419" i="17"/>
  <c r="G420" i="17"/>
  <c r="G421" i="17"/>
  <c r="G422" i="17"/>
  <c r="G423" i="17"/>
  <c r="G424" i="17"/>
  <c r="G425" i="17"/>
  <c r="G20" i="17"/>
  <c r="G21" i="17"/>
  <c r="G22" i="17"/>
  <c r="G23" i="17"/>
  <c r="G24" i="17"/>
  <c r="G25" i="17"/>
  <c r="G26" i="17"/>
  <c r="G27" i="17"/>
  <c r="G28" i="17"/>
  <c r="G29" i="17"/>
  <c r="G30" i="17"/>
  <c r="G31" i="17"/>
  <c r="G32" i="17"/>
  <c r="G33" i="17"/>
  <c r="G34" i="17"/>
  <c r="G35" i="17"/>
  <c r="G36" i="17"/>
  <c r="G37" i="17"/>
  <c r="G38" i="17"/>
  <c r="G39" i="17"/>
  <c r="G40" i="17"/>
  <c r="G41" i="17"/>
  <c r="G42" i="17"/>
  <c r="G43" i="17"/>
  <c r="G44" i="17"/>
  <c r="G45" i="17"/>
  <c r="G46" i="17"/>
  <c r="G47" i="17"/>
  <c r="G48" i="17"/>
  <c r="G49" i="17"/>
  <c r="G50" i="17"/>
  <c r="G51" i="17"/>
  <c r="G52" i="17"/>
  <c r="G53" i="17"/>
  <c r="G54" i="17"/>
  <c r="G55" i="17"/>
  <c r="G56" i="17"/>
  <c r="G57" i="17"/>
  <c r="G58" i="17"/>
  <c r="G59" i="17"/>
  <c r="G60" i="17"/>
  <c r="G61" i="17"/>
  <c r="G62" i="17"/>
  <c r="G63" i="17"/>
  <c r="G64" i="17"/>
  <c r="G65" i="17"/>
  <c r="G66" i="17"/>
  <c r="G67" i="17"/>
  <c r="G68" i="17"/>
  <c r="G69" i="17"/>
  <c r="G70" i="17"/>
  <c r="G71" i="17"/>
  <c r="G72" i="17"/>
  <c r="G73" i="17"/>
  <c r="G74" i="17"/>
  <c r="G75" i="17"/>
  <c r="G76" i="17"/>
  <c r="G77" i="17"/>
  <c r="G78" i="17"/>
  <c r="G79" i="17"/>
  <c r="G80" i="17"/>
  <c r="G81" i="17"/>
  <c r="G82" i="17"/>
  <c r="G83" i="17"/>
  <c r="G84" i="17"/>
  <c r="G85" i="17"/>
  <c r="G86" i="17"/>
  <c r="G87" i="17"/>
  <c r="G88" i="17"/>
  <c r="G89" i="17"/>
  <c r="G90" i="17"/>
  <c r="G91" i="17"/>
  <c r="G92" i="17"/>
  <c r="G93" i="17"/>
  <c r="G94" i="17"/>
  <c r="G95" i="17"/>
  <c r="G96" i="17"/>
  <c r="G97" i="17"/>
  <c r="G98" i="17"/>
  <c r="G99" i="17"/>
  <c r="G100" i="17"/>
  <c r="G101" i="17"/>
  <c r="G102" i="17"/>
  <c r="G103" i="17"/>
  <c r="G104" i="17"/>
  <c r="G105" i="17"/>
  <c r="G106" i="17"/>
  <c r="G107" i="17"/>
  <c r="G108" i="17"/>
  <c r="G109" i="17"/>
  <c r="G110" i="17"/>
  <c r="G111" i="17"/>
  <c r="G112" i="17"/>
  <c r="G113" i="17"/>
  <c r="G114" i="17"/>
  <c r="G115" i="17"/>
  <c r="G116" i="17"/>
  <c r="G117" i="17"/>
  <c r="G118" i="17"/>
  <c r="G119" i="17"/>
  <c r="G120" i="17"/>
  <c r="G121" i="17"/>
  <c r="G122" i="17"/>
  <c r="G123" i="17"/>
  <c r="G124" i="17"/>
  <c r="G5" i="17"/>
  <c r="G6" i="17"/>
  <c r="G7" i="17"/>
  <c r="G8" i="17"/>
  <c r="G9" i="17"/>
  <c r="G10" i="17"/>
  <c r="G11" i="17"/>
  <c r="G12" i="17"/>
  <c r="G13" i="17"/>
  <c r="G14" i="17"/>
  <c r="G15" i="17"/>
  <c r="G16" i="17"/>
  <c r="G17" i="17"/>
  <c r="G18" i="17"/>
  <c r="G19" i="17"/>
  <c r="C34" i="19" l="1"/>
  <c r="P337" i="17" a="1"/>
  <c r="P337" i="17" s="1"/>
  <c r="Q334" i="17" a="1"/>
  <c r="Q334" i="17" s="1"/>
  <c r="Q328" i="17" a="1"/>
  <c r="Q328" i="17" s="1"/>
  <c r="N322" i="17" a="1"/>
  <c r="N322" i="17" s="1"/>
  <c r="P316" i="17" a="1"/>
  <c r="P316" i="17" s="1"/>
  <c r="Q313" i="17" a="1"/>
  <c r="Q313" i="17" s="1"/>
  <c r="N310" i="17" a="1"/>
  <c r="N310" i="17" s="1"/>
  <c r="P304" i="17" a="1"/>
  <c r="P304" i="17" s="1"/>
  <c r="N298" i="17" a="1"/>
  <c r="N298" i="17" s="1"/>
  <c r="N295" i="17" a="1"/>
  <c r="N295" i="17" s="1"/>
  <c r="Q292" i="17" a="1"/>
  <c r="Q292" i="17" s="1"/>
  <c r="M286" i="17" a="1"/>
  <c r="M286" i="17" s="1"/>
  <c r="M283" i="17" a="1"/>
  <c r="M283" i="17" s="1"/>
  <c r="Q277" i="17" a="1"/>
  <c r="Q277" i="17" s="1"/>
  <c r="L274" i="17" a="1"/>
  <c r="L274" i="17" s="1"/>
  <c r="O271" i="17" a="1"/>
  <c r="O271" i="17" s="1"/>
  <c r="Q265" i="17" a="1"/>
  <c r="Q265" i="17" s="1"/>
  <c r="L259" i="17" a="1"/>
  <c r="L259" i="17" s="1"/>
  <c r="M256" i="17" a="1"/>
  <c r="M256" i="17" s="1"/>
  <c r="N253" i="17" a="1"/>
  <c r="N253" i="17" s="1"/>
  <c r="P250" i="17" a="1"/>
  <c r="P250" i="17" s="1"/>
  <c r="M247" i="17" a="1"/>
  <c r="M247" i="17" s="1"/>
  <c r="O244" i="17" a="1"/>
  <c r="O244" i="17" s="1"/>
  <c r="P241" i="17" a="1"/>
  <c r="P241" i="17" s="1"/>
  <c r="M232" i="17" a="1"/>
  <c r="M232" i="17" s="1"/>
  <c r="O229" i="17" a="1"/>
  <c r="O229" i="17" s="1"/>
  <c r="Q340" i="17" a="1"/>
  <c r="Q340" i="17" s="1"/>
  <c r="O337" i="17" a="1"/>
  <c r="O337" i="17" s="1"/>
  <c r="P334" i="17" a="1"/>
  <c r="P334" i="17" s="1"/>
  <c r="Q331" i="17" a="1"/>
  <c r="Q331" i="17" s="1"/>
  <c r="P328" i="17" a="1"/>
  <c r="P328" i="17" s="1"/>
  <c r="M322" i="17" a="1"/>
  <c r="M322" i="17" s="1"/>
  <c r="Q319" i="17" a="1"/>
  <c r="Q319" i="17" s="1"/>
  <c r="O316" i="17" a="1"/>
  <c r="O316" i="17" s="1"/>
  <c r="M310" i="17" a="1"/>
  <c r="M310" i="17" s="1"/>
  <c r="P307" i="17" a="1"/>
  <c r="P307" i="17" s="1"/>
  <c r="O304" i="17" a="1"/>
  <c r="O304" i="17" s="1"/>
  <c r="L301" i="17" a="1"/>
  <c r="L301" i="17" s="1"/>
  <c r="M298" i="17" a="1"/>
  <c r="M298" i="17" s="1"/>
  <c r="M295" i="17" a="1"/>
  <c r="M295" i="17" s="1"/>
  <c r="O289" i="17" a="1"/>
  <c r="O289" i="17" s="1"/>
  <c r="L283" i="17" a="1"/>
  <c r="L283" i="17" s="1"/>
  <c r="O280" i="17" a="1"/>
  <c r="O280" i="17" s="1"/>
  <c r="P277" i="17" a="1"/>
  <c r="P277" i="17" s="1"/>
  <c r="N271" i="17" a="1"/>
  <c r="N271" i="17" s="1"/>
  <c r="P265" i="17" a="1"/>
  <c r="P265" i="17" s="1"/>
  <c r="Q262" i="17" a="1"/>
  <c r="Q262" i="17" s="1"/>
  <c r="P340" i="17" a="1"/>
  <c r="P340" i="17" s="1"/>
  <c r="N337" i="17" a="1"/>
  <c r="N337" i="17" s="1"/>
  <c r="O334" i="17" a="1"/>
  <c r="O334" i="17" s="1"/>
  <c r="P331" i="17" a="1"/>
  <c r="P331" i="17" s="1"/>
  <c r="O328" i="17" a="1"/>
  <c r="O328" i="17" s="1"/>
  <c r="Q325" i="17" a="1"/>
  <c r="Q325" i="17" s="1"/>
  <c r="L322" i="17" a="1"/>
  <c r="L322" i="17" s="1"/>
  <c r="N316" i="17" a="1"/>
  <c r="N316" i="17" s="1"/>
  <c r="P313" i="17" a="1"/>
  <c r="P313" i="17" s="1"/>
  <c r="L310" i="17" a="1"/>
  <c r="L310" i="17" s="1"/>
  <c r="O307" i="17" a="1"/>
  <c r="O307" i="17" s="1"/>
  <c r="Q301" i="17" a="1"/>
  <c r="Q301" i="17" s="1"/>
  <c r="L295" i="17" a="1"/>
  <c r="L295" i="17" s="1"/>
  <c r="P292" i="17" a="1"/>
  <c r="P292" i="17" s="1"/>
  <c r="N289" i="17" a="1"/>
  <c r="N289" i="17" s="1"/>
  <c r="Q286" i="17" a="1"/>
  <c r="Q286" i="17" s="1"/>
  <c r="L286" i="17" a="1"/>
  <c r="L286" i="17" s="1"/>
  <c r="Q283" i="17" a="1"/>
  <c r="Q283" i="17" s="1"/>
  <c r="N280" i="17" a="1"/>
  <c r="N280" i="17" s="1"/>
  <c r="O277" i="17" a="1"/>
  <c r="O277" i="17" s="1"/>
  <c r="Q274" i="17" a="1"/>
  <c r="Q274" i="17" s="1"/>
  <c r="M271" i="17" a="1"/>
  <c r="M271" i="17" s="1"/>
  <c r="O340" i="17" a="1"/>
  <c r="O340" i="17" s="1"/>
  <c r="M337" i="17" a="1"/>
  <c r="M337" i="17" s="1"/>
  <c r="N334" i="17" a="1"/>
  <c r="N334" i="17" s="1"/>
  <c r="O331" i="17" a="1"/>
  <c r="O331" i="17" s="1"/>
  <c r="N328" i="17" a="1"/>
  <c r="N328" i="17" s="1"/>
  <c r="P325" i="17" a="1"/>
  <c r="P325" i="17" s="1"/>
  <c r="P319" i="17" a="1"/>
  <c r="P319" i="17" s="1"/>
  <c r="M316" i="17" a="1"/>
  <c r="M316" i="17" s="1"/>
  <c r="O313" i="17" a="1"/>
  <c r="O313" i="17" s="1"/>
  <c r="N307" i="17" a="1"/>
  <c r="N307" i="17" s="1"/>
  <c r="N304" i="17" a="1"/>
  <c r="N304" i="17" s="1"/>
  <c r="P301" i="17" a="1"/>
  <c r="P301" i="17" s="1"/>
  <c r="L298" i="17" a="1"/>
  <c r="L298" i="17" s="1"/>
  <c r="O292" i="17" a="1"/>
  <c r="O292" i="17" s="1"/>
  <c r="M289" i="17" a="1"/>
  <c r="M289" i="17" s="1"/>
  <c r="P283" i="17" a="1"/>
  <c r="P283" i="17" s="1"/>
  <c r="M280" i="17" a="1"/>
  <c r="M280" i="17" s="1"/>
  <c r="N277" i="17" a="1"/>
  <c r="N277" i="17" s="1"/>
  <c r="P274" i="17" a="1"/>
  <c r="P274" i="17" s="1"/>
  <c r="L271" i="17" a="1"/>
  <c r="L271" i="17" s="1"/>
  <c r="P268" i="17" a="1"/>
  <c r="P268" i="17" s="1"/>
  <c r="N265" i="17" a="1"/>
  <c r="N265" i="17" s="1"/>
  <c r="O262" i="17" a="1"/>
  <c r="O262" i="17" s="1"/>
  <c r="Q256" i="17" a="1"/>
  <c r="Q256" i="17" s="1"/>
  <c r="N250" i="17" a="1"/>
  <c r="N250" i="17" s="1"/>
  <c r="L337" i="17" a="1"/>
  <c r="L337" i="17" s="1"/>
  <c r="M334" i="17" a="1"/>
  <c r="M334" i="17" s="1"/>
  <c r="N331" i="17" a="1"/>
  <c r="N331" i="17" s="1"/>
  <c r="M328" i="17" a="1"/>
  <c r="M328" i="17" s="1"/>
  <c r="O325" i="17" a="1"/>
  <c r="O325" i="17" s="1"/>
  <c r="O319" i="17" a="1"/>
  <c r="O319" i="17" s="1"/>
  <c r="L316" i="17" a="1"/>
  <c r="L316" i="17" s="1"/>
  <c r="N313" i="17" a="1"/>
  <c r="N313" i="17" s="1"/>
  <c r="Q310" i="17" a="1"/>
  <c r="Q310" i="17" s="1"/>
  <c r="M307" i="17" a="1"/>
  <c r="M307" i="17" s="1"/>
  <c r="M304" i="17" a="1"/>
  <c r="M304" i="17" s="1"/>
  <c r="O301" i="17" a="1"/>
  <c r="O301" i="17" s="1"/>
  <c r="N292" i="17" a="1"/>
  <c r="N292" i="17" s="1"/>
  <c r="L289" i="17" a="1"/>
  <c r="L289" i="17" s="1"/>
  <c r="P286" i="17" a="1"/>
  <c r="P286" i="17" s="1"/>
  <c r="O268" i="17" a="1"/>
  <c r="O268" i="17" s="1"/>
  <c r="M265" i="17" a="1"/>
  <c r="M265" i="17" s="1"/>
  <c r="N262" i="17" a="1"/>
  <c r="N262" i="17" s="1"/>
  <c r="O259" i="17" a="1"/>
  <c r="O259" i="17" s="1"/>
  <c r="P256" i="17" a="1"/>
  <c r="P256" i="17" s="1"/>
  <c r="M250" i="17" a="1"/>
  <c r="M250" i="17" s="1"/>
  <c r="P247" i="17" a="1"/>
  <c r="P247" i="17" s="1"/>
  <c r="L244" i="17" a="1"/>
  <c r="L244" i="17" s="1"/>
  <c r="L241" i="17" a="1"/>
  <c r="L241" i="17" s="1"/>
  <c r="M238" i="17" a="1"/>
  <c r="M238" i="17" s="1"/>
  <c r="N235" i="17" a="1"/>
  <c r="N235" i="17" s="1"/>
  <c r="L229" i="17" a="1"/>
  <c r="L229" i="17" s="1"/>
  <c r="N340" i="17" a="1"/>
  <c r="N340" i="17" s="1"/>
  <c r="L334" i="17" a="1"/>
  <c r="L334" i="17" s="1"/>
  <c r="M331" i="17" a="1"/>
  <c r="M331" i="17" s="1"/>
  <c r="L328" i="17" a="1"/>
  <c r="L328" i="17" s="1"/>
  <c r="N325" i="17" a="1"/>
  <c r="N325" i="17" s="1"/>
  <c r="Q322" i="17" a="1"/>
  <c r="Q322" i="17" s="1"/>
  <c r="N319" i="17" a="1"/>
  <c r="N319" i="17" s="1"/>
  <c r="M313" i="17" a="1"/>
  <c r="M313" i="17" s="1"/>
  <c r="P310" i="17" a="1"/>
  <c r="P310" i="17" s="1"/>
  <c r="L304" i="17" a="1"/>
  <c r="L304" i="17" s="1"/>
  <c r="Q298" i="17" a="1"/>
  <c r="Q298" i="17" s="1"/>
  <c r="Q295" i="17" a="1"/>
  <c r="Q295" i="17" s="1"/>
  <c r="M292" i="17" a="1"/>
  <c r="M292" i="17" s="1"/>
  <c r="O286" i="17" a="1"/>
  <c r="O286" i="17" s="1"/>
  <c r="O283" i="17" a="1"/>
  <c r="O283" i="17" s="1"/>
  <c r="L280" i="17" a="1"/>
  <c r="L280" i="17" s="1"/>
  <c r="M277" i="17" a="1"/>
  <c r="M277" i="17" s="1"/>
  <c r="O274" i="17" a="1"/>
  <c r="O274" i="17" s="1"/>
  <c r="Q271" i="17" a="1"/>
  <c r="Q271" i="17" s="1"/>
  <c r="N268" i="17" a="1"/>
  <c r="N268" i="17" s="1"/>
  <c r="L265" i="17" a="1"/>
  <c r="L265" i="17" s="1"/>
  <c r="M262" i="17" a="1"/>
  <c r="M262" i="17" s="1"/>
  <c r="O256" i="17" a="1"/>
  <c r="O256" i="17" s="1"/>
  <c r="Q253" i="17" a="1"/>
  <c r="Q253" i="17" s="1"/>
  <c r="L250" i="17" a="1"/>
  <c r="L250" i="17" s="1"/>
  <c r="M340" i="17" a="1"/>
  <c r="M340" i="17" s="1"/>
  <c r="Q337" i="17" a="1"/>
  <c r="Q337" i="17" s="1"/>
  <c r="L331" i="17" a="1"/>
  <c r="L331" i="17" s="1"/>
  <c r="M325" i="17" a="1"/>
  <c r="M325" i="17" s="1"/>
  <c r="P322" i="17" a="1"/>
  <c r="P322" i="17" s="1"/>
  <c r="M319" i="17" a="1"/>
  <c r="M319" i="17" s="1"/>
  <c r="L313" i="17" a="1"/>
  <c r="L313" i="17" s="1"/>
  <c r="O310" i="17" a="1"/>
  <c r="O310" i="17" s="1"/>
  <c r="L307" i="17" a="1"/>
  <c r="L307" i="17" s="1"/>
  <c r="Q304" i="17" a="1"/>
  <c r="Q304" i="17" s="1"/>
  <c r="N301" i="17" a="1"/>
  <c r="N301" i="17" s="1"/>
  <c r="P298" i="17" a="1"/>
  <c r="P298" i="17" s="1"/>
  <c r="P295" i="17" a="1"/>
  <c r="P295" i="17" s="1"/>
  <c r="L292" i="17" a="1"/>
  <c r="L292" i="17" s="1"/>
  <c r="Q289" i="17" a="1"/>
  <c r="Q289" i="17" s="1"/>
  <c r="N286" i="17" a="1"/>
  <c r="N286" i="17" s="1"/>
  <c r="Q280" i="17" a="1"/>
  <c r="Q280" i="17" s="1"/>
  <c r="L277" i="17" a="1"/>
  <c r="L277" i="17" s="1"/>
  <c r="N274" i="17" a="1"/>
  <c r="N274" i="17" s="1"/>
  <c r="P271" i="17" a="1"/>
  <c r="P271" i="17" s="1"/>
  <c r="M268" i="17" a="1"/>
  <c r="M268" i="17" s="1"/>
  <c r="L340" i="17" a="1"/>
  <c r="L340" i="17" s="1"/>
  <c r="L325" i="17" a="1"/>
  <c r="L325" i="17" s="1"/>
  <c r="O322" i="17" a="1"/>
  <c r="O322" i="17" s="1"/>
  <c r="L319" i="17" a="1"/>
  <c r="L319" i="17" s="1"/>
  <c r="Q316" i="17" a="1"/>
  <c r="Q316" i="17" s="1"/>
  <c r="Q307" i="17" a="1"/>
  <c r="Q307" i="17" s="1"/>
  <c r="M301" i="17" a="1"/>
  <c r="M301" i="17" s="1"/>
  <c r="O298" i="17" a="1"/>
  <c r="O298" i="17" s="1"/>
  <c r="O295" i="17" a="1"/>
  <c r="O295" i="17" s="1"/>
  <c r="P289" i="17" a="1"/>
  <c r="P289" i="17" s="1"/>
  <c r="N283" i="17" a="1"/>
  <c r="N283" i="17" s="1"/>
  <c r="P280" i="17" a="1"/>
  <c r="P280" i="17" s="1"/>
  <c r="M274" i="17" a="1"/>
  <c r="M274" i="17" s="1"/>
  <c r="L268" i="17" a="1"/>
  <c r="L268" i="17" s="1"/>
  <c r="M259" i="17" a="1"/>
  <c r="M259" i="17" s="1"/>
  <c r="O253" i="17" a="1"/>
  <c r="O253" i="17" s="1"/>
  <c r="Q250" i="17" a="1"/>
  <c r="Q250" i="17" s="1"/>
  <c r="P244" i="17" a="1"/>
  <c r="P244" i="17" s="1"/>
  <c r="Q241" i="17" a="1"/>
  <c r="Q241" i="17" s="1"/>
  <c r="P238" i="17" a="1"/>
  <c r="P238" i="17" s="1"/>
  <c r="L235" i="17" a="1"/>
  <c r="L235" i="17" s="1"/>
  <c r="N232" i="17" a="1"/>
  <c r="N232" i="17" s="1"/>
  <c r="P229" i="17" a="1"/>
  <c r="P229" i="17" s="1"/>
  <c r="M226" i="17" a="1"/>
  <c r="M226" i="17" s="1"/>
  <c r="N223" i="17" a="1"/>
  <c r="N223" i="17" s="1"/>
  <c r="N247" i="17" a="1"/>
  <c r="N247" i="17" s="1"/>
  <c r="M229" i="17" a="1"/>
  <c r="M229" i="17" s="1"/>
  <c r="L226" i="17" a="1"/>
  <c r="L226" i="17" s="1"/>
  <c r="O217" i="17" a="1"/>
  <c r="O217" i="17" s="1"/>
  <c r="L214" i="17" a="1"/>
  <c r="L214" i="17" s="1"/>
  <c r="O211" i="17" a="1"/>
  <c r="O211" i="17" s="1"/>
  <c r="Q208" i="17" a="1"/>
  <c r="Q208" i="17" s="1"/>
  <c r="L205" i="17" a="1"/>
  <c r="L205" i="17" s="1"/>
  <c r="O202" i="17" a="1"/>
  <c r="O202" i="17" s="1"/>
  <c r="P199" i="17" a="1"/>
  <c r="P199" i="17" s="1"/>
  <c r="Q196" i="17" a="1"/>
  <c r="Q196" i="17" s="1"/>
  <c r="L190" i="17" a="1"/>
  <c r="L190" i="17" s="1"/>
  <c r="N187" i="17" a="1"/>
  <c r="N187" i="17" s="1"/>
  <c r="Q184" i="17" a="1"/>
  <c r="Q184" i="17" s="1"/>
  <c r="O181" i="17" a="1"/>
  <c r="O181" i="17" s="1"/>
  <c r="M178" i="17" a="1"/>
  <c r="M178" i="17" s="1"/>
  <c r="N175" i="17" a="1"/>
  <c r="N175" i="17" s="1"/>
  <c r="P169" i="17" a="1"/>
  <c r="P169" i="17" s="1"/>
  <c r="M166" i="17" a="1"/>
  <c r="M166" i="17" s="1"/>
  <c r="P151" i="17" a="1"/>
  <c r="P151" i="17" s="1"/>
  <c r="N148" i="17" a="1"/>
  <c r="N148" i="17" s="1"/>
  <c r="L145" i="17" a="1"/>
  <c r="L145" i="17" s="1"/>
  <c r="P142" i="17" a="1"/>
  <c r="P142" i="17" s="1"/>
  <c r="O127" i="17" a="1"/>
  <c r="O127" i="17" s="1"/>
  <c r="N124" i="17" a="1"/>
  <c r="N124" i="17" s="1"/>
  <c r="M118" i="17" a="1"/>
  <c r="M118" i="17" s="1"/>
  <c r="L247" i="17" a="1"/>
  <c r="L247" i="17" s="1"/>
  <c r="Q232" i="17" a="1"/>
  <c r="Q232" i="17" s="1"/>
  <c r="Q223" i="17" a="1"/>
  <c r="Q223" i="17" s="1"/>
  <c r="N217" i="17" a="1"/>
  <c r="N217" i="17" s="1"/>
  <c r="Q214" i="17" a="1"/>
  <c r="Q214" i="17" s="1"/>
  <c r="P208" i="17" a="1"/>
  <c r="P208" i="17" s="1"/>
  <c r="N202" i="17" a="1"/>
  <c r="N202" i="17" s="1"/>
  <c r="O199" i="17" a="1"/>
  <c r="O199" i="17" s="1"/>
  <c r="P196" i="17" a="1"/>
  <c r="P196" i="17" s="1"/>
  <c r="M193" i="17" a="1"/>
  <c r="M193" i="17" s="1"/>
  <c r="M187" i="17" a="1"/>
  <c r="M187" i="17" s="1"/>
  <c r="P184" i="17" a="1"/>
  <c r="P184" i="17" s="1"/>
  <c r="N181" i="17" a="1"/>
  <c r="N181" i="17" s="1"/>
  <c r="Q178" i="17" a="1"/>
  <c r="Q178" i="17" s="1"/>
  <c r="L178" i="17" a="1"/>
  <c r="L178" i="17" s="1"/>
  <c r="M175" i="17" a="1"/>
  <c r="M175" i="17" s="1"/>
  <c r="Q172" i="17" a="1"/>
  <c r="Q172" i="17" s="1"/>
  <c r="O169" i="17" a="1"/>
  <c r="O169" i="17" s="1"/>
  <c r="Q166" i="17" a="1"/>
  <c r="Q166" i="17" s="1"/>
  <c r="L166" i="17" a="1"/>
  <c r="L166" i="17" s="1"/>
  <c r="Q163" i="17" a="1"/>
  <c r="Q163" i="17" s="1"/>
  <c r="L163" i="17" a="1"/>
  <c r="L163" i="17" s="1"/>
  <c r="Q160" i="17" a="1"/>
  <c r="Q160" i="17" s="1"/>
  <c r="P157" i="17" a="1"/>
  <c r="P157" i="17" s="1"/>
  <c r="N154" i="17" a="1"/>
  <c r="N154" i="17" s="1"/>
  <c r="O151" i="17" a="1"/>
  <c r="O151" i="17" s="1"/>
  <c r="M148" i="17" a="1"/>
  <c r="M148" i="17" s="1"/>
  <c r="P262" i="17" a="1"/>
  <c r="P262" i="17" s="1"/>
  <c r="Q238" i="17" a="1"/>
  <c r="Q238" i="17" s="1"/>
  <c r="P232" i="17" a="1"/>
  <c r="P232" i="17" s="1"/>
  <c r="Q226" i="17" a="1"/>
  <c r="Q226" i="17" s="1"/>
  <c r="P223" i="17" a="1"/>
  <c r="P223" i="17" s="1"/>
  <c r="Q220" i="17" a="1"/>
  <c r="Q220" i="17" s="1"/>
  <c r="M217" i="17" a="1"/>
  <c r="M217" i="17" s="1"/>
  <c r="N211" i="17" a="1"/>
  <c r="N211" i="17" s="1"/>
  <c r="O208" i="17" a="1"/>
  <c r="O208" i="17" s="1"/>
  <c r="Q205" i="17" a="1"/>
  <c r="Q205" i="17" s="1"/>
  <c r="M202" i="17" a="1"/>
  <c r="M202" i="17" s="1"/>
  <c r="N199" i="17" a="1"/>
  <c r="N199" i="17" s="1"/>
  <c r="L193" i="17" a="1"/>
  <c r="L193" i="17" s="1"/>
  <c r="Q190" i="17" a="1"/>
  <c r="Q190" i="17" s="1"/>
  <c r="O184" i="17" a="1"/>
  <c r="O184" i="17" s="1"/>
  <c r="M181" i="17" a="1"/>
  <c r="M181" i="17" s="1"/>
  <c r="P172" i="17" a="1"/>
  <c r="P172" i="17" s="1"/>
  <c r="N169" i="17" a="1"/>
  <c r="N169" i="17" s="1"/>
  <c r="P163" i="17" a="1"/>
  <c r="P163" i="17" s="1"/>
  <c r="P160" i="17" a="1"/>
  <c r="P160" i="17" s="1"/>
  <c r="O157" i="17" a="1"/>
  <c r="O157" i="17" s="1"/>
  <c r="M154" i="17" a="1"/>
  <c r="M154" i="17" s="1"/>
  <c r="Q145" i="17" a="1"/>
  <c r="Q145" i="17" s="1"/>
  <c r="O142" i="17" a="1"/>
  <c r="O142" i="17" s="1"/>
  <c r="M139" i="17" a="1"/>
  <c r="M139" i="17" s="1"/>
  <c r="O133" i="17" a="1"/>
  <c r="O133" i="17" s="1"/>
  <c r="L262" i="17" a="1"/>
  <c r="L262" i="17" s="1"/>
  <c r="Q259" i="17" a="1"/>
  <c r="Q259" i="17" s="1"/>
  <c r="N256" i="17" a="1"/>
  <c r="N256" i="17" s="1"/>
  <c r="P253" i="17" a="1"/>
  <c r="P253" i="17" s="1"/>
  <c r="O238" i="17" a="1"/>
  <c r="O238" i="17" s="1"/>
  <c r="Q235" i="17" a="1"/>
  <c r="Q235" i="17" s="1"/>
  <c r="O232" i="17" a="1"/>
  <c r="O232" i="17" s="1"/>
  <c r="P226" i="17" a="1"/>
  <c r="P226" i="17" s="1"/>
  <c r="O223" i="17" a="1"/>
  <c r="O223" i="17" s="1"/>
  <c r="P220" i="17" a="1"/>
  <c r="P220" i="17" s="1"/>
  <c r="L217" i="17" a="1"/>
  <c r="L217" i="17" s="1"/>
  <c r="P214" i="17" a="1"/>
  <c r="P214" i="17" s="1"/>
  <c r="M211" i="17" a="1"/>
  <c r="M211" i="17" s="1"/>
  <c r="P205" i="17" a="1"/>
  <c r="P205" i="17" s="1"/>
  <c r="L202" i="17" a="1"/>
  <c r="L202" i="17" s="1"/>
  <c r="M199" i="17" a="1"/>
  <c r="M199" i="17" s="1"/>
  <c r="O196" i="17" a="1"/>
  <c r="O196" i="17" s="1"/>
  <c r="Q193" i="17" a="1"/>
  <c r="Q193" i="17" s="1"/>
  <c r="P190" i="17" a="1"/>
  <c r="P190" i="17" s="1"/>
  <c r="L187" i="17" a="1"/>
  <c r="L187" i="17" s="1"/>
  <c r="L181" i="17" a="1"/>
  <c r="L181" i="17" s="1"/>
  <c r="P178" i="17" a="1"/>
  <c r="P178" i="17" s="1"/>
  <c r="L175" i="17" a="1"/>
  <c r="L175" i="17" s="1"/>
  <c r="O172" i="17" a="1"/>
  <c r="O172" i="17" s="1"/>
  <c r="M169" i="17" a="1"/>
  <c r="M169" i="17" s="1"/>
  <c r="P166" i="17" a="1"/>
  <c r="P166" i="17" s="1"/>
  <c r="P259" i="17" a="1"/>
  <c r="P259" i="17" s="1"/>
  <c r="L256" i="17" a="1"/>
  <c r="L256" i="17" s="1"/>
  <c r="M253" i="17" a="1"/>
  <c r="M253" i="17" s="1"/>
  <c r="O250" i="17" a="1"/>
  <c r="O250" i="17" s="1"/>
  <c r="Q244" i="17" a="1"/>
  <c r="Q244" i="17" s="1"/>
  <c r="O241" i="17" a="1"/>
  <c r="O241" i="17" s="1"/>
  <c r="P235" i="17" a="1"/>
  <c r="P235" i="17" s="1"/>
  <c r="L232" i="17" a="1"/>
  <c r="L232" i="17" s="1"/>
  <c r="Q229" i="17" a="1"/>
  <c r="Q229" i="17" s="1"/>
  <c r="O220" i="17" a="1"/>
  <c r="O220" i="17" s="1"/>
  <c r="L211" i="17" a="1"/>
  <c r="L211" i="17" s="1"/>
  <c r="N208" i="17" a="1"/>
  <c r="N208" i="17" s="1"/>
  <c r="O205" i="17" a="1"/>
  <c r="O205" i="17" s="1"/>
  <c r="L199" i="17" a="1"/>
  <c r="L199" i="17" s="1"/>
  <c r="N196" i="17" a="1"/>
  <c r="N196" i="17" s="1"/>
  <c r="O190" i="17" a="1"/>
  <c r="O190" i="17" s="1"/>
  <c r="Q187" i="17" a="1"/>
  <c r="Q187" i="17" s="1"/>
  <c r="N184" i="17" a="1"/>
  <c r="N184" i="17" s="1"/>
  <c r="Q175" i="17" a="1"/>
  <c r="Q175" i="17" s="1"/>
  <c r="N172" i="17" a="1"/>
  <c r="N172" i="17" s="1"/>
  <c r="L169" i="17" a="1"/>
  <c r="L169" i="17" s="1"/>
  <c r="N160" i="17" a="1"/>
  <c r="N160" i="17" s="1"/>
  <c r="M157" i="17" a="1"/>
  <c r="M157" i="17" s="1"/>
  <c r="M151" i="17" a="1"/>
  <c r="M151" i="17" s="1"/>
  <c r="P145" i="17" a="1"/>
  <c r="P145" i="17" s="1"/>
  <c r="N142" i="17" a="1"/>
  <c r="N142" i="17" s="1"/>
  <c r="L139" i="17" a="1"/>
  <c r="L139" i="17" s="1"/>
  <c r="N259" i="17" a="1"/>
  <c r="N259" i="17" s="1"/>
  <c r="L253" i="17" a="1"/>
  <c r="L253" i="17" s="1"/>
  <c r="N244" i="17" a="1"/>
  <c r="N244" i="17" s="1"/>
  <c r="N241" i="17" a="1"/>
  <c r="N241" i="17" s="1"/>
  <c r="N238" i="17" a="1"/>
  <c r="N238" i="17" s="1"/>
  <c r="O235" i="17" a="1"/>
  <c r="O235" i="17" s="1"/>
  <c r="O226" i="17" a="1"/>
  <c r="O226" i="17" s="1"/>
  <c r="M223" i="17" a="1"/>
  <c r="M223" i="17" s="1"/>
  <c r="N220" i="17" a="1"/>
  <c r="N220" i="17" s="1"/>
  <c r="O214" i="17" a="1"/>
  <c r="O214" i="17" s="1"/>
  <c r="Q211" i="17" a="1"/>
  <c r="Q211" i="17" s="1"/>
  <c r="M208" i="17" a="1"/>
  <c r="M208" i="17" s="1"/>
  <c r="N205" i="17" a="1"/>
  <c r="N205" i="17" s="1"/>
  <c r="M196" i="17" a="1"/>
  <c r="M196" i="17" s="1"/>
  <c r="P193" i="17" a="1"/>
  <c r="P193" i="17" s="1"/>
  <c r="P187" i="17" a="1"/>
  <c r="P187" i="17" s="1"/>
  <c r="M184" i="17" a="1"/>
  <c r="M184" i="17" s="1"/>
  <c r="Q181" i="17" a="1"/>
  <c r="Q181" i="17" s="1"/>
  <c r="O178" i="17" a="1"/>
  <c r="O178" i="17" s="1"/>
  <c r="P175" i="17" a="1"/>
  <c r="P175" i="17" s="1"/>
  <c r="M172" i="17" a="1"/>
  <c r="M172" i="17" s="1"/>
  <c r="O166" i="17" a="1"/>
  <c r="O166" i="17" s="1"/>
  <c r="N163" i="17" a="1"/>
  <c r="N163" i="17" s="1"/>
  <c r="M160" i="17" a="1"/>
  <c r="M160" i="17" s="1"/>
  <c r="L157" i="17" a="1"/>
  <c r="L157" i="17" s="1"/>
  <c r="P154" i="17" a="1"/>
  <c r="P154" i="17" s="1"/>
  <c r="O265" i="17" a="1"/>
  <c r="O265" i="17" s="1"/>
  <c r="Q247" i="17" a="1"/>
  <c r="Q247" i="17" s="1"/>
  <c r="M244" i="17" a="1"/>
  <c r="M244" i="17" s="1"/>
  <c r="M241" i="17" a="1"/>
  <c r="M241" i="17" s="1"/>
  <c r="L238" i="17" a="1"/>
  <c r="L238" i="17" s="1"/>
  <c r="M235" i="17" a="1"/>
  <c r="M235" i="17" s="1"/>
  <c r="M220" i="17" a="1"/>
  <c r="M220" i="17" s="1"/>
  <c r="Q217" i="17" a="1"/>
  <c r="Q217" i="17" s="1"/>
  <c r="N214" i="17" a="1"/>
  <c r="N214" i="17" s="1"/>
  <c r="M205" i="17" a="1"/>
  <c r="M205" i="17" s="1"/>
  <c r="Q202" i="17" a="1"/>
  <c r="Q202" i="17" s="1"/>
  <c r="L196" i="17" a="1"/>
  <c r="L196" i="17" s="1"/>
  <c r="O193" i="17" a="1"/>
  <c r="O193" i="17" s="1"/>
  <c r="N190" i="17" a="1"/>
  <c r="N190" i="17" s="1"/>
  <c r="O187" i="17" a="1"/>
  <c r="O187" i="17" s="1"/>
  <c r="L184" i="17" a="1"/>
  <c r="L184" i="17" s="1"/>
  <c r="O175" i="17" a="1"/>
  <c r="O175" i="17" s="1"/>
  <c r="Q169" i="17" a="1"/>
  <c r="Q169" i="17" s="1"/>
  <c r="L151" i="17" a="1"/>
  <c r="L151" i="17" s="1"/>
  <c r="P148" i="17" a="1"/>
  <c r="P148" i="17" s="1"/>
  <c r="N145" i="17" a="1"/>
  <c r="N145" i="17" s="1"/>
  <c r="Q142" i="17" a="1"/>
  <c r="Q142" i="17" s="1"/>
  <c r="L142" i="17" a="1"/>
  <c r="L142" i="17" s="1"/>
  <c r="P139" i="17" a="1"/>
  <c r="P139" i="17" s="1"/>
  <c r="N136" i="17" a="1"/>
  <c r="N136" i="17" s="1"/>
  <c r="L160" i="17" a="1"/>
  <c r="L160" i="17" s="1"/>
  <c r="O145" i="17" a="1"/>
  <c r="O145" i="17" s="1"/>
  <c r="O139" i="17" a="1"/>
  <c r="O139" i="17" s="1"/>
  <c r="O136" i="17" a="1"/>
  <c r="O136" i="17" s="1"/>
  <c r="M133" i="17" a="1"/>
  <c r="M133" i="17" s="1"/>
  <c r="P130" i="17" a="1"/>
  <c r="P130" i="17" s="1"/>
  <c r="Q121" i="17" a="1"/>
  <c r="Q121" i="17" s="1"/>
  <c r="Q118" i="17" a="1"/>
  <c r="Q118" i="17" s="1"/>
  <c r="L112" i="17" a="1"/>
  <c r="L112" i="17" s="1"/>
  <c r="L109" i="17" a="1"/>
  <c r="L109" i="17" s="1"/>
  <c r="O106" i="17" a="1"/>
  <c r="O106" i="17" s="1"/>
  <c r="L103" i="17" a="1"/>
  <c r="L103" i="17" s="1"/>
  <c r="N97" i="17" a="1"/>
  <c r="N97" i="17" s="1"/>
  <c r="P94" i="17" a="1"/>
  <c r="P94" i="17" s="1"/>
  <c r="M91" i="17" a="1"/>
  <c r="M91" i="17" s="1"/>
  <c r="Q88" i="17" a="1"/>
  <c r="Q88" i="17" s="1"/>
  <c r="M82" i="17" a="1"/>
  <c r="M82" i="17" s="1"/>
  <c r="M79" i="17" a="1"/>
  <c r="M79" i="17" s="1"/>
  <c r="O76" i="17" a="1"/>
  <c r="O76" i="17" s="1"/>
  <c r="O73" i="17" a="1"/>
  <c r="O73" i="17" s="1"/>
  <c r="N70" i="17" a="1"/>
  <c r="N70" i="17" s="1"/>
  <c r="Q67" i="17" a="1"/>
  <c r="Q67" i="17" s="1"/>
  <c r="L67" i="17" a="1"/>
  <c r="L67" i="17" s="1"/>
  <c r="N64" i="17" a="1"/>
  <c r="N64" i="17" s="1"/>
  <c r="M61" i="17" a="1"/>
  <c r="M61" i="17" s="1"/>
  <c r="Q49" i="17" a="1"/>
  <c r="Q49" i="17" s="1"/>
  <c r="L172" i="17" a="1"/>
  <c r="L172" i="17" s="1"/>
  <c r="Q157" i="17" a="1"/>
  <c r="Q157" i="17" s="1"/>
  <c r="Q154" i="17" a="1"/>
  <c r="Q154" i="17" s="1"/>
  <c r="M145" i="17" a="1"/>
  <c r="M145" i="17" s="1"/>
  <c r="N139" i="17" a="1"/>
  <c r="N139" i="17" s="1"/>
  <c r="M136" i="17" a="1"/>
  <c r="M136" i="17" s="1"/>
  <c r="L133" i="17" a="1"/>
  <c r="L133" i="17" s="1"/>
  <c r="N127" i="17" a="1"/>
  <c r="N127" i="17" s="1"/>
  <c r="P121" i="17" a="1"/>
  <c r="P121" i="17" s="1"/>
  <c r="Q115" i="17" a="1"/>
  <c r="Q115" i="17" s="1"/>
  <c r="Q109" i="17" a="1"/>
  <c r="Q109" i="17" s="1"/>
  <c r="Q103" i="17" a="1"/>
  <c r="Q103" i="17" s="1"/>
  <c r="P100" i="17" a="1"/>
  <c r="P100" i="17" s="1"/>
  <c r="M97" i="17" a="1"/>
  <c r="M97" i="17" s="1"/>
  <c r="O94" i="17" a="1"/>
  <c r="O94" i="17" s="1"/>
  <c r="L91" i="17" a="1"/>
  <c r="L91" i="17" s="1"/>
  <c r="P88" i="17" a="1"/>
  <c r="P88" i="17" s="1"/>
  <c r="O85" i="17" a="1"/>
  <c r="O85" i="17" s="1"/>
  <c r="L82" i="17" a="1"/>
  <c r="L82" i="17" s="1"/>
  <c r="L79" i="17" a="1"/>
  <c r="L79" i="17" s="1"/>
  <c r="N76" i="17" a="1"/>
  <c r="N76" i="17" s="1"/>
  <c r="N73" i="17" a="1"/>
  <c r="N73" i="17" s="1"/>
  <c r="M70" i="17" a="1"/>
  <c r="M70" i="17" s="1"/>
  <c r="Q58" i="17" a="1"/>
  <c r="Q58" i="17" s="1"/>
  <c r="O55" i="17" a="1"/>
  <c r="O55" i="17" s="1"/>
  <c r="M52" i="17" a="1"/>
  <c r="M52" i="17" s="1"/>
  <c r="O247" i="17" a="1"/>
  <c r="O247" i="17" s="1"/>
  <c r="L208" i="17" a="1"/>
  <c r="L208" i="17" s="1"/>
  <c r="Q199" i="17" a="1"/>
  <c r="Q199" i="17" s="1"/>
  <c r="N157" i="17" a="1"/>
  <c r="N157" i="17" s="1"/>
  <c r="O154" i="17" a="1"/>
  <c r="O154" i="17" s="1"/>
  <c r="L136" i="17" a="1"/>
  <c r="L136" i="17" s="1"/>
  <c r="O130" i="17" a="1"/>
  <c r="O130" i="17" s="1"/>
  <c r="M127" i="17" a="1"/>
  <c r="M127" i="17" s="1"/>
  <c r="Q124" i="17" a="1"/>
  <c r="Q124" i="17" s="1"/>
  <c r="O121" i="17" a="1"/>
  <c r="O121" i="17" s="1"/>
  <c r="P118" i="17" a="1"/>
  <c r="P118" i="17" s="1"/>
  <c r="Q112" i="17" a="1"/>
  <c r="Q112" i="17" s="1"/>
  <c r="N106" i="17" a="1"/>
  <c r="N106" i="17" s="1"/>
  <c r="O100" i="17" a="1"/>
  <c r="O100" i="17" s="1"/>
  <c r="L97" i="17" a="1"/>
  <c r="L97" i="17" s="1"/>
  <c r="O88" i="17" a="1"/>
  <c r="O88" i="17" s="1"/>
  <c r="M76" i="17" a="1"/>
  <c r="M76" i="17" s="1"/>
  <c r="M73" i="17" a="1"/>
  <c r="M73" i="17" s="1"/>
  <c r="L70" i="17" a="1"/>
  <c r="L70" i="17" s="1"/>
  <c r="P67" i="17" a="1"/>
  <c r="P67" i="17" s="1"/>
  <c r="M64" i="17" a="1"/>
  <c r="M64" i="17" s="1"/>
  <c r="L61" i="17" a="1"/>
  <c r="L61" i="17" s="1"/>
  <c r="P58" i="17" a="1"/>
  <c r="P58" i="17" s="1"/>
  <c r="O49" i="17" a="1"/>
  <c r="O49" i="17" s="1"/>
  <c r="Q46" i="17" a="1"/>
  <c r="Q46" i="17" s="1"/>
  <c r="Q43" i="17" a="1"/>
  <c r="Q43" i="17" s="1"/>
  <c r="N229" i="17" a="1"/>
  <c r="N229" i="17" s="1"/>
  <c r="L154" i="17" a="1"/>
  <c r="L154" i="17" s="1"/>
  <c r="Q151" i="17" a="1"/>
  <c r="Q151" i="17" s="1"/>
  <c r="N130" i="17" a="1"/>
  <c r="N130" i="17" s="1"/>
  <c r="P124" i="17" a="1"/>
  <c r="P124" i="17" s="1"/>
  <c r="N121" i="17" a="1"/>
  <c r="N121" i="17" s="1"/>
  <c r="O118" i="17" a="1"/>
  <c r="O118" i="17" s="1"/>
  <c r="P115" i="17" a="1"/>
  <c r="P115" i="17" s="1"/>
  <c r="P112" i="17" a="1"/>
  <c r="P112" i="17" s="1"/>
  <c r="P109" i="17" a="1"/>
  <c r="P109" i="17" s="1"/>
  <c r="M106" i="17" a="1"/>
  <c r="M106" i="17" s="1"/>
  <c r="P103" i="17" a="1"/>
  <c r="P103" i="17" s="1"/>
  <c r="N94" i="17" a="1"/>
  <c r="N94" i="17" s="1"/>
  <c r="Q91" i="17" a="1"/>
  <c r="Q91" i="17" s="1"/>
  <c r="N88" i="17" a="1"/>
  <c r="N88" i="17" s="1"/>
  <c r="N85" i="17" a="1"/>
  <c r="N85" i="17" s="1"/>
  <c r="L76" i="17" a="1"/>
  <c r="L76" i="17" s="1"/>
  <c r="L73" i="17" a="1"/>
  <c r="L73" i="17" s="1"/>
  <c r="O58" i="17" a="1"/>
  <c r="O58" i="17" s="1"/>
  <c r="N55" i="17" a="1"/>
  <c r="N55" i="17" s="1"/>
  <c r="Q52" i="17" a="1"/>
  <c r="Q52" i="17" s="1"/>
  <c r="L52" i="17" a="1"/>
  <c r="L52" i="17" s="1"/>
  <c r="N49" i="17" a="1"/>
  <c r="N49" i="17" s="1"/>
  <c r="P46" i="17" a="1"/>
  <c r="P46" i="17" s="1"/>
  <c r="P43" i="17" a="1"/>
  <c r="P43" i="17" s="1"/>
  <c r="O37" i="17" a="1"/>
  <c r="O37" i="17" s="1"/>
  <c r="L220" i="17" a="1"/>
  <c r="L220" i="17" s="1"/>
  <c r="N193" i="17" a="1"/>
  <c r="N193" i="17" s="1"/>
  <c r="N151" i="17" a="1"/>
  <c r="N151" i="17" s="1"/>
  <c r="M130" i="17" a="1"/>
  <c r="M130" i="17" s="1"/>
  <c r="L127" i="17" a="1"/>
  <c r="L127" i="17" s="1"/>
  <c r="O124" i="17" a="1"/>
  <c r="O124" i="17" s="1"/>
  <c r="M121" i="17" a="1"/>
  <c r="M121" i="17" s="1"/>
  <c r="O115" i="17" a="1"/>
  <c r="O115" i="17" s="1"/>
  <c r="O112" i="17" a="1"/>
  <c r="O112" i="17" s="1"/>
  <c r="O109" i="17" a="1"/>
  <c r="O109" i="17" s="1"/>
  <c r="L106" i="17" a="1"/>
  <c r="L106" i="17" s="1"/>
  <c r="O103" i="17" a="1"/>
  <c r="O103" i="17" s="1"/>
  <c r="N100" i="17" a="1"/>
  <c r="N100" i="17" s="1"/>
  <c r="Q97" i="17" a="1"/>
  <c r="Q97" i="17" s="1"/>
  <c r="M94" i="17" a="1"/>
  <c r="M94" i="17" s="1"/>
  <c r="M88" i="17" a="1"/>
  <c r="M88" i="17" s="1"/>
  <c r="M85" i="17" a="1"/>
  <c r="M85" i="17" s="1"/>
  <c r="Q82" i="17" a="1"/>
  <c r="Q82" i="17" s="1"/>
  <c r="Q79" i="17" a="1"/>
  <c r="Q79" i="17" s="1"/>
  <c r="O67" i="17" a="1"/>
  <c r="O67" i="17" s="1"/>
  <c r="Q64" i="17" a="1"/>
  <c r="Q64" i="17" s="1"/>
  <c r="L64" i="17" a="1"/>
  <c r="L64" i="17" s="1"/>
  <c r="Q61" i="17" a="1"/>
  <c r="Q61" i="17" s="1"/>
  <c r="N58" i="17" a="1"/>
  <c r="N58" i="17" s="1"/>
  <c r="M55" i="17" a="1"/>
  <c r="M55" i="17" s="1"/>
  <c r="P52" i="17" a="1"/>
  <c r="P52" i="17" s="1"/>
  <c r="P217" i="17" a="1"/>
  <c r="P217" i="17" s="1"/>
  <c r="P211" i="17" a="1"/>
  <c r="P211" i="17" s="1"/>
  <c r="P202" i="17" a="1"/>
  <c r="P202" i="17" s="1"/>
  <c r="M190" i="17" a="1"/>
  <c r="M190" i="17" s="1"/>
  <c r="N178" i="17" a="1"/>
  <c r="N178" i="17" s="1"/>
  <c r="O163" i="17" a="1"/>
  <c r="O163" i="17" s="1"/>
  <c r="Q148" i="17" a="1"/>
  <c r="Q148" i="17" s="1"/>
  <c r="M142" i="17" a="1"/>
  <c r="M142" i="17" s="1"/>
  <c r="Q133" i="17" a="1"/>
  <c r="Q133" i="17" s="1"/>
  <c r="L130" i="17" a="1"/>
  <c r="L130" i="17" s="1"/>
  <c r="M124" i="17" a="1"/>
  <c r="M124" i="17" s="1"/>
  <c r="L121" i="17" a="1"/>
  <c r="L121" i="17" s="1"/>
  <c r="N118" i="17" a="1"/>
  <c r="N118" i="17" s="1"/>
  <c r="N115" i="17" a="1"/>
  <c r="N115" i="17" s="1"/>
  <c r="N109" i="17" a="1"/>
  <c r="N109" i="17" s="1"/>
  <c r="N103" i="17" a="1"/>
  <c r="N103" i="17" s="1"/>
  <c r="M100" i="17" a="1"/>
  <c r="M100" i="17" s="1"/>
  <c r="L94" i="17" a="1"/>
  <c r="L94" i="17" s="1"/>
  <c r="P91" i="17" a="1"/>
  <c r="P91" i="17" s="1"/>
  <c r="L88" i="17" a="1"/>
  <c r="L88" i="17" s="1"/>
  <c r="L85" i="17" a="1"/>
  <c r="L85" i="17" s="1"/>
  <c r="P82" i="17" a="1"/>
  <c r="P82" i="17" s="1"/>
  <c r="P79" i="17" a="1"/>
  <c r="P79" i="17" s="1"/>
  <c r="Q76" i="17" a="1"/>
  <c r="Q76" i="17" s="1"/>
  <c r="Q70" i="17" a="1"/>
  <c r="Q70" i="17" s="1"/>
  <c r="M214" i="17" a="1"/>
  <c r="M214" i="17" s="1"/>
  <c r="P181" i="17" a="1"/>
  <c r="P181" i="17" s="1"/>
  <c r="N166" i="17" a="1"/>
  <c r="N166" i="17" s="1"/>
  <c r="M163" i="17" a="1"/>
  <c r="M163" i="17" s="1"/>
  <c r="O148" i="17" a="1"/>
  <c r="O148" i="17" s="1"/>
  <c r="Q136" i="17" a="1"/>
  <c r="Q136" i="17" s="1"/>
  <c r="P133" i="17" a="1"/>
  <c r="P133" i="17" s="1"/>
  <c r="Q130" i="17" a="1"/>
  <c r="Q130" i="17" s="1"/>
  <c r="Q127" i="17" a="1"/>
  <c r="Q127" i="17" s="1"/>
  <c r="L118" i="17" a="1"/>
  <c r="L118" i="17" s="1"/>
  <c r="M115" i="17" a="1"/>
  <c r="M115" i="17" s="1"/>
  <c r="N112" i="17" a="1"/>
  <c r="N112" i="17" s="1"/>
  <c r="M109" i="17" a="1"/>
  <c r="M109" i="17" s="1"/>
  <c r="Q106" i="17" a="1"/>
  <c r="Q106" i="17" s="1"/>
  <c r="M103" i="17" a="1"/>
  <c r="M103" i="17" s="1"/>
  <c r="L100" i="17" a="1"/>
  <c r="L100" i="17" s="1"/>
  <c r="P97" i="17" a="1"/>
  <c r="P97" i="17" s="1"/>
  <c r="Q94" i="17" a="1"/>
  <c r="Q94" i="17" s="1"/>
  <c r="O91" i="17" a="1"/>
  <c r="O91" i="17" s="1"/>
  <c r="Q85" i="17" a="1"/>
  <c r="Q85" i="17" s="1"/>
  <c r="O82" i="17" a="1"/>
  <c r="O82" i="17" s="1"/>
  <c r="O79" i="17" a="1"/>
  <c r="O79" i="17" s="1"/>
  <c r="Q73" i="17" a="1"/>
  <c r="Q73" i="17" s="1"/>
  <c r="P70" i="17" a="1"/>
  <c r="P70" i="17" s="1"/>
  <c r="N67" i="17" a="1"/>
  <c r="N67" i="17" s="1"/>
  <c r="O64" i="17" a="1"/>
  <c r="O64" i="17" s="1"/>
  <c r="Q268" i="17" a="1"/>
  <c r="Q268" i="17" s="1"/>
  <c r="N226" i="17" a="1"/>
  <c r="N226" i="17" s="1"/>
  <c r="L223" i="17" a="1"/>
  <c r="L223" i="17" s="1"/>
  <c r="O160" i="17" a="1"/>
  <c r="O160" i="17" s="1"/>
  <c r="L148" i="17" a="1"/>
  <c r="L148" i="17" s="1"/>
  <c r="Q139" i="17" a="1"/>
  <c r="Q139" i="17" s="1"/>
  <c r="P136" i="17" a="1"/>
  <c r="P136" i="17" s="1"/>
  <c r="N133" i="17" a="1"/>
  <c r="N133" i="17" s="1"/>
  <c r="P127" i="17" a="1"/>
  <c r="P127" i="17" s="1"/>
  <c r="L124" i="17" a="1"/>
  <c r="L124" i="17" s="1"/>
  <c r="L115" i="17" a="1"/>
  <c r="L115" i="17" s="1"/>
  <c r="M112" i="17" a="1"/>
  <c r="M112" i="17" s="1"/>
  <c r="P106" i="17" a="1"/>
  <c r="P106" i="17" s="1"/>
  <c r="Q100" i="17" a="1"/>
  <c r="Q100" i="17" s="1"/>
  <c r="O97" i="17" a="1"/>
  <c r="O97" i="17" s="1"/>
  <c r="N91" i="17" a="1"/>
  <c r="N91" i="17" s="1"/>
  <c r="P85" i="17" a="1"/>
  <c r="P85" i="17" s="1"/>
  <c r="N82" i="17" a="1"/>
  <c r="N82" i="17" s="1"/>
  <c r="N79" i="17" a="1"/>
  <c r="N79" i="17" s="1"/>
  <c r="P76" i="17" a="1"/>
  <c r="P76" i="17" s="1"/>
  <c r="P73" i="17" a="1"/>
  <c r="P73" i="17" s="1"/>
  <c r="O70" i="17" a="1"/>
  <c r="O70" i="17" s="1"/>
  <c r="M67" i="17" a="1"/>
  <c r="M67" i="17" s="1"/>
  <c r="N61" i="17" a="1"/>
  <c r="N61" i="17" s="1"/>
  <c r="P55" i="17" a="1"/>
  <c r="P55" i="17" s="1"/>
  <c r="N52" i="17" a="1"/>
  <c r="N52" i="17" s="1"/>
  <c r="L46" i="17" a="1"/>
  <c r="L46" i="17" s="1"/>
  <c r="Q55" i="17" a="1"/>
  <c r="Q55" i="17" s="1"/>
  <c r="M49" i="17" a="1"/>
  <c r="M49" i="17" s="1"/>
  <c r="L43" i="17" a="1"/>
  <c r="L43" i="17" s="1"/>
  <c r="Q34" i="17" a="1"/>
  <c r="Q34" i="17" s="1"/>
  <c r="P31" i="17" a="1"/>
  <c r="P31" i="17" s="1"/>
  <c r="P28" i="17" a="1"/>
  <c r="P28" i="17" s="1"/>
  <c r="O25" i="17" a="1"/>
  <c r="O25" i="17" s="1"/>
  <c r="N22" i="17" a="1"/>
  <c r="N22" i="17" s="1"/>
  <c r="Q16" i="17" a="1"/>
  <c r="Q16" i="17" s="1"/>
  <c r="P64" i="17" a="1"/>
  <c r="P64" i="17" s="1"/>
  <c r="L49" i="17" a="1"/>
  <c r="L49" i="17" s="1"/>
  <c r="N40" i="17" a="1"/>
  <c r="N40" i="17" s="1"/>
  <c r="M37" i="17" a="1"/>
  <c r="M37" i="17" s="1"/>
  <c r="P34" i="17" a="1"/>
  <c r="P34" i="17" s="1"/>
  <c r="N25" i="17" a="1"/>
  <c r="N25" i="17" s="1"/>
  <c r="M22" i="17" a="1"/>
  <c r="M22" i="17" s="1"/>
  <c r="P19" i="17" a="1"/>
  <c r="P19" i="17" s="1"/>
  <c r="P16" i="17" a="1"/>
  <c r="P16" i="17" s="1"/>
  <c r="M13" i="17" a="1"/>
  <c r="M13" i="17" s="1"/>
  <c r="P61" i="17" a="1"/>
  <c r="P61" i="17" s="1"/>
  <c r="M58" i="17" a="1"/>
  <c r="M58" i="17" s="1"/>
  <c r="L55" i="17" a="1"/>
  <c r="L55" i="17" s="1"/>
  <c r="O46" i="17" a="1"/>
  <c r="O46" i="17" s="1"/>
  <c r="M40" i="17" a="1"/>
  <c r="M40" i="17" s="1"/>
  <c r="O34" i="17" a="1"/>
  <c r="O34" i="17" s="1"/>
  <c r="O31" i="17" a="1"/>
  <c r="O31" i="17" s="1"/>
  <c r="O28" i="17" a="1"/>
  <c r="O28" i="17" s="1"/>
  <c r="M25" i="17" a="1"/>
  <c r="M25" i="17" s="1"/>
  <c r="L22" i="17" a="1"/>
  <c r="L22" i="17" s="1"/>
  <c r="O19" i="17" a="1"/>
  <c r="O19" i="17" s="1"/>
  <c r="Q10" i="17" a="1"/>
  <c r="Q10" i="17" s="1"/>
  <c r="Q7" i="17" a="1"/>
  <c r="Q7" i="17" s="1"/>
  <c r="O61" i="17" a="1"/>
  <c r="O61" i="17" s="1"/>
  <c r="L58" i="17" a="1"/>
  <c r="L58" i="17" s="1"/>
  <c r="O52" i="17" a="1"/>
  <c r="O52" i="17" s="1"/>
  <c r="N46" i="17" a="1"/>
  <c r="N46" i="17" s="1"/>
  <c r="L40" i="17" a="1"/>
  <c r="L40" i="17" s="1"/>
  <c r="L37" i="17" a="1"/>
  <c r="L37" i="17" s="1"/>
  <c r="N34" i="17" a="1"/>
  <c r="N34" i="17" s="1"/>
  <c r="N31" i="17" a="1"/>
  <c r="N31" i="17" s="1"/>
  <c r="N19" i="17" a="1"/>
  <c r="N19" i="17" s="1"/>
  <c r="O16" i="17" a="1"/>
  <c r="O16" i="17" s="1"/>
  <c r="L13" i="17" a="1"/>
  <c r="L13" i="17" s="1"/>
  <c r="P10" i="17" a="1"/>
  <c r="P10" i="17" s="1"/>
  <c r="P7" i="17" a="1"/>
  <c r="P7" i="17" s="1"/>
  <c r="M46" i="17" a="1"/>
  <c r="M46" i="17" s="1"/>
  <c r="Q40" i="17" a="1"/>
  <c r="Q40" i="17" s="1"/>
  <c r="Q37" i="17" a="1"/>
  <c r="Q37" i="17" s="1"/>
  <c r="M34" i="17" a="1"/>
  <c r="M34" i="17" s="1"/>
  <c r="M31" i="17" a="1"/>
  <c r="M31" i="17" s="1"/>
  <c r="N28" i="17" a="1"/>
  <c r="N28" i="17" s="1"/>
  <c r="L25" i="17" a="1"/>
  <c r="L25" i="17" s="1"/>
  <c r="Q22" i="17" a="1"/>
  <c r="Q22" i="17" s="1"/>
  <c r="Q13" i="17" a="1"/>
  <c r="Q13" i="17" s="1"/>
  <c r="O10" i="17" a="1"/>
  <c r="O10" i="17" s="1"/>
  <c r="O7" i="17" a="1"/>
  <c r="O7" i="17" s="1"/>
  <c r="O43" i="17" a="1"/>
  <c r="O43" i="17" s="1"/>
  <c r="P40" i="17" a="1"/>
  <c r="P40" i="17" s="1"/>
  <c r="L34" i="17" a="1"/>
  <c r="L34" i="17" s="1"/>
  <c r="P22" i="17" a="1"/>
  <c r="P22" i="17" s="1"/>
  <c r="M19" i="17" a="1"/>
  <c r="M19" i="17" s="1"/>
  <c r="N16" i="17" a="1"/>
  <c r="N16" i="17" s="1"/>
  <c r="P13" i="17" a="1"/>
  <c r="P13" i="17" s="1"/>
  <c r="N10" i="17" a="1"/>
  <c r="N10" i="17" s="1"/>
  <c r="N7" i="17" a="1"/>
  <c r="N7" i="17" s="1"/>
  <c r="P49" i="17" a="1"/>
  <c r="P49" i="17" s="1"/>
  <c r="N43" i="17" a="1"/>
  <c r="N43" i="17" s="1"/>
  <c r="P37" i="17" a="1"/>
  <c r="P37" i="17" s="1"/>
  <c r="Q31" i="17" a="1"/>
  <c r="Q31" i="17" s="1"/>
  <c r="L31" i="17" a="1"/>
  <c r="L31" i="17" s="1"/>
  <c r="M28" i="17" a="1"/>
  <c r="M28" i="17" s="1"/>
  <c r="Q25" i="17" a="1"/>
  <c r="Q25" i="17" s="1"/>
  <c r="L19" i="17" a="1"/>
  <c r="L19" i="17" s="1"/>
  <c r="M16" i="17" a="1"/>
  <c r="M16" i="17" s="1"/>
  <c r="O13" i="17" a="1"/>
  <c r="O13" i="17" s="1"/>
  <c r="M10" i="17" a="1"/>
  <c r="M10" i="17" s="1"/>
  <c r="M7" i="17" a="1"/>
  <c r="M7" i="17" s="1"/>
  <c r="M43" i="17" a="1"/>
  <c r="M43" i="17" s="1"/>
  <c r="O40" i="17" a="1"/>
  <c r="O40" i="17" s="1"/>
  <c r="N37" i="17" a="1"/>
  <c r="N37" i="17" s="1"/>
  <c r="Q28" i="17" a="1"/>
  <c r="Q28" i="17" s="1"/>
  <c r="L28" i="17" a="1"/>
  <c r="L28" i="17" s="1"/>
  <c r="P25" i="17" a="1"/>
  <c r="P25" i="17" s="1"/>
  <c r="O22" i="17" a="1"/>
  <c r="O22" i="17" s="1"/>
  <c r="Q19" i="17" a="1"/>
  <c r="Q19" i="17" s="1"/>
  <c r="L16" i="17" a="1"/>
  <c r="L16" i="17" s="1"/>
  <c r="N13" i="17" a="1"/>
  <c r="N13" i="17" s="1"/>
  <c r="L10" i="17" a="1"/>
  <c r="L10" i="17" s="1"/>
  <c r="L7" i="17" a="1"/>
  <c r="L7" i="17" s="1"/>
  <c r="D52" i="11" a="1"/>
  <c r="D52" i="11" s="1"/>
  <c r="H49" i="11" a="1"/>
  <c r="H49" i="11" s="1"/>
  <c r="C49" i="11" a="1"/>
  <c r="C49" i="11" s="1"/>
  <c r="F48" i="11" a="1"/>
  <c r="F48" i="11" s="1"/>
  <c r="D47" i="11" a="1"/>
  <c r="D47" i="11" s="1"/>
  <c r="C46" i="11" a="1"/>
  <c r="C46" i="11" s="1"/>
  <c r="G45" i="11" a="1"/>
  <c r="G45" i="11" s="1"/>
  <c r="H43" i="11" a="1"/>
  <c r="H43" i="11" s="1"/>
  <c r="C41" i="11" a="1"/>
  <c r="C41" i="11" s="1"/>
  <c r="G40" i="11" a="1"/>
  <c r="G40" i="11" s="1"/>
  <c r="F37" i="11" a="1"/>
  <c r="F37" i="11" s="1"/>
  <c r="D36" i="11" a="1"/>
  <c r="D36" i="11" s="1"/>
  <c r="G35" i="11" a="1"/>
  <c r="G35" i="11" s="1"/>
  <c r="E34" i="11" a="1"/>
  <c r="E34" i="11" s="1"/>
  <c r="H33" i="11" a="1"/>
  <c r="H33" i="11" s="1"/>
  <c r="E32" i="11" a="1"/>
  <c r="E32" i="11" s="1"/>
  <c r="D31" i="11" a="1"/>
  <c r="D31" i="11" s="1"/>
  <c r="G29" i="11" a="1"/>
  <c r="G29" i="11" s="1"/>
  <c r="F28" i="11" a="1"/>
  <c r="F28" i="11" s="1"/>
  <c r="D27" i="11" a="1"/>
  <c r="D27" i="11" s="1"/>
  <c r="H26" i="11" a="1"/>
  <c r="H26" i="11" s="1"/>
  <c r="C26" i="11" a="1"/>
  <c r="C26" i="11" s="1"/>
  <c r="G23" i="11" a="1"/>
  <c r="G23" i="11" s="1"/>
  <c r="H22" i="11" a="1"/>
  <c r="H22" i="11" s="1"/>
  <c r="C22" i="11" a="1"/>
  <c r="C22" i="11" s="1"/>
  <c r="G21" i="11" a="1"/>
  <c r="G21" i="11" s="1"/>
  <c r="E19" i="11" a="1"/>
  <c r="E19" i="11" s="1"/>
  <c r="G18" i="11" a="1"/>
  <c r="G18" i="11" s="1"/>
  <c r="F53" i="11" a="1"/>
  <c r="F53" i="11" s="1"/>
  <c r="G51" i="11" a="1"/>
  <c r="G51" i="11" s="1"/>
  <c r="E50" i="11" a="1"/>
  <c r="E50" i="11" s="1"/>
  <c r="G49" i="11" a="1"/>
  <c r="G49" i="11" s="1"/>
  <c r="H46" i="11" a="1"/>
  <c r="H46" i="11" s="1"/>
  <c r="F45" i="11" a="1"/>
  <c r="F45" i="11" s="1"/>
  <c r="D44" i="11" a="1"/>
  <c r="D44" i="11" s="1"/>
  <c r="E42" i="11" a="1"/>
  <c r="E42" i="11" s="1"/>
  <c r="H41" i="11" a="1"/>
  <c r="H41" i="11" s="1"/>
  <c r="F40" i="11" a="1"/>
  <c r="F40" i="11" s="1"/>
  <c r="D39" i="11" a="1"/>
  <c r="D39" i="11" s="1"/>
  <c r="H38" i="11" a="1"/>
  <c r="H38" i="11" s="1"/>
  <c r="E37" i="11" a="1"/>
  <c r="E37" i="11" s="1"/>
  <c r="C36" i="11" a="1"/>
  <c r="C36" i="11" s="1"/>
  <c r="D34" i="11" a="1"/>
  <c r="D34" i="11" s="1"/>
  <c r="G33" i="11" a="1"/>
  <c r="G33" i="11" s="1"/>
  <c r="H30" i="11" a="1"/>
  <c r="H30" i="11" s="1"/>
  <c r="F29" i="11" a="1"/>
  <c r="F29" i="11" s="1"/>
  <c r="E28" i="11" a="1"/>
  <c r="E28" i="11" s="1"/>
  <c r="F25" i="11" a="1"/>
  <c r="F25" i="11" s="1"/>
  <c r="E24" i="11" a="1"/>
  <c r="E24" i="11" s="1"/>
  <c r="F23" i="11" a="1"/>
  <c r="F23" i="11" s="1"/>
  <c r="F21" i="11" a="1"/>
  <c r="F21" i="11" s="1"/>
  <c r="H20" i="11" a="1"/>
  <c r="H20" i="11" s="1"/>
  <c r="D19" i="11" a="1"/>
  <c r="D19" i="11" s="1"/>
  <c r="F18" i="11" a="1"/>
  <c r="F18" i="11" s="1"/>
  <c r="H17" i="11" a="1"/>
  <c r="H17" i="11" s="1"/>
  <c r="D16" i="11" a="1"/>
  <c r="D16" i="11" s="1"/>
  <c r="E53" i="11" a="1"/>
  <c r="E53" i="11" s="1"/>
  <c r="C52" i="11" a="1"/>
  <c r="C52" i="11" s="1"/>
  <c r="D50" i="11" a="1"/>
  <c r="D50" i="11" s="1"/>
  <c r="E48" i="11" a="1"/>
  <c r="E48" i="11" s="1"/>
  <c r="C47" i="11" a="1"/>
  <c r="C47" i="11" s="1"/>
  <c r="G46" i="11" a="1"/>
  <c r="G46" i="11" s="1"/>
  <c r="E45" i="11" a="1"/>
  <c r="E45" i="11" s="1"/>
  <c r="C44" i="11" a="1"/>
  <c r="C44" i="11" s="1"/>
  <c r="G43" i="11" a="1"/>
  <c r="G43" i="11" s="1"/>
  <c r="D42" i="11" a="1"/>
  <c r="D42" i="11" s="1"/>
  <c r="G41" i="11" a="1"/>
  <c r="G41" i="11" s="1"/>
  <c r="E40" i="11" a="1"/>
  <c r="E40" i="11" s="1"/>
  <c r="H36" i="11" a="1"/>
  <c r="H36" i="11" s="1"/>
  <c r="F35" i="11" a="1"/>
  <c r="F35" i="11" s="1"/>
  <c r="H34" i="11" a="1"/>
  <c r="H34" i="11" s="1"/>
  <c r="D32" i="11" a="1"/>
  <c r="D32" i="11" s="1"/>
  <c r="H31" i="11" a="1"/>
  <c r="H31" i="11" s="1"/>
  <c r="C31" i="11" a="1"/>
  <c r="C31" i="11" s="1"/>
  <c r="G30" i="11" a="1"/>
  <c r="G30" i="11" s="1"/>
  <c r="D28" i="11" a="1"/>
  <c r="D28" i="11" s="1"/>
  <c r="H27" i="11" a="1"/>
  <c r="H27" i="11" s="1"/>
  <c r="C27" i="11" a="1"/>
  <c r="C27" i="11" s="1"/>
  <c r="G26" i="11" a="1"/>
  <c r="G26" i="11" s="1"/>
  <c r="G22" i="11" a="1"/>
  <c r="G22" i="11" s="1"/>
  <c r="E21" i="11" a="1"/>
  <c r="E21" i="11" s="1"/>
  <c r="G20" i="11" a="1"/>
  <c r="G20" i="11" s="1"/>
  <c r="C19" i="11" a="1"/>
  <c r="C19" i="11" s="1"/>
  <c r="E18" i="11" a="1"/>
  <c r="E18" i="11" s="1"/>
  <c r="H52" i="11" a="1"/>
  <c r="H52" i="11" s="1"/>
  <c r="F51" i="11" a="1"/>
  <c r="F51" i="11" s="1"/>
  <c r="C50" i="11" a="1"/>
  <c r="C50" i="11" s="1"/>
  <c r="F49" i="11" a="1"/>
  <c r="F49" i="11" s="1"/>
  <c r="D48" i="11" a="1"/>
  <c r="D48" i="11" s="1"/>
  <c r="H47" i="11" a="1"/>
  <c r="H47" i="11" s="1"/>
  <c r="D45" i="11" a="1"/>
  <c r="D45" i="11" s="1"/>
  <c r="H44" i="11" a="1"/>
  <c r="H44" i="11" s="1"/>
  <c r="F43" i="11" a="1"/>
  <c r="F43" i="11" s="1"/>
  <c r="C42" i="11" a="1"/>
  <c r="C42" i="11" s="1"/>
  <c r="H39" i="11" a="1"/>
  <c r="H39" i="11" s="1"/>
  <c r="C39" i="11" a="1"/>
  <c r="C39" i="11" s="1"/>
  <c r="G38" i="11" a="1"/>
  <c r="G38" i="11" s="1"/>
  <c r="D37" i="11" a="1"/>
  <c r="D37" i="11" s="1"/>
  <c r="E35" i="11" a="1"/>
  <c r="E35" i="11" s="1"/>
  <c r="C34" i="11" a="1"/>
  <c r="C34" i="11" s="1"/>
  <c r="F33" i="11" a="1"/>
  <c r="F33" i="11" s="1"/>
  <c r="F30" i="11" a="1"/>
  <c r="F30" i="11" s="1"/>
  <c r="E29" i="11" a="1"/>
  <c r="E29" i="11" s="1"/>
  <c r="C28" i="11" a="1"/>
  <c r="C28" i="11" s="1"/>
  <c r="E25" i="11" a="1"/>
  <c r="E25" i="11" s="1"/>
  <c r="H24" i="11" a="1"/>
  <c r="H24" i="11" s="1"/>
  <c r="D24" i="11" a="1"/>
  <c r="D24" i="11" s="1"/>
  <c r="D53" i="11" a="1"/>
  <c r="D53" i="11" s="1"/>
  <c r="E51" i="11" a="1"/>
  <c r="E51" i="11" s="1"/>
  <c r="H50" i="11" a="1"/>
  <c r="H50" i="11" s="1"/>
  <c r="G47" i="11" a="1"/>
  <c r="G47" i="11" s="1"/>
  <c r="F46" i="11" a="1"/>
  <c r="F46" i="11" s="1"/>
  <c r="C45" i="11" a="1"/>
  <c r="C45" i="11" s="1"/>
  <c r="E43" i="11" a="1"/>
  <c r="E43" i="11" s="1"/>
  <c r="H42" i="11" a="1"/>
  <c r="H42" i="11" s="1"/>
  <c r="F41" i="11" a="1"/>
  <c r="F41" i="11" s="1"/>
  <c r="D40" i="11" a="1"/>
  <c r="D40" i="11" s="1"/>
  <c r="G39" i="11" a="1"/>
  <c r="G39" i="11" s="1"/>
  <c r="F38" i="11" a="1"/>
  <c r="F38" i="11" s="1"/>
  <c r="C37" i="11" a="1"/>
  <c r="C37" i="11" s="1"/>
  <c r="G36" i="11" a="1"/>
  <c r="G36" i="11" s="1"/>
  <c r="D35" i="11" a="1"/>
  <c r="D35" i="11" s="1"/>
  <c r="G34" i="11" a="1"/>
  <c r="G34" i="11" s="1"/>
  <c r="E33" i="11" a="1"/>
  <c r="E33" i="11" s="1"/>
  <c r="H32" i="11" a="1"/>
  <c r="H32" i="11" s="1"/>
  <c r="C32" i="11" a="1"/>
  <c r="C32" i="11" s="1"/>
  <c r="G31" i="11" a="1"/>
  <c r="G31" i="11" s="1"/>
  <c r="E30" i="11" a="1"/>
  <c r="E30" i="11" s="1"/>
  <c r="D29" i="11" a="1"/>
  <c r="D29" i="11" s="1"/>
  <c r="G27" i="11" a="1"/>
  <c r="G27" i="11" s="1"/>
  <c r="F26" i="11" a="1"/>
  <c r="F26" i="11" s="1"/>
  <c r="C24" i="11" a="1"/>
  <c r="C24" i="11" s="1"/>
  <c r="E22" i="11" a="1"/>
  <c r="E22" i="11" s="1"/>
  <c r="F20" i="11" a="1"/>
  <c r="F20" i="11" s="1"/>
  <c r="H19" i="11" a="1"/>
  <c r="H19" i="11" s="1"/>
  <c r="C53" i="11" a="1"/>
  <c r="C53" i="11" s="1"/>
  <c r="G52" i="11" a="1"/>
  <c r="G52" i="11" s="1"/>
  <c r="E49" i="11" a="1"/>
  <c r="E49" i="11" s="1"/>
  <c r="C48" i="11" a="1"/>
  <c r="C48" i="11" s="1"/>
  <c r="F47" i="11" a="1"/>
  <c r="F47" i="11" s="1"/>
  <c r="E46" i="11" a="1"/>
  <c r="E46" i="11" s="1"/>
  <c r="G44" i="11" a="1"/>
  <c r="G44" i="11" s="1"/>
  <c r="D43" i="11" a="1"/>
  <c r="D43" i="11" s="1"/>
  <c r="G42" i="11" a="1"/>
  <c r="G42" i="11" s="1"/>
  <c r="E38" i="11" a="1"/>
  <c r="E38" i="11" s="1"/>
  <c r="F36" i="11" a="1"/>
  <c r="F36" i="11" s="1"/>
  <c r="C35" i="11" a="1"/>
  <c r="C35" i="11" s="1"/>
  <c r="G32" i="11" a="1"/>
  <c r="G32" i="11" s="1"/>
  <c r="F31" i="11" a="1"/>
  <c r="F31" i="11" s="1"/>
  <c r="D30" i="11" a="1"/>
  <c r="D30" i="11" s="1"/>
  <c r="C29" i="11" a="1"/>
  <c r="C29" i="11" s="1"/>
  <c r="H28" i="11" a="1"/>
  <c r="H28" i="11" s="1"/>
  <c r="D25" i="11" a="1"/>
  <c r="D25" i="11" s="1"/>
  <c r="G24" i="11" a="1"/>
  <c r="G24" i="11" s="1"/>
  <c r="D23" i="11" a="1"/>
  <c r="D23" i="11" s="1"/>
  <c r="C21" i="11" a="1"/>
  <c r="C21" i="11" s="1"/>
  <c r="E20" i="11" a="1"/>
  <c r="E20" i="11" s="1"/>
  <c r="G19" i="11" a="1"/>
  <c r="G19" i="11" s="1"/>
  <c r="C18" i="11" a="1"/>
  <c r="C18" i="11" s="1"/>
  <c r="E17" i="11" a="1"/>
  <c r="E17" i="11" s="1"/>
  <c r="H53" i="11" a="1"/>
  <c r="H53" i="11" s="1"/>
  <c r="F52" i="11" a="1"/>
  <c r="F52" i="11" s="1"/>
  <c r="D51" i="11" a="1"/>
  <c r="D51" i="11" s="1"/>
  <c r="G50" i="11" a="1"/>
  <c r="G50" i="11" s="1"/>
  <c r="H48" i="11" a="1"/>
  <c r="H48" i="11" s="1"/>
  <c r="E47" i="11" a="1"/>
  <c r="E47" i="11" s="1"/>
  <c r="D46" i="11" a="1"/>
  <c r="D46" i="11" s="1"/>
  <c r="F44" i="11" a="1"/>
  <c r="F44" i="11" s="1"/>
  <c r="C43" i="11" a="1"/>
  <c r="C43" i="11" s="1"/>
  <c r="E41" i="11" a="1"/>
  <c r="E41" i="11" s="1"/>
  <c r="C40" i="11" a="1"/>
  <c r="C40" i="11" s="1"/>
  <c r="F39" i="11" a="1"/>
  <c r="F39" i="11" s="1"/>
  <c r="D38" i="11" a="1"/>
  <c r="D38" i="11" s="1"/>
  <c r="H37" i="11" a="1"/>
  <c r="H37" i="11" s="1"/>
  <c r="F34" i="11" a="1"/>
  <c r="F34" i="11" s="1"/>
  <c r="D33" i="11" a="1"/>
  <c r="D33" i="11" s="1"/>
  <c r="F32" i="11" a="1"/>
  <c r="F32" i="11" s="1"/>
  <c r="E31" i="11" a="1"/>
  <c r="E31" i="11" s="1"/>
  <c r="F27" i="11" a="1"/>
  <c r="F27" i="11" s="1"/>
  <c r="E26" i="11" a="1"/>
  <c r="E26" i="11" s="1"/>
  <c r="H25" i="11" a="1"/>
  <c r="H25" i="11" s="1"/>
  <c r="H23" i="11" a="1"/>
  <c r="H23" i="11" s="1"/>
  <c r="D22" i="11" a="1"/>
  <c r="D22" i="11" s="1"/>
  <c r="H21" i="11" a="1"/>
  <c r="H21" i="11" s="1"/>
  <c r="D20" i="11" a="1"/>
  <c r="D20" i="11" s="1"/>
  <c r="G53" i="11" a="1"/>
  <c r="G53" i="11" s="1"/>
  <c r="E52" i="11" a="1"/>
  <c r="E52" i="11" s="1"/>
  <c r="H51" i="11" a="1"/>
  <c r="H51" i="11" s="1"/>
  <c r="C51" i="11" a="1"/>
  <c r="C51" i="11" s="1"/>
  <c r="F50" i="11" a="1"/>
  <c r="F50" i="11" s="1"/>
  <c r="D49" i="11" a="1"/>
  <c r="D49" i="11" s="1"/>
  <c r="G48" i="11" a="1"/>
  <c r="G48" i="11" s="1"/>
  <c r="H45" i="11" a="1"/>
  <c r="H45" i="11" s="1"/>
  <c r="E44" i="11" a="1"/>
  <c r="E44" i="11" s="1"/>
  <c r="F42" i="11" a="1"/>
  <c r="F42" i="11" s="1"/>
  <c r="D41" i="11" a="1"/>
  <c r="D41" i="11" s="1"/>
  <c r="H40" i="11" a="1"/>
  <c r="H40" i="11" s="1"/>
  <c r="E39" i="11" a="1"/>
  <c r="E39" i="11" s="1"/>
  <c r="C38" i="11" a="1"/>
  <c r="C38" i="11" s="1"/>
  <c r="G37" i="11" a="1"/>
  <c r="G37" i="11" s="1"/>
  <c r="E36" i="11" a="1"/>
  <c r="E36" i="11" s="1"/>
  <c r="H35" i="11" a="1"/>
  <c r="H35" i="11" s="1"/>
  <c r="C33" i="11" a="1"/>
  <c r="C33" i="11" s="1"/>
  <c r="C30" i="11" a="1"/>
  <c r="C30" i="11" s="1"/>
  <c r="H29" i="11" a="1"/>
  <c r="H29" i="11" s="1"/>
  <c r="G28" i="11" a="1"/>
  <c r="G28" i="11" s="1"/>
  <c r="E27" i="11" a="1"/>
  <c r="E27" i="11" s="1"/>
  <c r="D26" i="11" a="1"/>
  <c r="D26" i="11" s="1"/>
  <c r="G25" i="11" a="1"/>
  <c r="G25" i="11" s="1"/>
  <c r="C25" i="11" a="1"/>
  <c r="C25" i="11" s="1"/>
  <c r="F24" i="11" a="1"/>
  <c r="F24" i="11" s="1"/>
  <c r="C23" i="11" a="1"/>
  <c r="C23" i="11" s="1"/>
  <c r="C20" i="11" a="1"/>
  <c r="C20" i="11" s="1"/>
  <c r="H18" i="11" a="1"/>
  <c r="H18" i="11" s="1"/>
  <c r="F16" i="11" a="1"/>
  <c r="F16" i="11" s="1"/>
  <c r="F19" i="11" a="1"/>
  <c r="F19" i="11" s="1"/>
  <c r="G17" i="11" a="1"/>
  <c r="G17" i="11" s="1"/>
  <c r="G15" i="11" a="1"/>
  <c r="G15" i="11" s="1"/>
  <c r="H14" i="11" a="1"/>
  <c r="H14" i="11" s="1"/>
  <c r="E23" i="11" a="1"/>
  <c r="E23" i="11" s="1"/>
  <c r="F17" i="11" a="1"/>
  <c r="F17" i="11" s="1"/>
  <c r="E16" i="11" a="1"/>
  <c r="E16" i="11" s="1"/>
  <c r="F15" i="11" a="1"/>
  <c r="F15" i="11" s="1"/>
  <c r="G12" i="11" a="1"/>
  <c r="G12" i="11" s="1"/>
  <c r="D21" i="11" a="1"/>
  <c r="D21" i="11" s="1"/>
  <c r="D17" i="11" a="1"/>
  <c r="D17" i="11" s="1"/>
  <c r="C16" i="11" a="1"/>
  <c r="C16" i="11" s="1"/>
  <c r="G14" i="11" a="1"/>
  <c r="G14" i="11" s="1"/>
  <c r="F12" i="11" a="1"/>
  <c r="F12" i="11" s="1"/>
  <c r="C17" i="11" a="1"/>
  <c r="C17" i="11" s="1"/>
  <c r="E15" i="11" a="1"/>
  <c r="E15" i="11" s="1"/>
  <c r="G13" i="11" a="1"/>
  <c r="G13" i="11" s="1"/>
  <c r="E12" i="11" a="1"/>
  <c r="E12" i="11" s="1"/>
  <c r="C14" i="11" a="1"/>
  <c r="C14" i="11" s="1"/>
  <c r="D15" i="11" a="1"/>
  <c r="D15" i="11" s="1"/>
  <c r="F14" i="11" a="1"/>
  <c r="F14" i="11" s="1"/>
  <c r="F13" i="11" a="1"/>
  <c r="F13" i="11" s="1"/>
  <c r="D12" i="11" a="1"/>
  <c r="D12" i="11" s="1"/>
  <c r="D18" i="11" a="1"/>
  <c r="D18" i="11" s="1"/>
  <c r="C15" i="11" a="1"/>
  <c r="C15" i="11" s="1"/>
  <c r="E14" i="11" a="1"/>
  <c r="E14" i="11" s="1"/>
  <c r="E13" i="11" a="1"/>
  <c r="E13" i="11" s="1"/>
  <c r="H13" i="11" a="1"/>
  <c r="H13" i="11" s="1"/>
  <c r="F22" i="11" a="1"/>
  <c r="F22" i="11" s="1"/>
  <c r="H16" i="11" a="1"/>
  <c r="H16" i="11" s="1"/>
  <c r="D14" i="11" a="1"/>
  <c r="D14" i="11" s="1"/>
  <c r="D13" i="11" a="1"/>
  <c r="D13" i="11" s="1"/>
  <c r="C13" i="11" a="1"/>
  <c r="C13" i="11" s="1"/>
  <c r="G16" i="11" a="1"/>
  <c r="G16" i="11" s="1"/>
  <c r="H15" i="11" a="1"/>
  <c r="H15" i="11" s="1"/>
  <c r="C12" i="11" a="1"/>
  <c r="C12" i="11" s="1"/>
  <c r="H12" i="11" a="1"/>
  <c r="H12" i="11" s="1"/>
  <c r="AI10" i="12"/>
  <c r="U8" i="12"/>
  <c r="K10" i="12"/>
  <c r="L10" i="12" s="1"/>
  <c r="U11" i="12"/>
  <c r="Y11" i="12" s="1"/>
  <c r="K12" i="12"/>
  <c r="L12" i="12" s="1"/>
  <c r="S14" i="12"/>
  <c r="U16" i="12"/>
  <c r="K18" i="12"/>
  <c r="L18" i="12" s="1"/>
  <c r="K19" i="12"/>
  <c r="L19" i="12" s="1"/>
  <c r="K20" i="12"/>
  <c r="L20" i="12" s="1"/>
  <c r="K22" i="12"/>
  <c r="L22" i="12" s="1"/>
  <c r="K24" i="12"/>
  <c r="L24" i="12" s="1"/>
  <c r="K26" i="12"/>
  <c r="L26" i="12" s="1"/>
  <c r="K27" i="12"/>
  <c r="L27" i="12" s="1"/>
  <c r="U28" i="12"/>
  <c r="Y28" i="12" s="1"/>
  <c r="D28" i="12" s="1"/>
  <c r="Q28" i="12" s="1"/>
  <c r="AB28" i="12" s="1"/>
  <c r="K30" i="12"/>
  <c r="L30" i="12" s="1"/>
  <c r="S32" i="12"/>
  <c r="W11" i="12"/>
  <c r="K9" i="12"/>
  <c r="L9" i="12" s="1"/>
  <c r="K17" i="12"/>
  <c r="L17" i="12" s="1"/>
  <c r="W19" i="12"/>
  <c r="W25" i="12"/>
  <c r="K25" i="12"/>
  <c r="L25" i="12" s="1"/>
  <c r="W27" i="12"/>
  <c r="AU18" i="14"/>
  <c r="U9" i="12"/>
  <c r="U17" i="12"/>
  <c r="Y17" i="12" s="1"/>
  <c r="D17" i="12" s="1"/>
  <c r="Q17" i="12" s="1"/>
  <c r="AB17" i="12" s="1"/>
  <c r="U19" i="12"/>
  <c r="U25" i="12"/>
  <c r="Y25" i="12" s="1"/>
  <c r="D25" i="12" s="1"/>
  <c r="Q25" i="12" s="1"/>
  <c r="AB25" i="12" s="1"/>
  <c r="U27" i="12"/>
  <c r="AS21" i="14"/>
  <c r="AS20" i="14"/>
  <c r="T9" i="12"/>
  <c r="T10" i="12"/>
  <c r="T11" i="12"/>
  <c r="T12" i="12"/>
  <c r="T14" i="12"/>
  <c r="T15" i="12"/>
  <c r="R16" i="12"/>
  <c r="T17" i="12"/>
  <c r="T18" i="12"/>
  <c r="R19" i="12"/>
  <c r="R20" i="12"/>
  <c r="R21" i="12"/>
  <c r="T22" i="12"/>
  <c r="R23" i="12"/>
  <c r="R24" i="12"/>
  <c r="T25" i="12"/>
  <c r="R26" i="12"/>
  <c r="R27" i="12"/>
  <c r="R28" i="12"/>
  <c r="R30" i="12"/>
  <c r="R31" i="12"/>
  <c r="R32" i="12"/>
  <c r="S17" i="12"/>
  <c r="S25" i="12"/>
  <c r="S27" i="12"/>
  <c r="S19" i="12"/>
  <c r="S11" i="12"/>
  <c r="S9" i="12"/>
  <c r="U32" i="13"/>
  <c r="U31" i="13"/>
  <c r="U30" i="13"/>
  <c r="U29" i="13"/>
  <c r="U28" i="13"/>
  <c r="U27" i="13"/>
  <c r="U26" i="13"/>
  <c r="U25" i="13"/>
  <c r="U24" i="13"/>
  <c r="U23" i="13"/>
  <c r="U22" i="13"/>
  <c r="U21" i="13"/>
  <c r="U20" i="13"/>
  <c r="U19" i="13"/>
  <c r="U18" i="13"/>
  <c r="U17" i="13"/>
  <c r="U16" i="13"/>
  <c r="U15" i="13"/>
  <c r="U14" i="13"/>
  <c r="U13" i="13"/>
  <c r="U12" i="13"/>
  <c r="U11" i="13"/>
  <c r="U10" i="13"/>
  <c r="U9" i="13"/>
  <c r="U8" i="13"/>
  <c r="S32" i="13"/>
  <c r="AS19" i="14"/>
  <c r="AS18" i="14"/>
  <c r="AS17" i="14"/>
  <c r="S31" i="13"/>
  <c r="S30" i="13"/>
  <c r="S29" i="13"/>
  <c r="S28" i="13"/>
  <c r="S27" i="13"/>
  <c r="S26" i="13"/>
  <c r="S25" i="13"/>
  <c r="S24" i="13"/>
  <c r="S23" i="13"/>
  <c r="S22" i="13"/>
  <c r="S21" i="13"/>
  <c r="S20" i="13"/>
  <c r="S19" i="13"/>
  <c r="S18" i="13"/>
  <c r="S17" i="13"/>
  <c r="S16" i="13"/>
  <c r="S15" i="13"/>
  <c r="S14" i="13"/>
  <c r="S13" i="13"/>
  <c r="S12" i="13"/>
  <c r="S11" i="13"/>
  <c r="S10" i="13"/>
  <c r="S9" i="13"/>
  <c r="S8" i="13"/>
  <c r="AJ6" i="12"/>
  <c r="E34" i="19" l="1"/>
  <c r="G34" i="19" s="1"/>
  <c r="I34" i="19" s="1"/>
  <c r="K34" i="19" s="1"/>
  <c r="M34" i="19" s="1"/>
  <c r="O34" i="19" s="1"/>
  <c r="P24" i="17"/>
  <c r="P23" i="17"/>
  <c r="Q24" i="17"/>
  <c r="Q23" i="17"/>
  <c r="M17" i="17"/>
  <c r="M18" i="17"/>
  <c r="M32" i="17"/>
  <c r="M33" i="17"/>
  <c r="P9" i="17"/>
  <c r="P8" i="17"/>
  <c r="N45" i="17"/>
  <c r="N44" i="17"/>
  <c r="O17" i="17"/>
  <c r="O18" i="17"/>
  <c r="L54" i="17"/>
  <c r="L53" i="17"/>
  <c r="M11" i="17"/>
  <c r="M12" i="17"/>
  <c r="L48" i="17"/>
  <c r="L47" i="17"/>
  <c r="Q14" i="17"/>
  <c r="Q15" i="17"/>
  <c r="Q54" i="17"/>
  <c r="Q53" i="17"/>
  <c r="P75" i="17"/>
  <c r="P74" i="17"/>
  <c r="M110" i="17"/>
  <c r="M111" i="17"/>
  <c r="O158" i="17"/>
  <c r="O159" i="17"/>
  <c r="O77" i="17"/>
  <c r="O78" i="17"/>
  <c r="Q104" i="17"/>
  <c r="Q105" i="17"/>
  <c r="Q134" i="17"/>
  <c r="Q135" i="17"/>
  <c r="P78" i="17"/>
  <c r="P77" i="17"/>
  <c r="N108" i="17"/>
  <c r="N107" i="17"/>
  <c r="Q146" i="17"/>
  <c r="Q147" i="17"/>
  <c r="M53" i="17"/>
  <c r="M54" i="17"/>
  <c r="M83" i="17"/>
  <c r="M84" i="17"/>
  <c r="O111" i="17"/>
  <c r="O110" i="17"/>
  <c r="L218" i="17"/>
  <c r="L219" i="17"/>
  <c r="O56" i="17"/>
  <c r="O57" i="17"/>
  <c r="M104" i="17"/>
  <c r="M105" i="17"/>
  <c r="Q149" i="17"/>
  <c r="Q150" i="17"/>
  <c r="M63" i="17"/>
  <c r="M62" i="17"/>
  <c r="N105" i="17"/>
  <c r="N104" i="17"/>
  <c r="O152" i="17"/>
  <c r="O153" i="17"/>
  <c r="M68" i="17"/>
  <c r="M69" i="17"/>
  <c r="O93" i="17"/>
  <c r="O92" i="17"/>
  <c r="L131" i="17"/>
  <c r="L132" i="17"/>
  <c r="M59" i="17"/>
  <c r="M60" i="17"/>
  <c r="M81" i="17"/>
  <c r="M80" i="17"/>
  <c r="L110" i="17"/>
  <c r="L111" i="17"/>
  <c r="L158" i="17"/>
  <c r="L159" i="17"/>
  <c r="Q167" i="17"/>
  <c r="Q168" i="17"/>
  <c r="M203" i="17"/>
  <c r="M204" i="17"/>
  <c r="Q246" i="17"/>
  <c r="Q245" i="17"/>
  <c r="P173" i="17"/>
  <c r="P174" i="17"/>
  <c r="M206" i="17"/>
  <c r="M207" i="17"/>
  <c r="N240" i="17"/>
  <c r="N239" i="17"/>
  <c r="M156" i="17"/>
  <c r="M155" i="17"/>
  <c r="N195" i="17"/>
  <c r="N194" i="17"/>
  <c r="P233" i="17"/>
  <c r="P234" i="17"/>
  <c r="M168" i="17"/>
  <c r="M167" i="17"/>
  <c r="O194" i="17"/>
  <c r="O195" i="17"/>
  <c r="O221" i="17"/>
  <c r="O222" i="17"/>
  <c r="L260" i="17"/>
  <c r="L261" i="17"/>
  <c r="P161" i="17"/>
  <c r="P162" i="17"/>
  <c r="M200" i="17"/>
  <c r="M201" i="17"/>
  <c r="P230" i="17"/>
  <c r="P231" i="17"/>
  <c r="L162" i="17"/>
  <c r="L161" i="17"/>
  <c r="Q177" i="17"/>
  <c r="Q176" i="17"/>
  <c r="P206" i="17"/>
  <c r="P207" i="17"/>
  <c r="O126" i="17"/>
  <c r="O125" i="17"/>
  <c r="M176" i="17"/>
  <c r="M177" i="17"/>
  <c r="L204" i="17"/>
  <c r="L203" i="17"/>
  <c r="N221" i="17"/>
  <c r="N222" i="17"/>
  <c r="Q248" i="17"/>
  <c r="Q249" i="17"/>
  <c r="O293" i="17"/>
  <c r="O294" i="17"/>
  <c r="L339" i="17"/>
  <c r="L338" i="17"/>
  <c r="L290" i="17"/>
  <c r="L291" i="17"/>
  <c r="M317" i="17"/>
  <c r="M318" i="17"/>
  <c r="O254" i="17"/>
  <c r="O255" i="17"/>
  <c r="O282" i="17"/>
  <c r="O281" i="17"/>
  <c r="N318" i="17"/>
  <c r="N317" i="17"/>
  <c r="N233" i="17"/>
  <c r="N234" i="17"/>
  <c r="N260" i="17"/>
  <c r="N261" i="17"/>
  <c r="M305" i="17"/>
  <c r="M306" i="17"/>
  <c r="M332" i="17"/>
  <c r="M333" i="17"/>
  <c r="P273" i="17"/>
  <c r="P272" i="17"/>
  <c r="N303" i="17"/>
  <c r="N302" i="17"/>
  <c r="N333" i="17"/>
  <c r="N332" i="17"/>
  <c r="L285" i="17"/>
  <c r="L284" i="17"/>
  <c r="P312" i="17"/>
  <c r="P311" i="17"/>
  <c r="P338" i="17"/>
  <c r="P339" i="17"/>
  <c r="M293" i="17"/>
  <c r="M294" i="17"/>
  <c r="M320" i="17"/>
  <c r="M321" i="17"/>
  <c r="P239" i="17"/>
  <c r="P240" i="17"/>
  <c r="O270" i="17"/>
  <c r="O269" i="17"/>
  <c r="P302" i="17"/>
  <c r="P303" i="17"/>
  <c r="L27" i="17"/>
  <c r="L26" i="17"/>
  <c r="M27" i="17"/>
  <c r="M26" i="17"/>
  <c r="P21" i="17"/>
  <c r="P20" i="17"/>
  <c r="Q35" i="17"/>
  <c r="Q36" i="17"/>
  <c r="L11" i="17"/>
  <c r="L12" i="17"/>
  <c r="O50" i="17"/>
  <c r="O51" i="17"/>
  <c r="L21" i="17"/>
  <c r="L20" i="17"/>
  <c r="M56" i="17"/>
  <c r="M57" i="17"/>
  <c r="P15" i="17"/>
  <c r="P14" i="17"/>
  <c r="P62" i="17"/>
  <c r="P63" i="17"/>
  <c r="N21" i="17"/>
  <c r="N20" i="17"/>
  <c r="L45" i="17"/>
  <c r="L44" i="17"/>
  <c r="N78" i="17"/>
  <c r="N77" i="17"/>
  <c r="L113" i="17"/>
  <c r="L114" i="17"/>
  <c r="L221" i="17"/>
  <c r="L222" i="17"/>
  <c r="O80" i="17"/>
  <c r="O81" i="17"/>
  <c r="M107" i="17"/>
  <c r="M108" i="17"/>
  <c r="O146" i="17"/>
  <c r="O147" i="17"/>
  <c r="P81" i="17"/>
  <c r="P80" i="17"/>
  <c r="N114" i="17"/>
  <c r="N113" i="17"/>
  <c r="O161" i="17"/>
  <c r="O162" i="17"/>
  <c r="N57" i="17"/>
  <c r="N56" i="17"/>
  <c r="M86" i="17"/>
  <c r="M87" i="17"/>
  <c r="O113" i="17"/>
  <c r="O114" i="17"/>
  <c r="O35" i="17"/>
  <c r="O36" i="17"/>
  <c r="L72" i="17"/>
  <c r="L71" i="17"/>
  <c r="P107" i="17"/>
  <c r="P108" i="17"/>
  <c r="L152" i="17"/>
  <c r="L153" i="17"/>
  <c r="P65" i="17"/>
  <c r="P66" i="17"/>
  <c r="Q110" i="17"/>
  <c r="Q111" i="17"/>
  <c r="N156" i="17"/>
  <c r="N155" i="17"/>
  <c r="N72" i="17"/>
  <c r="N71" i="17"/>
  <c r="M95" i="17"/>
  <c r="M96" i="17"/>
  <c r="M134" i="17"/>
  <c r="M135" i="17"/>
  <c r="N62" i="17"/>
  <c r="N63" i="17"/>
  <c r="Q86" i="17"/>
  <c r="Q87" i="17"/>
  <c r="Q116" i="17"/>
  <c r="Q117" i="17"/>
  <c r="N135" i="17"/>
  <c r="N134" i="17"/>
  <c r="O174" i="17"/>
  <c r="O173" i="17"/>
  <c r="N213" i="17"/>
  <c r="N212" i="17"/>
  <c r="O263" i="17"/>
  <c r="O264" i="17"/>
  <c r="O177" i="17"/>
  <c r="O176" i="17"/>
  <c r="Q209" i="17"/>
  <c r="Q210" i="17"/>
  <c r="N242" i="17"/>
  <c r="N243" i="17"/>
  <c r="N159" i="17"/>
  <c r="N158" i="17"/>
  <c r="L197" i="17"/>
  <c r="L198" i="17"/>
  <c r="O240" i="17"/>
  <c r="O239" i="17"/>
  <c r="O171" i="17"/>
  <c r="O170" i="17"/>
  <c r="M197" i="17"/>
  <c r="M198" i="17"/>
  <c r="P225" i="17"/>
  <c r="P224" i="17"/>
  <c r="O131" i="17"/>
  <c r="O132" i="17"/>
  <c r="N168" i="17"/>
  <c r="N167" i="17"/>
  <c r="Q203" i="17"/>
  <c r="Q204" i="17"/>
  <c r="Q236" i="17"/>
  <c r="Q237" i="17"/>
  <c r="Q161" i="17"/>
  <c r="Q162" i="17"/>
  <c r="N179" i="17"/>
  <c r="N180" i="17"/>
  <c r="Q213" i="17"/>
  <c r="Q212" i="17"/>
  <c r="P140" i="17"/>
  <c r="P141" i="17"/>
  <c r="O179" i="17"/>
  <c r="O180" i="17"/>
  <c r="Q206" i="17"/>
  <c r="Q207" i="17"/>
  <c r="M224" i="17"/>
  <c r="M225" i="17"/>
  <c r="O252" i="17"/>
  <c r="O251" i="17"/>
  <c r="O297" i="17"/>
  <c r="O296" i="17"/>
  <c r="M267" i="17"/>
  <c r="M266" i="17"/>
  <c r="P293" i="17"/>
  <c r="P294" i="17"/>
  <c r="P321" i="17"/>
  <c r="P320" i="17"/>
  <c r="M260" i="17"/>
  <c r="M261" i="17"/>
  <c r="O285" i="17"/>
  <c r="O284" i="17"/>
  <c r="Q320" i="17"/>
  <c r="Q321" i="17"/>
  <c r="M236" i="17"/>
  <c r="M237" i="17"/>
  <c r="M264" i="17"/>
  <c r="M263" i="17"/>
  <c r="Q308" i="17"/>
  <c r="Q309" i="17"/>
  <c r="L335" i="17"/>
  <c r="L336" i="17"/>
  <c r="N275" i="17"/>
  <c r="N276" i="17"/>
  <c r="N306" i="17"/>
  <c r="N305" i="17"/>
  <c r="M335" i="17"/>
  <c r="M336" i="17"/>
  <c r="Q284" i="17"/>
  <c r="Q285" i="17"/>
  <c r="N315" i="17"/>
  <c r="N314" i="17"/>
  <c r="Q261" i="17"/>
  <c r="Q260" i="17"/>
  <c r="M297" i="17"/>
  <c r="M296" i="17"/>
  <c r="P326" i="17"/>
  <c r="P327" i="17"/>
  <c r="O242" i="17"/>
  <c r="O243" i="17"/>
  <c r="L273" i="17"/>
  <c r="L272" i="17"/>
  <c r="N309" i="17"/>
  <c r="N308" i="17"/>
  <c r="Q27" i="17"/>
  <c r="Q26" i="17"/>
  <c r="L30" i="17"/>
  <c r="L29" i="17"/>
  <c r="L33" i="17"/>
  <c r="L32" i="17"/>
  <c r="O9" i="17"/>
  <c r="O8" i="17"/>
  <c r="Q39" i="17"/>
  <c r="Q38" i="17"/>
  <c r="O15" i="17"/>
  <c r="O14" i="17"/>
  <c r="L57" i="17"/>
  <c r="L56" i="17"/>
  <c r="M23" i="17"/>
  <c r="M24" i="17"/>
  <c r="P60" i="17"/>
  <c r="P59" i="17"/>
  <c r="P18" i="17"/>
  <c r="P17" i="17"/>
  <c r="O23" i="17"/>
  <c r="O24" i="17"/>
  <c r="N51" i="17"/>
  <c r="N50" i="17"/>
  <c r="N81" i="17"/>
  <c r="N80" i="17"/>
  <c r="L123" i="17"/>
  <c r="L122" i="17"/>
  <c r="N225" i="17"/>
  <c r="N224" i="17"/>
  <c r="Q84" i="17"/>
  <c r="Q83" i="17"/>
  <c r="N111" i="17"/>
  <c r="N110" i="17"/>
  <c r="M162" i="17"/>
  <c r="M161" i="17"/>
  <c r="L84" i="17"/>
  <c r="L83" i="17"/>
  <c r="N117" i="17"/>
  <c r="N116" i="17"/>
  <c r="N177" i="17"/>
  <c r="N176" i="17"/>
  <c r="Q60" i="17"/>
  <c r="Q59" i="17"/>
  <c r="M92" i="17"/>
  <c r="M93" i="17"/>
  <c r="M120" i="17"/>
  <c r="M119" i="17"/>
  <c r="P42" i="17"/>
  <c r="P41" i="17"/>
  <c r="L75" i="17"/>
  <c r="L74" i="17"/>
  <c r="P111" i="17"/>
  <c r="P110" i="17"/>
  <c r="N228" i="17"/>
  <c r="N227" i="17"/>
  <c r="L69" i="17"/>
  <c r="L68" i="17"/>
  <c r="P117" i="17"/>
  <c r="P116" i="17"/>
  <c r="Q197" i="17"/>
  <c r="Q198" i="17"/>
  <c r="N74" i="17"/>
  <c r="N75" i="17"/>
  <c r="P98" i="17"/>
  <c r="P99" i="17"/>
  <c r="N137" i="17"/>
  <c r="N138" i="17"/>
  <c r="L66" i="17"/>
  <c r="L65" i="17"/>
  <c r="M89" i="17"/>
  <c r="M90" i="17"/>
  <c r="Q119" i="17"/>
  <c r="Q120" i="17"/>
  <c r="P138" i="17"/>
  <c r="P137" i="17"/>
  <c r="L183" i="17"/>
  <c r="L182" i="17"/>
  <c r="Q215" i="17"/>
  <c r="Q216" i="17"/>
  <c r="P152" i="17"/>
  <c r="P153" i="17"/>
  <c r="Q179" i="17"/>
  <c r="Q180" i="17"/>
  <c r="O213" i="17"/>
  <c r="O212" i="17"/>
  <c r="L252" i="17"/>
  <c r="L251" i="17"/>
  <c r="L168" i="17"/>
  <c r="L167" i="17"/>
  <c r="O203" i="17"/>
  <c r="O204" i="17"/>
  <c r="Q242" i="17"/>
  <c r="Q243" i="17"/>
  <c r="L174" i="17"/>
  <c r="L173" i="17"/>
  <c r="L201" i="17"/>
  <c r="L200" i="17"/>
  <c r="O231" i="17"/>
  <c r="O230" i="17"/>
  <c r="M137" i="17"/>
  <c r="M138" i="17"/>
  <c r="P171" i="17"/>
  <c r="P170" i="17"/>
  <c r="O206" i="17"/>
  <c r="O207" i="17"/>
  <c r="P261" i="17"/>
  <c r="P260" i="17"/>
  <c r="L164" i="17"/>
  <c r="L165" i="17"/>
  <c r="P182" i="17"/>
  <c r="P183" i="17"/>
  <c r="N216" i="17"/>
  <c r="N215" i="17"/>
  <c r="L143" i="17"/>
  <c r="L144" i="17"/>
  <c r="Q182" i="17"/>
  <c r="Q183" i="17"/>
  <c r="O209" i="17"/>
  <c r="O210" i="17"/>
  <c r="P228" i="17"/>
  <c r="P227" i="17"/>
  <c r="M258" i="17"/>
  <c r="M257" i="17"/>
  <c r="M299" i="17"/>
  <c r="M300" i="17"/>
  <c r="P269" i="17"/>
  <c r="P270" i="17"/>
  <c r="P296" i="17"/>
  <c r="P297" i="17"/>
  <c r="M323" i="17"/>
  <c r="M324" i="17"/>
  <c r="L264" i="17"/>
  <c r="L263" i="17"/>
  <c r="M291" i="17"/>
  <c r="M290" i="17"/>
  <c r="N324" i="17"/>
  <c r="N323" i="17"/>
  <c r="L240" i="17"/>
  <c r="L239" i="17"/>
  <c r="O266" i="17"/>
  <c r="O267" i="17"/>
  <c r="N312" i="17"/>
  <c r="N311" i="17"/>
  <c r="N248" i="17"/>
  <c r="N249" i="17"/>
  <c r="M279" i="17"/>
  <c r="M278" i="17"/>
  <c r="O311" i="17"/>
  <c r="O312" i="17"/>
  <c r="O339" i="17"/>
  <c r="O338" i="17"/>
  <c r="N287" i="17"/>
  <c r="N288" i="17"/>
  <c r="L321" i="17"/>
  <c r="L320" i="17"/>
  <c r="P264" i="17"/>
  <c r="P263" i="17"/>
  <c r="L299" i="17"/>
  <c r="L300" i="17"/>
  <c r="Q329" i="17"/>
  <c r="Q330" i="17"/>
  <c r="M245" i="17"/>
  <c r="M246" i="17"/>
  <c r="Q276" i="17"/>
  <c r="Q275" i="17"/>
  <c r="Q311" i="17"/>
  <c r="Q312" i="17"/>
  <c r="L9" i="17"/>
  <c r="L8" i="17"/>
  <c r="N36" i="17"/>
  <c r="N35" i="17"/>
  <c r="Q30" i="17"/>
  <c r="Q29" i="17"/>
  <c r="P39" i="17"/>
  <c r="P38" i="17"/>
  <c r="Q11" i="17"/>
  <c r="Q12" i="17"/>
  <c r="M44" i="17"/>
  <c r="M45" i="17"/>
  <c r="N17" i="17"/>
  <c r="N18" i="17"/>
  <c r="O59" i="17"/>
  <c r="O60" i="17"/>
  <c r="O27" i="17"/>
  <c r="O26" i="17"/>
  <c r="M20" i="17"/>
  <c r="M21" i="17"/>
  <c r="P26" i="17"/>
  <c r="P27" i="17"/>
  <c r="P54" i="17"/>
  <c r="P53" i="17"/>
  <c r="P83" i="17"/>
  <c r="P84" i="17"/>
  <c r="P125" i="17"/>
  <c r="P126" i="17"/>
  <c r="Q266" i="17"/>
  <c r="Q267" i="17"/>
  <c r="O89" i="17"/>
  <c r="O90" i="17"/>
  <c r="M113" i="17"/>
  <c r="M114" i="17"/>
  <c r="N165" i="17"/>
  <c r="N164" i="17"/>
  <c r="L86" i="17"/>
  <c r="L87" i="17"/>
  <c r="L119" i="17"/>
  <c r="L120" i="17"/>
  <c r="M188" i="17"/>
  <c r="M189" i="17"/>
  <c r="L63" i="17"/>
  <c r="L62" i="17"/>
  <c r="Q95" i="17"/>
  <c r="Q96" i="17"/>
  <c r="O122" i="17"/>
  <c r="O123" i="17"/>
  <c r="P45" i="17"/>
  <c r="P44" i="17"/>
  <c r="N84" i="17"/>
  <c r="N83" i="17"/>
  <c r="P113" i="17"/>
  <c r="P114" i="17"/>
  <c r="Q41" i="17"/>
  <c r="Q42" i="17"/>
  <c r="M71" i="17"/>
  <c r="M72" i="17"/>
  <c r="O119" i="17"/>
  <c r="O120" i="17"/>
  <c r="L206" i="17"/>
  <c r="L207" i="17"/>
  <c r="L78" i="17"/>
  <c r="L77" i="17"/>
  <c r="Q101" i="17"/>
  <c r="Q102" i="17"/>
  <c r="M143" i="17"/>
  <c r="M144" i="17"/>
  <c r="Q66" i="17"/>
  <c r="Q65" i="17"/>
  <c r="P93" i="17"/>
  <c r="P92" i="17"/>
  <c r="P128" i="17"/>
  <c r="P129" i="17"/>
  <c r="L141" i="17"/>
  <c r="L140" i="17"/>
  <c r="O186" i="17"/>
  <c r="O185" i="17"/>
  <c r="M218" i="17"/>
  <c r="M219" i="17"/>
  <c r="L155" i="17"/>
  <c r="L156" i="17"/>
  <c r="M182" i="17"/>
  <c r="M183" i="17"/>
  <c r="N219" i="17"/>
  <c r="N218" i="17"/>
  <c r="N257" i="17"/>
  <c r="N258" i="17"/>
  <c r="N170" i="17"/>
  <c r="N171" i="17"/>
  <c r="N207" i="17"/>
  <c r="N206" i="17"/>
  <c r="O248" i="17"/>
  <c r="O249" i="17"/>
  <c r="P176" i="17"/>
  <c r="P177" i="17"/>
  <c r="P204" i="17"/>
  <c r="P203" i="17"/>
  <c r="Q233" i="17"/>
  <c r="Q234" i="17"/>
  <c r="O141" i="17"/>
  <c r="O140" i="17"/>
  <c r="M180" i="17"/>
  <c r="M179" i="17"/>
  <c r="N210" i="17"/>
  <c r="N209" i="17"/>
  <c r="M146" i="17"/>
  <c r="M147" i="17"/>
  <c r="Q164" i="17"/>
  <c r="Q165" i="17"/>
  <c r="M185" i="17"/>
  <c r="M186" i="17"/>
  <c r="Q221" i="17"/>
  <c r="Q222" i="17"/>
  <c r="N147" i="17"/>
  <c r="N146" i="17"/>
  <c r="N185" i="17"/>
  <c r="N186" i="17"/>
  <c r="L212" i="17"/>
  <c r="L213" i="17"/>
  <c r="N231" i="17"/>
  <c r="N230" i="17"/>
  <c r="L267" i="17"/>
  <c r="L266" i="17"/>
  <c r="Q306" i="17"/>
  <c r="Q305" i="17"/>
  <c r="N272" i="17"/>
  <c r="N273" i="17"/>
  <c r="N300" i="17"/>
  <c r="N299" i="17"/>
  <c r="L330" i="17"/>
  <c r="L329" i="17"/>
  <c r="N267" i="17"/>
  <c r="N266" i="17"/>
  <c r="Q293" i="17"/>
  <c r="Q294" i="17"/>
  <c r="L327" i="17"/>
  <c r="L326" i="17"/>
  <c r="L243" i="17"/>
  <c r="L242" i="17"/>
  <c r="P284" i="17"/>
  <c r="P285" i="17"/>
  <c r="L315" i="17"/>
  <c r="L314" i="17"/>
  <c r="Q255" i="17"/>
  <c r="Q254" i="17"/>
  <c r="P282" i="17"/>
  <c r="P281" i="17"/>
  <c r="M314" i="17"/>
  <c r="M315" i="17"/>
  <c r="M269" i="17"/>
  <c r="M270" i="17"/>
  <c r="P290" i="17"/>
  <c r="P291" i="17"/>
  <c r="Q323" i="17"/>
  <c r="Q324" i="17"/>
  <c r="N269" i="17"/>
  <c r="N270" i="17"/>
  <c r="O302" i="17"/>
  <c r="O303" i="17"/>
  <c r="P333" i="17"/>
  <c r="P332" i="17"/>
  <c r="P249" i="17"/>
  <c r="P248" i="17"/>
  <c r="M281" i="17"/>
  <c r="M282" i="17"/>
  <c r="P315" i="17"/>
  <c r="P314" i="17"/>
  <c r="N11" i="17"/>
  <c r="N12" i="17"/>
  <c r="O39" i="17"/>
  <c r="O38" i="17"/>
  <c r="M8" i="17"/>
  <c r="M9" i="17"/>
  <c r="P36" i="17"/>
  <c r="P35" i="17"/>
  <c r="O41" i="17"/>
  <c r="O42" i="17"/>
  <c r="Q20" i="17"/>
  <c r="Q21" i="17"/>
  <c r="N30" i="17"/>
  <c r="N29" i="17"/>
  <c r="O29" i="17"/>
  <c r="O30" i="17"/>
  <c r="N23" i="17"/>
  <c r="N24" i="17"/>
  <c r="P30" i="17"/>
  <c r="P29" i="17"/>
  <c r="N59" i="17"/>
  <c r="N60" i="17"/>
  <c r="N90" i="17"/>
  <c r="N89" i="17"/>
  <c r="N131" i="17"/>
  <c r="N132" i="17"/>
  <c r="O62" i="17"/>
  <c r="O63" i="17"/>
  <c r="Q93" i="17"/>
  <c r="Q92" i="17"/>
  <c r="L116" i="17"/>
  <c r="L117" i="17"/>
  <c r="P180" i="17"/>
  <c r="P179" i="17"/>
  <c r="P90" i="17"/>
  <c r="P89" i="17"/>
  <c r="M122" i="17"/>
  <c r="M123" i="17"/>
  <c r="P200" i="17"/>
  <c r="P201" i="17"/>
  <c r="Q62" i="17"/>
  <c r="Q63" i="17"/>
  <c r="N99" i="17"/>
  <c r="N98" i="17"/>
  <c r="L126" i="17"/>
  <c r="L125" i="17"/>
  <c r="N48" i="17"/>
  <c r="N47" i="17"/>
  <c r="N87" i="17"/>
  <c r="N86" i="17"/>
  <c r="O117" i="17"/>
  <c r="O116" i="17"/>
  <c r="Q44" i="17"/>
  <c r="Q45" i="17"/>
  <c r="M75" i="17"/>
  <c r="M74" i="17"/>
  <c r="Q123" i="17"/>
  <c r="Q122" i="17"/>
  <c r="O246" i="17"/>
  <c r="O245" i="17"/>
  <c r="L81" i="17"/>
  <c r="L80" i="17"/>
  <c r="Q107" i="17"/>
  <c r="Q108" i="17"/>
  <c r="Q153" i="17"/>
  <c r="Q152" i="17"/>
  <c r="N69" i="17"/>
  <c r="N68" i="17"/>
  <c r="N96" i="17"/>
  <c r="N95" i="17"/>
  <c r="M132" i="17"/>
  <c r="M131" i="17"/>
  <c r="Q141" i="17"/>
  <c r="Q140" i="17"/>
  <c r="N189" i="17"/>
  <c r="N188" i="17"/>
  <c r="M233" i="17"/>
  <c r="M234" i="17"/>
  <c r="M158" i="17"/>
  <c r="M159" i="17"/>
  <c r="P186" i="17"/>
  <c r="P185" i="17"/>
  <c r="M222" i="17"/>
  <c r="M221" i="17"/>
  <c r="L137" i="17"/>
  <c r="L138" i="17"/>
  <c r="Q173" i="17"/>
  <c r="Q174" i="17"/>
  <c r="L209" i="17"/>
  <c r="L210" i="17"/>
  <c r="M252" i="17"/>
  <c r="M251" i="17"/>
  <c r="L179" i="17"/>
  <c r="L180" i="17"/>
  <c r="M210" i="17"/>
  <c r="M209" i="17"/>
  <c r="O237" i="17"/>
  <c r="O236" i="17"/>
  <c r="Q143" i="17"/>
  <c r="Q144" i="17"/>
  <c r="O183" i="17"/>
  <c r="O182" i="17"/>
  <c r="M216" i="17"/>
  <c r="M215" i="17"/>
  <c r="O149" i="17"/>
  <c r="O150" i="17"/>
  <c r="O167" i="17"/>
  <c r="O168" i="17"/>
  <c r="M191" i="17"/>
  <c r="M192" i="17"/>
  <c r="Q230" i="17"/>
  <c r="Q231" i="17"/>
  <c r="P150" i="17"/>
  <c r="P149" i="17"/>
  <c r="L189" i="17"/>
  <c r="L188" i="17"/>
  <c r="O215" i="17"/>
  <c r="O216" i="17"/>
  <c r="L233" i="17"/>
  <c r="L234" i="17"/>
  <c r="M273" i="17"/>
  <c r="M272" i="17"/>
  <c r="Q314" i="17"/>
  <c r="Q315" i="17"/>
  <c r="L276" i="17"/>
  <c r="L275" i="17"/>
  <c r="Q302" i="17"/>
  <c r="Q303" i="17"/>
  <c r="Q335" i="17"/>
  <c r="Q336" i="17"/>
  <c r="Q270" i="17"/>
  <c r="Q269" i="17"/>
  <c r="Q296" i="17"/>
  <c r="Q297" i="17"/>
  <c r="M330" i="17"/>
  <c r="M329" i="17"/>
  <c r="P245" i="17"/>
  <c r="P246" i="17"/>
  <c r="L288" i="17"/>
  <c r="L287" i="17"/>
  <c r="O317" i="17"/>
  <c r="O318" i="17"/>
  <c r="O260" i="17"/>
  <c r="O261" i="17"/>
  <c r="M287" i="17"/>
  <c r="M288" i="17"/>
  <c r="P318" i="17"/>
  <c r="P317" i="17"/>
  <c r="Q272" i="17"/>
  <c r="Q273" i="17"/>
  <c r="L293" i="17"/>
  <c r="L294" i="17"/>
  <c r="O327" i="17"/>
  <c r="O326" i="17"/>
  <c r="P276" i="17"/>
  <c r="P275" i="17"/>
  <c r="P306" i="17"/>
  <c r="P305" i="17"/>
  <c r="O335" i="17"/>
  <c r="O336" i="17"/>
  <c r="N252" i="17"/>
  <c r="N251" i="17"/>
  <c r="M284" i="17"/>
  <c r="M285" i="17"/>
  <c r="N321" i="17"/>
  <c r="N320" i="17"/>
  <c r="L15" i="17"/>
  <c r="L14" i="17"/>
  <c r="M41" i="17"/>
  <c r="M42" i="17"/>
  <c r="O11" i="17"/>
  <c r="O12" i="17"/>
  <c r="N41" i="17"/>
  <c r="N42" i="17"/>
  <c r="N9" i="17"/>
  <c r="N8" i="17"/>
  <c r="L23" i="17"/>
  <c r="L24" i="17"/>
  <c r="N33" i="17"/>
  <c r="N32" i="17"/>
  <c r="O32" i="17"/>
  <c r="O33" i="17"/>
  <c r="P33" i="17"/>
  <c r="P32" i="17"/>
  <c r="Q32" i="17"/>
  <c r="Q33" i="17"/>
  <c r="M66" i="17"/>
  <c r="M65" i="17"/>
  <c r="O95" i="17"/>
  <c r="O96" i="17"/>
  <c r="P134" i="17"/>
  <c r="P135" i="17"/>
  <c r="N66" i="17"/>
  <c r="N65" i="17"/>
  <c r="P96" i="17"/>
  <c r="P95" i="17"/>
  <c r="Q125" i="17"/>
  <c r="Q126" i="17"/>
  <c r="M212" i="17"/>
  <c r="M213" i="17"/>
  <c r="L93" i="17"/>
  <c r="L92" i="17"/>
  <c r="L128" i="17"/>
  <c r="L129" i="17"/>
  <c r="P210" i="17"/>
  <c r="P209" i="17"/>
  <c r="O66" i="17"/>
  <c r="O65" i="17"/>
  <c r="O102" i="17"/>
  <c r="O101" i="17"/>
  <c r="M128" i="17"/>
  <c r="M129" i="17"/>
  <c r="L51" i="17"/>
  <c r="L50" i="17"/>
  <c r="Q89" i="17"/>
  <c r="Q90" i="17"/>
  <c r="N120" i="17"/>
  <c r="N119" i="17"/>
  <c r="O47" i="17"/>
  <c r="O48" i="17"/>
  <c r="O86" i="17"/>
  <c r="O87" i="17"/>
  <c r="M126" i="17"/>
  <c r="M125" i="17"/>
  <c r="M50" i="17"/>
  <c r="M51" i="17"/>
  <c r="O83" i="17"/>
  <c r="O84" i="17"/>
  <c r="Q113" i="17"/>
  <c r="Q114" i="17"/>
  <c r="Q155" i="17"/>
  <c r="Q156" i="17"/>
  <c r="O71" i="17"/>
  <c r="O72" i="17"/>
  <c r="L101" i="17"/>
  <c r="L102" i="17"/>
  <c r="O135" i="17"/>
  <c r="O134" i="17"/>
  <c r="N143" i="17"/>
  <c r="N144" i="17"/>
  <c r="O191" i="17"/>
  <c r="O192" i="17"/>
  <c r="L237" i="17"/>
  <c r="L236" i="17"/>
  <c r="N161" i="17"/>
  <c r="N162" i="17"/>
  <c r="P192" i="17"/>
  <c r="P191" i="17"/>
  <c r="O225" i="17"/>
  <c r="O224" i="17"/>
  <c r="N141" i="17"/>
  <c r="N140" i="17"/>
  <c r="N182" i="17"/>
  <c r="N183" i="17"/>
  <c r="O218" i="17"/>
  <c r="O219" i="17"/>
  <c r="L254" i="17"/>
  <c r="L255" i="17"/>
  <c r="L186" i="17"/>
  <c r="L185" i="17"/>
  <c r="P212" i="17"/>
  <c r="P213" i="17"/>
  <c r="P252" i="17"/>
  <c r="P251" i="17"/>
  <c r="M152" i="17"/>
  <c r="M153" i="17"/>
  <c r="Q188" i="17"/>
  <c r="Q189" i="17"/>
  <c r="Q219" i="17"/>
  <c r="Q218" i="17"/>
  <c r="N153" i="17"/>
  <c r="N152" i="17"/>
  <c r="Q170" i="17"/>
  <c r="Q171" i="17"/>
  <c r="P194" i="17"/>
  <c r="P195" i="17"/>
  <c r="L246" i="17"/>
  <c r="L245" i="17"/>
  <c r="M164" i="17"/>
  <c r="M165" i="17"/>
  <c r="Q195" i="17"/>
  <c r="Q194" i="17"/>
  <c r="L225" i="17"/>
  <c r="L224" i="17"/>
  <c r="P236" i="17"/>
  <c r="P237" i="17"/>
  <c r="P279" i="17"/>
  <c r="P278" i="17"/>
  <c r="L318" i="17"/>
  <c r="L317" i="17"/>
  <c r="Q278" i="17"/>
  <c r="Q279" i="17"/>
  <c r="L305" i="17"/>
  <c r="L306" i="17"/>
  <c r="M338" i="17"/>
  <c r="M339" i="17"/>
  <c r="O272" i="17"/>
  <c r="O273" i="17"/>
  <c r="L302" i="17"/>
  <c r="L303" i="17"/>
  <c r="L333" i="17"/>
  <c r="L332" i="17"/>
  <c r="M248" i="17"/>
  <c r="M249" i="17"/>
  <c r="N291" i="17"/>
  <c r="N290" i="17"/>
  <c r="O323" i="17"/>
  <c r="O324" i="17"/>
  <c r="N263" i="17"/>
  <c r="N264" i="17"/>
  <c r="O290" i="17"/>
  <c r="O291" i="17"/>
  <c r="P324" i="17"/>
  <c r="P323" i="17"/>
  <c r="O275" i="17"/>
  <c r="O276" i="17"/>
  <c r="Q300" i="17"/>
  <c r="Q299" i="17"/>
  <c r="P330" i="17"/>
  <c r="P329" i="17"/>
  <c r="O278" i="17"/>
  <c r="O279" i="17"/>
  <c r="M308" i="17"/>
  <c r="M309" i="17"/>
  <c r="Q338" i="17"/>
  <c r="Q339" i="17"/>
  <c r="M254" i="17"/>
  <c r="M255" i="17"/>
  <c r="Q290" i="17"/>
  <c r="Q291" i="17"/>
  <c r="Q326" i="17"/>
  <c r="Q327" i="17"/>
  <c r="Q18" i="17"/>
  <c r="Q17" i="17"/>
  <c r="M15" i="17"/>
  <c r="M14" i="17"/>
  <c r="P48" i="17"/>
  <c r="P47" i="17"/>
  <c r="P12" i="17"/>
  <c r="P11" i="17"/>
  <c r="N26" i="17"/>
  <c r="N27" i="17"/>
  <c r="L35" i="17"/>
  <c r="L36" i="17"/>
  <c r="M39" i="17"/>
  <c r="M38" i="17"/>
  <c r="M36" i="17"/>
  <c r="M35" i="17"/>
  <c r="L41" i="17"/>
  <c r="L42" i="17"/>
  <c r="O68" i="17"/>
  <c r="O69" i="17"/>
  <c r="Q98" i="17"/>
  <c r="Q99" i="17"/>
  <c r="Q137" i="17"/>
  <c r="Q138" i="17"/>
  <c r="P69" i="17"/>
  <c r="P68" i="17"/>
  <c r="L99" i="17"/>
  <c r="L98" i="17"/>
  <c r="Q129" i="17"/>
  <c r="Q128" i="17"/>
  <c r="Q68" i="17"/>
  <c r="Q69" i="17"/>
  <c r="M99" i="17"/>
  <c r="M98" i="17"/>
  <c r="Q131" i="17"/>
  <c r="Q132" i="17"/>
  <c r="P216" i="17"/>
  <c r="P215" i="17"/>
  <c r="Q77" i="17"/>
  <c r="Q78" i="17"/>
  <c r="L104" i="17"/>
  <c r="L105" i="17"/>
  <c r="N149" i="17"/>
  <c r="N150" i="17"/>
  <c r="Q50" i="17"/>
  <c r="Q51" i="17"/>
  <c r="N93" i="17"/>
  <c r="N92" i="17"/>
  <c r="P122" i="17"/>
  <c r="P123" i="17"/>
  <c r="P57" i="17"/>
  <c r="P56" i="17"/>
  <c r="L95" i="17"/>
  <c r="L96" i="17"/>
  <c r="O129" i="17"/>
  <c r="O128" i="17"/>
  <c r="O54" i="17"/>
  <c r="O53" i="17"/>
  <c r="P87" i="17"/>
  <c r="P86" i="17"/>
  <c r="P120" i="17"/>
  <c r="P119" i="17"/>
  <c r="L170" i="17"/>
  <c r="L171" i="17"/>
  <c r="O74" i="17"/>
  <c r="O75" i="17"/>
  <c r="O104" i="17"/>
  <c r="O105" i="17"/>
  <c r="O138" i="17"/>
  <c r="O137" i="17"/>
  <c r="P146" i="17"/>
  <c r="P147" i="17"/>
  <c r="L195" i="17"/>
  <c r="L194" i="17"/>
  <c r="M240" i="17"/>
  <c r="M239" i="17"/>
  <c r="O165" i="17"/>
  <c r="O164" i="17"/>
  <c r="M194" i="17"/>
  <c r="M195" i="17"/>
  <c r="O233" i="17"/>
  <c r="O234" i="17"/>
  <c r="P144" i="17"/>
  <c r="P143" i="17"/>
  <c r="Q186" i="17"/>
  <c r="Q185" i="17"/>
  <c r="Q227" i="17"/>
  <c r="Q228" i="17"/>
  <c r="P258" i="17"/>
  <c r="P257" i="17"/>
  <c r="P188" i="17"/>
  <c r="P189" i="17"/>
  <c r="L216" i="17"/>
  <c r="L215" i="17"/>
  <c r="N254" i="17"/>
  <c r="N255" i="17"/>
  <c r="O155" i="17"/>
  <c r="O156" i="17"/>
  <c r="L191" i="17"/>
  <c r="L192" i="17"/>
  <c r="P221" i="17"/>
  <c r="P222" i="17"/>
  <c r="P156" i="17"/>
  <c r="P155" i="17"/>
  <c r="M173" i="17"/>
  <c r="M174" i="17"/>
  <c r="O197" i="17"/>
  <c r="O198" i="17"/>
  <c r="M116" i="17"/>
  <c r="M117" i="17"/>
  <c r="P168" i="17"/>
  <c r="P167" i="17"/>
  <c r="P198" i="17"/>
  <c r="P197" i="17"/>
  <c r="M227" i="17"/>
  <c r="M228" i="17"/>
  <c r="Q239" i="17"/>
  <c r="Q240" i="17"/>
  <c r="N282" i="17"/>
  <c r="N281" i="17"/>
  <c r="O320" i="17"/>
  <c r="O321" i="17"/>
  <c r="N285" i="17"/>
  <c r="N284" i="17"/>
  <c r="O309" i="17"/>
  <c r="O308" i="17"/>
  <c r="L249" i="17"/>
  <c r="L248" i="17"/>
  <c r="M275" i="17"/>
  <c r="M276" i="17"/>
  <c r="P309" i="17"/>
  <c r="P308" i="17"/>
  <c r="N339" i="17"/>
  <c r="N338" i="17"/>
  <c r="P255" i="17"/>
  <c r="P254" i="17"/>
  <c r="O299" i="17"/>
  <c r="O300" i="17"/>
  <c r="M326" i="17"/>
  <c r="M327" i="17"/>
  <c r="P267" i="17"/>
  <c r="P266" i="17"/>
  <c r="L296" i="17"/>
  <c r="L297" i="17"/>
  <c r="N327" i="17"/>
  <c r="N326" i="17"/>
  <c r="N278" i="17"/>
  <c r="N279" i="17"/>
  <c r="O305" i="17"/>
  <c r="O306" i="17"/>
  <c r="O333" i="17"/>
  <c r="O332" i="17"/>
  <c r="L282" i="17"/>
  <c r="L281" i="17"/>
  <c r="O314" i="17"/>
  <c r="O315" i="17"/>
  <c r="O227" i="17"/>
  <c r="O228" i="17"/>
  <c r="L258" i="17"/>
  <c r="L257" i="17"/>
  <c r="N294" i="17"/>
  <c r="N293" i="17"/>
  <c r="Q332" i="17"/>
  <c r="Q333" i="17"/>
  <c r="O21" i="17"/>
  <c r="O20" i="17"/>
  <c r="L17" i="17"/>
  <c r="L18" i="17"/>
  <c r="N14" i="17"/>
  <c r="N15" i="17"/>
  <c r="M29" i="17"/>
  <c r="M30" i="17"/>
  <c r="L39" i="17"/>
  <c r="L38" i="17"/>
  <c r="Q8" i="17"/>
  <c r="Q9" i="17"/>
  <c r="O44" i="17"/>
  <c r="O45" i="17"/>
  <c r="N38" i="17"/>
  <c r="N39" i="17"/>
  <c r="M48" i="17"/>
  <c r="M47" i="17"/>
  <c r="P72" i="17"/>
  <c r="P71" i="17"/>
  <c r="P105" i="17"/>
  <c r="P104" i="17"/>
  <c r="L146" i="17"/>
  <c r="L147" i="17"/>
  <c r="Q71" i="17"/>
  <c r="Q72" i="17"/>
  <c r="M101" i="17"/>
  <c r="M102" i="17"/>
  <c r="P132" i="17"/>
  <c r="P131" i="17"/>
  <c r="Q74" i="17"/>
  <c r="Q75" i="17"/>
  <c r="N102" i="17"/>
  <c r="N101" i="17"/>
  <c r="M140" i="17"/>
  <c r="M141" i="17"/>
  <c r="P51" i="17"/>
  <c r="P50" i="17"/>
  <c r="Q80" i="17"/>
  <c r="Q81" i="17"/>
  <c r="O107" i="17"/>
  <c r="O108" i="17"/>
  <c r="N192" i="17"/>
  <c r="N191" i="17"/>
  <c r="N54" i="17"/>
  <c r="N53" i="17"/>
  <c r="P102" i="17"/>
  <c r="P101" i="17"/>
  <c r="N129" i="17"/>
  <c r="N128" i="17"/>
  <c r="L59" i="17"/>
  <c r="L60" i="17"/>
  <c r="O98" i="17"/>
  <c r="O99" i="17"/>
  <c r="L134" i="17"/>
  <c r="L135" i="17"/>
  <c r="Q56" i="17"/>
  <c r="Q57" i="17"/>
  <c r="L90" i="17"/>
  <c r="L89" i="17"/>
  <c r="N125" i="17"/>
  <c r="N126" i="17"/>
  <c r="Q47" i="17"/>
  <c r="Q48" i="17"/>
  <c r="M77" i="17"/>
  <c r="M78" i="17"/>
  <c r="L108" i="17"/>
  <c r="L107" i="17"/>
  <c r="O143" i="17"/>
  <c r="O144" i="17"/>
  <c r="L149" i="17"/>
  <c r="L150" i="17"/>
  <c r="Q200" i="17"/>
  <c r="Q201" i="17"/>
  <c r="M243" i="17"/>
  <c r="M242" i="17"/>
  <c r="M170" i="17"/>
  <c r="M171" i="17"/>
  <c r="N204" i="17"/>
  <c r="N203" i="17"/>
  <c r="N237" i="17"/>
  <c r="N236" i="17"/>
  <c r="M149" i="17"/>
  <c r="M150" i="17"/>
  <c r="O188" i="17"/>
  <c r="O189" i="17"/>
  <c r="L230" i="17"/>
  <c r="L231" i="17"/>
  <c r="P164" i="17"/>
  <c r="P165" i="17"/>
  <c r="Q191" i="17"/>
  <c r="Q192" i="17"/>
  <c r="P219" i="17"/>
  <c r="P218" i="17"/>
  <c r="Q257" i="17"/>
  <c r="Q258" i="17"/>
  <c r="P158" i="17"/>
  <c r="P159" i="17"/>
  <c r="N197" i="17"/>
  <c r="N198" i="17"/>
  <c r="Q224" i="17"/>
  <c r="Q225" i="17"/>
  <c r="Q159" i="17"/>
  <c r="Q158" i="17"/>
  <c r="L176" i="17"/>
  <c r="L177" i="17"/>
  <c r="N201" i="17"/>
  <c r="N200" i="17"/>
  <c r="N123" i="17"/>
  <c r="N122" i="17"/>
  <c r="N173" i="17"/>
  <c r="N174" i="17"/>
  <c r="O200" i="17"/>
  <c r="O201" i="17"/>
  <c r="N246" i="17"/>
  <c r="N245" i="17"/>
  <c r="P243" i="17"/>
  <c r="P242" i="17"/>
  <c r="P287" i="17"/>
  <c r="P288" i="17"/>
  <c r="L323" i="17"/>
  <c r="L324" i="17"/>
  <c r="Q287" i="17"/>
  <c r="Q288" i="17"/>
  <c r="L311" i="17"/>
  <c r="L312" i="17"/>
  <c r="Q251" i="17"/>
  <c r="Q252" i="17"/>
  <c r="L278" i="17"/>
  <c r="L279" i="17"/>
  <c r="M311" i="17"/>
  <c r="M312" i="17"/>
  <c r="L228" i="17"/>
  <c r="L227" i="17"/>
  <c r="O258" i="17"/>
  <c r="O257" i="17"/>
  <c r="M303" i="17"/>
  <c r="M302" i="17"/>
  <c r="N330" i="17"/>
  <c r="N329" i="17"/>
  <c r="L270" i="17"/>
  <c r="L269" i="17"/>
  <c r="P299" i="17"/>
  <c r="P300" i="17"/>
  <c r="O329" i="17"/>
  <c r="O330" i="17"/>
  <c r="Q282" i="17"/>
  <c r="Q281" i="17"/>
  <c r="L309" i="17"/>
  <c r="L308" i="17"/>
  <c r="N336" i="17"/>
  <c r="N335" i="17"/>
  <c r="O288" i="17"/>
  <c r="O287" i="17"/>
  <c r="Q317" i="17"/>
  <c r="Q318" i="17"/>
  <c r="M230" i="17"/>
  <c r="M231" i="17"/>
  <c r="Q263" i="17"/>
  <c r="Q264" i="17"/>
  <c r="N296" i="17"/>
  <c r="N297" i="17"/>
  <c r="P336" i="17"/>
  <c r="P335" i="17"/>
  <c r="Z5" i="17"/>
  <c r="Z6" i="17"/>
  <c r="X5" i="17"/>
  <c r="X6" i="17"/>
  <c r="Y5" i="17"/>
  <c r="Y6" i="17"/>
  <c r="V5" i="17"/>
  <c r="V6" i="17"/>
  <c r="W6" i="17"/>
  <c r="W5" i="17"/>
  <c r="T5" i="17"/>
  <c r="T6" i="17"/>
  <c r="S5" i="17"/>
  <c r="S6" i="17"/>
  <c r="U6" i="17"/>
  <c r="U5" i="17"/>
  <c r="R5" i="17"/>
  <c r="R6" i="17"/>
  <c r="W18" i="12"/>
  <c r="U18" i="12"/>
  <c r="Y18" i="12" s="1"/>
  <c r="D18" i="12" s="1"/>
  <c r="Q18" i="12" s="1"/>
  <c r="AB18" i="12" s="1"/>
  <c r="S10" i="12"/>
  <c r="S18" i="12"/>
  <c r="S26" i="12"/>
  <c r="U26" i="12"/>
  <c r="Y26" i="12" s="1"/>
  <c r="D26" i="12" s="1"/>
  <c r="Q26" i="12" s="1"/>
  <c r="AB26" i="12" s="1"/>
  <c r="W26" i="12"/>
  <c r="Y19" i="12"/>
  <c r="D19" i="12" s="1"/>
  <c r="Q19" i="12" s="1"/>
  <c r="AB19" i="12" s="1"/>
  <c r="Y16" i="12"/>
  <c r="D16" i="12" s="1"/>
  <c r="Q16" i="12" s="1"/>
  <c r="AB16" i="12" s="1"/>
  <c r="Y8" i="12"/>
  <c r="D8" i="12" s="1"/>
  <c r="Y27" i="12"/>
  <c r="D27" i="12" s="1"/>
  <c r="Q27" i="12" s="1"/>
  <c r="AB27" i="12" s="1"/>
  <c r="D11" i="12"/>
  <c r="Q11" i="12" s="1"/>
  <c r="AB11" i="12" s="1"/>
  <c r="Z27" i="12"/>
  <c r="AA27" i="12" s="1"/>
  <c r="Y9" i="12"/>
  <c r="D9" i="12" s="1"/>
  <c r="S8" i="12"/>
  <c r="S24" i="12"/>
  <c r="U24" i="12"/>
  <c r="Y24" i="12" s="1"/>
  <c r="D24" i="12" s="1"/>
  <c r="Q24" i="12" s="1"/>
  <c r="AB24" i="12" s="1"/>
  <c r="W16" i="12"/>
  <c r="U32" i="12"/>
  <c r="Y32" i="12" s="1"/>
  <c r="D32" i="12" s="1"/>
  <c r="Q32" i="12" s="1"/>
  <c r="AB32" i="12" s="1"/>
  <c r="Z23" i="12"/>
  <c r="AA23" i="12" s="1"/>
  <c r="K32" i="12"/>
  <c r="L32" i="12" s="1"/>
  <c r="S16" i="12"/>
  <c r="W32" i="12"/>
  <c r="K8" i="12"/>
  <c r="L8" i="12" s="1"/>
  <c r="W8" i="12"/>
  <c r="W24" i="12"/>
  <c r="K16" i="12"/>
  <c r="L16" i="12" s="1"/>
  <c r="Q5" i="17"/>
  <c r="Q6" i="17"/>
  <c r="W13" i="12"/>
  <c r="Z31" i="12"/>
  <c r="AA31" i="12" s="1"/>
  <c r="U10" i="12"/>
  <c r="S28" i="12"/>
  <c r="S20" i="12"/>
  <c r="W20" i="12"/>
  <c r="S12" i="12"/>
  <c r="U12" i="12"/>
  <c r="Z14" i="12"/>
  <c r="AA14" i="12" s="1"/>
  <c r="W12" i="12"/>
  <c r="Z12" i="12"/>
  <c r="AA12" i="12" s="1"/>
  <c r="W10" i="12"/>
  <c r="O5" i="17"/>
  <c r="O6" i="17"/>
  <c r="P6" i="17"/>
  <c r="P5" i="17"/>
  <c r="M6" i="17"/>
  <c r="M5" i="17"/>
  <c r="N5" i="17"/>
  <c r="N6" i="17"/>
  <c r="L6" i="17"/>
  <c r="L5" i="17"/>
  <c r="Z30" i="12"/>
  <c r="AA30" i="12" s="1"/>
  <c r="Z18" i="12"/>
  <c r="AA18" i="12" s="1"/>
  <c r="W23" i="12"/>
  <c r="S30" i="12"/>
  <c r="Z9" i="12"/>
  <c r="AA9" i="12" s="1"/>
  <c r="V12" i="12"/>
  <c r="U31" i="12"/>
  <c r="K31" i="12"/>
  <c r="L31" i="12" s="1"/>
  <c r="K23" i="12"/>
  <c r="L23" i="12" s="1"/>
  <c r="S23" i="12"/>
  <c r="U15" i="12"/>
  <c r="K15" i="12"/>
  <c r="L15" i="12" s="1"/>
  <c r="W15" i="12"/>
  <c r="S15" i="12"/>
  <c r="S31" i="12"/>
  <c r="U23" i="12"/>
  <c r="W31" i="12"/>
  <c r="Z13" i="12"/>
  <c r="AA13" i="12" s="1"/>
  <c r="Z17" i="12"/>
  <c r="AA17" i="12" s="1"/>
  <c r="Z32" i="12"/>
  <c r="AA32" i="12" s="1"/>
  <c r="Z24" i="12"/>
  <c r="AA24" i="12" s="1"/>
  <c r="Z16" i="12"/>
  <c r="AA16" i="12" s="1"/>
  <c r="Z8" i="12"/>
  <c r="AA8" i="12" s="1"/>
  <c r="Z28" i="12"/>
  <c r="AA28" i="12" s="1"/>
  <c r="Z20" i="12"/>
  <c r="AA20" i="12" s="1"/>
  <c r="V25" i="12"/>
  <c r="T28" i="12"/>
  <c r="K28" i="12"/>
  <c r="L28" i="12" s="1"/>
  <c r="U20" i="12"/>
  <c r="Y20" i="12" s="1"/>
  <c r="D20" i="12" s="1"/>
  <c r="V15" i="12"/>
  <c r="V23" i="12"/>
  <c r="V28" i="12"/>
  <c r="Z25" i="12"/>
  <c r="AA25" i="12" s="1"/>
  <c r="Z22" i="12"/>
  <c r="AA22" i="12" s="1"/>
  <c r="W29" i="12"/>
  <c r="W28" i="12"/>
  <c r="Z15" i="12"/>
  <c r="AA15" i="12" s="1"/>
  <c r="V22" i="12"/>
  <c r="K11" i="12"/>
  <c r="L11" i="12" s="1"/>
  <c r="W21" i="12"/>
  <c r="R12" i="12"/>
  <c r="T20" i="12"/>
  <c r="V17" i="12"/>
  <c r="W17" i="12"/>
  <c r="V31" i="12"/>
  <c r="W30" i="12"/>
  <c r="W22" i="12"/>
  <c r="S22" i="12"/>
  <c r="V11" i="12"/>
  <c r="V19" i="12"/>
  <c r="Z29" i="12"/>
  <c r="AA29" i="12" s="1"/>
  <c r="V27" i="12"/>
  <c r="V8" i="12"/>
  <c r="W14" i="12"/>
  <c r="V9" i="12"/>
  <c r="Z10" i="12"/>
  <c r="AA10" i="12" s="1"/>
  <c r="W9" i="12"/>
  <c r="Z26" i="12"/>
  <c r="AA26" i="12" s="1"/>
  <c r="Z11" i="12"/>
  <c r="AA11" i="12" s="1"/>
  <c r="V20" i="12"/>
  <c r="V16" i="12"/>
  <c r="Z19" i="12"/>
  <c r="AA19" i="12" s="1"/>
  <c r="V29" i="12"/>
  <c r="V13" i="12"/>
  <c r="Z21" i="12"/>
  <c r="AA21" i="12" s="1"/>
  <c r="V14" i="12"/>
  <c r="T27" i="12"/>
  <c r="V18" i="12"/>
  <c r="V26" i="12"/>
  <c r="V10" i="12"/>
  <c r="F29" i="12"/>
  <c r="R14" i="12"/>
  <c r="F15" i="12"/>
  <c r="R17" i="12"/>
  <c r="R9" i="12"/>
  <c r="V24" i="12"/>
  <c r="V32" i="12"/>
  <c r="T21" i="12"/>
  <c r="T32" i="12"/>
  <c r="R22" i="12"/>
  <c r="V30" i="12"/>
  <c r="T30" i="12"/>
  <c r="F10" i="12"/>
  <c r="F19" i="12"/>
  <c r="T24" i="12"/>
  <c r="F32" i="12"/>
  <c r="F24" i="12"/>
  <c r="F17" i="12"/>
  <c r="F22" i="12"/>
  <c r="T19" i="12"/>
  <c r="F27" i="12"/>
  <c r="F23" i="12"/>
  <c r="F26" i="12"/>
  <c r="T23" i="12"/>
  <c r="T31" i="12"/>
  <c r="R15" i="12"/>
  <c r="F11" i="12"/>
  <c r="K29" i="12"/>
  <c r="L29" i="12" s="1"/>
  <c r="S29" i="12"/>
  <c r="U21" i="12"/>
  <c r="S21" i="12"/>
  <c r="U13" i="12"/>
  <c r="K13" i="12"/>
  <c r="L13" i="12" s="1"/>
  <c r="S13" i="12"/>
  <c r="T8" i="12"/>
  <c r="R8" i="12"/>
  <c r="T16" i="12"/>
  <c r="R29" i="12"/>
  <c r="T29" i="12"/>
  <c r="T13" i="12"/>
  <c r="R13" i="12"/>
  <c r="V21" i="12"/>
  <c r="F9" i="12"/>
  <c r="R25" i="12"/>
  <c r="F25" i="12"/>
  <c r="F8" i="12"/>
  <c r="F21" i="12"/>
  <c r="U29" i="12"/>
  <c r="K21" i="12"/>
  <c r="L21" i="12" s="1"/>
  <c r="F16" i="12"/>
  <c r="F14" i="12"/>
  <c r="F20" i="12"/>
  <c r="F30" i="12"/>
  <c r="F12" i="12"/>
  <c r="F28" i="12"/>
  <c r="F18" i="12"/>
  <c r="F31" i="12"/>
  <c r="F13" i="12"/>
  <c r="T26" i="12"/>
  <c r="R11" i="12"/>
  <c r="R10" i="12"/>
  <c r="R18" i="12"/>
  <c r="K14" i="12"/>
  <c r="L14" i="12" s="1"/>
  <c r="U14" i="12"/>
  <c r="U30" i="12"/>
  <c r="U22" i="12"/>
  <c r="X8" i="12"/>
  <c r="X18" i="12"/>
  <c r="X23" i="12"/>
  <c r="X27" i="12"/>
  <c r="X22" i="12"/>
  <c r="X11" i="12"/>
  <c r="X31" i="12"/>
  <c r="X26" i="12"/>
  <c r="X15" i="12"/>
  <c r="X10" i="12"/>
  <c r="X30" i="12"/>
  <c r="X19" i="12"/>
  <c r="X14" i="12"/>
  <c r="X29" i="12"/>
  <c r="X25" i="12"/>
  <c r="X21" i="12"/>
  <c r="X17" i="12"/>
  <c r="X13" i="12"/>
  <c r="X9" i="12"/>
  <c r="X32" i="12"/>
  <c r="X28" i="12"/>
  <c r="X24" i="12"/>
  <c r="X20" i="12"/>
  <c r="X16" i="12"/>
  <c r="X12" i="12"/>
  <c r="AG8" i="12" l="1"/>
  <c r="Q20" i="12"/>
  <c r="AB20" i="12" s="1"/>
  <c r="Q9" i="12"/>
  <c r="AB9" i="12" s="1"/>
  <c r="C42" i="19"/>
  <c r="E42" i="19" s="1"/>
  <c r="G42" i="19" s="1"/>
  <c r="I42" i="19" s="1"/>
  <c r="K42" i="19" s="1"/>
  <c r="Q8" i="12"/>
  <c r="AB8" i="12" s="1"/>
  <c r="Y31" i="12"/>
  <c r="D31" i="12" s="1"/>
  <c r="Q31" i="12" s="1"/>
  <c r="AB31" i="12" s="1"/>
  <c r="Y10" i="12"/>
  <c r="D10" i="12" s="1"/>
  <c r="Y23" i="12"/>
  <c r="D23" i="12" s="1"/>
  <c r="Q23" i="12" s="1"/>
  <c r="AB23" i="12" s="1"/>
  <c r="Y13" i="12"/>
  <c r="D13" i="12" s="1"/>
  <c r="Y14" i="12"/>
  <c r="D14" i="12" s="1"/>
  <c r="Q14" i="12" s="1"/>
  <c r="AB14" i="12" s="1"/>
  <c r="Y15" i="12"/>
  <c r="D15" i="12" s="1"/>
  <c r="Y22" i="12"/>
  <c r="Y29" i="12"/>
  <c r="D29" i="12" s="1"/>
  <c r="Q29" i="12" s="1"/>
  <c r="AB29" i="12" s="1"/>
  <c r="Y21" i="12"/>
  <c r="D21" i="12" s="1"/>
  <c r="Q21" i="12" s="1"/>
  <c r="AB21" i="12" s="1"/>
  <c r="Y30" i="12"/>
  <c r="D30" i="12" s="1"/>
  <c r="Q30" i="12" s="1"/>
  <c r="AB30" i="12" s="1"/>
  <c r="Y12" i="12"/>
  <c r="D12" i="12" s="1"/>
  <c r="M42" i="19" l="1"/>
  <c r="Q15" i="12"/>
  <c r="AB15" i="12" s="1"/>
  <c r="Q13" i="12"/>
  <c r="AB13" i="12" s="1"/>
  <c r="Q12" i="12"/>
  <c r="AB12" i="12" s="1"/>
  <c r="Q10" i="12"/>
  <c r="AB10" i="12" s="1"/>
  <c r="D22" i="12"/>
  <c r="Q22" i="12" s="1"/>
  <c r="AB22" i="12" s="1"/>
  <c r="O42" i="19" l="1"/>
  <c r="AJ7" i="12" a="1"/>
  <c r="AJ7" i="12" s="1"/>
  <c r="C50" i="19" l="1"/>
  <c r="E50" i="19" l="1"/>
  <c r="G50" i="19" l="1"/>
  <c r="G51" i="19" l="1" a="1"/>
  <c r="G51" i="19" s="1"/>
  <c r="G52" i="19" a="1"/>
  <c r="G52" i="19" s="1"/>
  <c r="G53" i="19" a="1"/>
  <c r="G53" i="19" s="1"/>
  <c r="G54" i="19" a="1"/>
  <c r="G54" i="19" s="1"/>
  <c r="G55" i="19" a="1"/>
  <c r="G55" i="19" s="1"/>
  <c r="G56" i="19" a="1"/>
  <c r="G56" i="19" s="1"/>
  <c r="I50" i="19"/>
  <c r="I52" i="19" l="1" a="1"/>
  <c r="I52" i="19" s="1"/>
  <c r="I53" i="19" a="1"/>
  <c r="I53" i="19" s="1"/>
  <c r="I54" i="19" a="1"/>
  <c r="I54" i="19" s="1"/>
  <c r="I55" i="19" a="1"/>
  <c r="I55" i="19" s="1"/>
  <c r="I56" i="19" a="1"/>
  <c r="I56" i="19" s="1"/>
  <c r="I51" i="19" a="1"/>
  <c r="I51" i="19" s="1"/>
  <c r="K50" i="19"/>
  <c r="K53" i="19" l="1" a="1"/>
  <c r="K53" i="19" s="1"/>
  <c r="K54" i="19" a="1"/>
  <c r="K54" i="19" s="1"/>
  <c r="K55" i="19" a="1"/>
  <c r="K55" i="19" s="1"/>
  <c r="K56" i="19" a="1"/>
  <c r="K56" i="19" s="1"/>
  <c r="K51" i="19" a="1"/>
  <c r="K51" i="19" s="1"/>
  <c r="K52" i="19" a="1"/>
  <c r="K52" i="19" s="1"/>
  <c r="M50" i="19"/>
  <c r="M54" i="19" l="1" a="1"/>
  <c r="M54" i="19" s="1"/>
  <c r="M55" i="19" a="1"/>
  <c r="M55" i="19" s="1"/>
  <c r="M56" i="19" a="1"/>
  <c r="M56" i="19" s="1"/>
  <c r="M51" i="19" a="1"/>
  <c r="M51" i="19" s="1"/>
  <c r="M52" i="19" a="1"/>
  <c r="M52" i="19" s="1"/>
  <c r="M53" i="19" a="1"/>
  <c r="M53" i="19" s="1"/>
  <c r="O50" i="19"/>
  <c r="O55" i="19" l="1" a="1"/>
  <c r="O55" i="19" s="1"/>
  <c r="O56" i="19" a="1"/>
  <c r="O56" i="19" s="1"/>
  <c r="O51" i="19" a="1"/>
  <c r="O51" i="19" s="1"/>
  <c r="O52" i="19" a="1"/>
  <c r="O52" i="19" s="1"/>
  <c r="O53" i="19" a="1"/>
  <c r="O53" i="19" s="1"/>
  <c r="O54" i="19" a="1"/>
  <c r="O54" i="19" s="1"/>
  <c r="AK18" i="12"/>
  <c r="AC11" i="12" l="1"/>
  <c r="AC10" i="12"/>
  <c r="AC12" i="12"/>
  <c r="AC29" i="12"/>
  <c r="AC13" i="12"/>
  <c r="AC20" i="12"/>
  <c r="AC18" i="12"/>
  <c r="AC15" i="12"/>
  <c r="AC31" i="12"/>
  <c r="AC22" i="12"/>
  <c r="AC27" i="12"/>
  <c r="AC9" i="12"/>
  <c r="AC8" i="12"/>
  <c r="AC21" i="12"/>
  <c r="AC17" i="12"/>
  <c r="AC26" i="12"/>
  <c r="AC28" i="12"/>
  <c r="AC19" i="12"/>
  <c r="AC23" i="12"/>
  <c r="AC14" i="12"/>
  <c r="AC30" i="12"/>
  <c r="AC16" i="12"/>
  <c r="AC32" i="12"/>
  <c r="AC25" i="12"/>
  <c r="AC24" i="12"/>
  <c r="K47" i="19" l="1" a="1"/>
  <c r="K47" i="19" s="1"/>
  <c r="K46" i="19" a="1"/>
  <c r="K46" i="19" s="1"/>
  <c r="K43" i="19" a="1"/>
  <c r="K43" i="19" s="1"/>
  <c r="K48" i="19" a="1"/>
  <c r="K48" i="19" s="1"/>
  <c r="K45" i="19" a="1"/>
  <c r="K45" i="19" s="1"/>
  <c r="K44" i="19" a="1"/>
  <c r="K44" i="19" s="1"/>
  <c r="M44" i="19" a="1"/>
  <c r="M44" i="19" s="1"/>
  <c r="M46" i="19" a="1"/>
  <c r="M46" i="19" s="1"/>
  <c r="M43" i="19" a="1"/>
  <c r="M43" i="19" s="1"/>
  <c r="M48" i="19" a="1"/>
  <c r="M48" i="19" s="1"/>
  <c r="M45" i="19" a="1"/>
  <c r="M45" i="19" s="1"/>
  <c r="M47" i="19" a="1"/>
  <c r="M47" i="19" s="1"/>
  <c r="O46" i="19" a="1"/>
  <c r="O46" i="19" s="1"/>
  <c r="O43" i="19" a="1"/>
  <c r="O43" i="19" s="1"/>
  <c r="O48" i="19" a="1"/>
  <c r="O48" i="19" s="1"/>
  <c r="O45" i="19" a="1"/>
  <c r="O45" i="19" s="1"/>
  <c r="O47" i="19" a="1"/>
  <c r="O47" i="19" s="1"/>
  <c r="O44" i="19" a="1"/>
  <c r="O44" i="19" s="1"/>
  <c r="C51" i="19" a="1"/>
  <c r="C51" i="19" s="1"/>
  <c r="C52" i="19" a="1"/>
  <c r="C52" i="19" s="1"/>
  <c r="C53" i="19" a="1"/>
  <c r="C53" i="19" s="1"/>
  <c r="C54" i="19" a="1"/>
  <c r="C54" i="19" s="1"/>
  <c r="C55" i="19" a="1"/>
  <c r="C55" i="19" s="1"/>
  <c r="C56" i="19" a="1"/>
  <c r="C56" i="19" s="1"/>
  <c r="E51" i="19" a="1"/>
  <c r="E51" i="19" s="1"/>
  <c r="E52" i="19" a="1"/>
  <c r="E52" i="19" s="1"/>
  <c r="E53" i="19" a="1"/>
  <c r="E53" i="19" s="1"/>
  <c r="E54" i="19" a="1"/>
  <c r="E54" i="19" s="1"/>
  <c r="E55" i="19" a="1"/>
  <c r="E55" i="19" s="1"/>
  <c r="E56" i="19" a="1"/>
  <c r="E56" i="19" s="1"/>
  <c r="I13" i="19" a="1"/>
  <c r="I13" i="19" s="1"/>
  <c r="E11" i="19" a="1"/>
  <c r="E11" i="19" s="1"/>
  <c r="G30" i="19" a="1"/>
  <c r="G30" i="19" s="1"/>
  <c r="O14" i="19" a="1"/>
  <c r="O14" i="19" s="1"/>
  <c r="M15" i="19" a="1"/>
  <c r="M15" i="19" s="1"/>
  <c r="K14" i="19" a="1"/>
  <c r="K14" i="19" s="1"/>
  <c r="G12" i="19" a="1"/>
  <c r="G12" i="19" s="1"/>
  <c r="E29" i="19" a="1"/>
  <c r="E29" i="19" s="1"/>
  <c r="E39" i="19" a="1"/>
  <c r="E39" i="19" s="1"/>
  <c r="K32" i="19" a="1"/>
  <c r="K32" i="19" s="1"/>
  <c r="K22" i="19" a="1"/>
  <c r="K22" i="19" s="1"/>
  <c r="K12" i="19" a="1"/>
  <c r="K12" i="19" s="1"/>
  <c r="C47" i="19" a="1"/>
  <c r="C47" i="19" s="1"/>
  <c r="I31" i="19" a="1"/>
  <c r="I31" i="19" s="1"/>
  <c r="I21" i="19" a="1"/>
  <c r="I21" i="19" s="1"/>
  <c r="I11" i="19" a="1"/>
  <c r="I11" i="19" s="1"/>
  <c r="O11" i="19" a="1"/>
  <c r="O11" i="19" s="1"/>
  <c r="M11" i="19" a="1"/>
  <c r="M11" i="19" s="1"/>
  <c r="O36" i="19" a="1"/>
  <c r="O36" i="19" s="1"/>
  <c r="C28" i="19" a="1"/>
  <c r="C28" i="19" s="1"/>
  <c r="G20" i="19" a="1"/>
  <c r="G20" i="19" s="1"/>
  <c r="G16" i="19" a="1"/>
  <c r="G16" i="19" s="1"/>
  <c r="E15" i="19" a="1"/>
  <c r="E15" i="19" s="1"/>
  <c r="O12" i="19" a="1"/>
  <c r="O12" i="19" s="1"/>
  <c r="C38" i="19" a="1"/>
  <c r="C38" i="19" s="1"/>
  <c r="M23" i="19" a="1"/>
  <c r="M23" i="19" s="1"/>
  <c r="M13" i="19" a="1"/>
  <c r="M13" i="19" s="1"/>
  <c r="E48" i="19" a="1"/>
  <c r="E48" i="19" s="1"/>
  <c r="G40" i="19" a="1"/>
  <c r="G40" i="19" s="1"/>
  <c r="M35" i="19" a="1"/>
  <c r="M35" i="19" s="1"/>
  <c r="O24" i="19" a="1"/>
  <c r="O24" i="19" s="1"/>
  <c r="E19" i="19" a="1"/>
  <c r="E19" i="19" s="1"/>
  <c r="C48" i="19" a="1"/>
  <c r="C48" i="19" s="1"/>
  <c r="G31" i="19" a="1"/>
  <c r="G31" i="19" s="1"/>
  <c r="E20" i="19" a="1"/>
  <c r="E20" i="19" s="1"/>
  <c r="G43" i="19" a="1"/>
  <c r="G43" i="19" s="1"/>
  <c r="C30" i="19" a="1"/>
  <c r="C30" i="19" s="1"/>
  <c r="O16" i="19" a="1"/>
  <c r="O16" i="19" s="1"/>
  <c r="G35" i="19" a="1"/>
  <c r="G35" i="19" s="1"/>
  <c r="E22" i="19" a="1"/>
  <c r="E22" i="19" s="1"/>
  <c r="I46" i="19" a="1"/>
  <c r="I46" i="19" s="1"/>
  <c r="E35" i="19" a="1"/>
  <c r="E35" i="19" s="1"/>
  <c r="C22" i="19" a="1"/>
  <c r="C22" i="19" s="1"/>
  <c r="G46" i="19" a="1"/>
  <c r="G46" i="19" s="1"/>
  <c r="C35" i="19" a="1"/>
  <c r="C35" i="19" s="1"/>
  <c r="O21" i="19" a="1"/>
  <c r="O21" i="19" s="1"/>
  <c r="E46" i="19" a="1"/>
  <c r="E46" i="19" s="1"/>
  <c r="M31" i="19" a="1"/>
  <c r="M31" i="19" s="1"/>
  <c r="K20" i="19" a="1"/>
  <c r="K20" i="19" s="1"/>
  <c r="C37" i="19" a="1"/>
  <c r="C37" i="19" s="1"/>
  <c r="O23" i="19" a="1"/>
  <c r="O23" i="19" s="1"/>
  <c r="K11" i="19" a="1"/>
  <c r="K11" i="19" s="1"/>
  <c r="M22" i="19" a="1"/>
  <c r="M22" i="19" s="1"/>
  <c r="I44" i="19" a="1"/>
  <c r="I44" i="19" s="1"/>
  <c r="G36" i="19" a="1"/>
  <c r="G36" i="19" s="1"/>
  <c r="O32" i="19" a="1"/>
  <c r="O32" i="19" s="1"/>
  <c r="I43" i="19" a="1"/>
  <c r="I43" i="19" s="1"/>
  <c r="E30" i="19" a="1"/>
  <c r="E30" i="19" s="1"/>
  <c r="C19" i="19" a="1"/>
  <c r="C19" i="19" s="1"/>
  <c r="C40" i="19" a="1"/>
  <c r="C40" i="19" s="1"/>
  <c r="O28" i="19" a="1"/>
  <c r="O28" i="19" s="1"/>
  <c r="I45" i="19" a="1"/>
  <c r="I45" i="19" s="1"/>
  <c r="E32" i="19" a="1"/>
  <c r="E32" i="19" s="1"/>
  <c r="C21" i="19" a="1"/>
  <c r="C21" i="19" s="1"/>
  <c r="G45" i="19" a="1"/>
  <c r="G45" i="19" s="1"/>
  <c r="C32" i="19" a="1"/>
  <c r="C32" i="19" s="1"/>
  <c r="O20" i="19" a="1"/>
  <c r="O20" i="19" s="1"/>
  <c r="E45" i="19" a="1"/>
  <c r="E45" i="19" s="1"/>
  <c r="O31" i="19" a="1"/>
  <c r="O31" i="19" s="1"/>
  <c r="M20" i="19" a="1"/>
  <c r="M20" i="19" s="1"/>
  <c r="C45" i="19" a="1"/>
  <c r="C45" i="19" s="1"/>
  <c r="K30" i="19" a="1"/>
  <c r="K30" i="19" s="1"/>
  <c r="I19" i="19" a="1"/>
  <c r="I19" i="19" s="1"/>
  <c r="O35" i="19" a="1"/>
  <c r="O35" i="19" s="1"/>
  <c r="E16" i="19" a="1"/>
  <c r="E16" i="19" s="1"/>
  <c r="E36" i="19" a="1"/>
  <c r="E36" i="19" s="1"/>
  <c r="M12" i="19" a="1"/>
  <c r="M12" i="19" s="1"/>
  <c r="E40" i="19" a="1"/>
  <c r="E40" i="19" s="1"/>
  <c r="C29" i="19" a="1"/>
  <c r="C29" i="19" s="1"/>
  <c r="O15" i="19" a="1"/>
  <c r="O15" i="19" s="1"/>
  <c r="O38" i="19" a="1"/>
  <c r="O38" i="19" s="1"/>
  <c r="M27" i="19" a="1"/>
  <c r="M27" i="19" s="1"/>
  <c r="G44" i="19" a="1"/>
  <c r="G44" i="19" s="1"/>
  <c r="C31" i="19" a="1"/>
  <c r="C31" i="19" s="1"/>
  <c r="O19" i="19" a="1"/>
  <c r="O19" i="19" s="1"/>
  <c r="E44" i="19" a="1"/>
  <c r="E44" i="19" s="1"/>
  <c r="O30" i="19" a="1"/>
  <c r="O30" i="19" s="1"/>
  <c r="M19" i="19" a="1"/>
  <c r="M19" i="19" s="1"/>
  <c r="C44" i="19" a="1"/>
  <c r="C44" i="19" s="1"/>
  <c r="M30" i="19" a="1"/>
  <c r="M30" i="19" s="1"/>
  <c r="K19" i="19" a="1"/>
  <c r="K19" i="19" s="1"/>
  <c r="K40" i="19" a="1"/>
  <c r="K40" i="19" s="1"/>
  <c r="I29" i="19" a="1"/>
  <c r="I29" i="19" s="1"/>
  <c r="G48" i="19" a="1"/>
  <c r="G48" i="19" s="1"/>
  <c r="M32" i="19" a="1"/>
  <c r="M32" i="19" s="1"/>
  <c r="K21" i="19" a="1"/>
  <c r="K21" i="19" s="1"/>
  <c r="E37" i="19" a="1"/>
  <c r="E37" i="19" s="1"/>
  <c r="G21" i="19" a="1"/>
  <c r="G21" i="19" s="1"/>
  <c r="E12" i="19" a="1"/>
  <c r="E12" i="19" s="1"/>
  <c r="M21" i="19" a="1"/>
  <c r="M21" i="19" s="1"/>
  <c r="C39" i="19" a="1"/>
  <c r="C39" i="19" s="1"/>
  <c r="O27" i="19" a="1"/>
  <c r="O27" i="19" s="1"/>
  <c r="M14" i="19" a="1"/>
  <c r="M14" i="19" s="1"/>
  <c r="M37" i="19" a="1"/>
  <c r="M37" i="19" s="1"/>
  <c r="K24" i="19" a="1"/>
  <c r="K24" i="19" s="1"/>
  <c r="C43" i="19" a="1"/>
  <c r="C43" i="19" s="1"/>
  <c r="O29" i="19" a="1"/>
  <c r="O29" i="19" s="1"/>
  <c r="M16" i="19" a="1"/>
  <c r="M16" i="19" s="1"/>
  <c r="O40" i="19" a="1"/>
  <c r="O40" i="19" s="1"/>
  <c r="M29" i="19" a="1"/>
  <c r="M29" i="19" s="1"/>
  <c r="K16" i="19" a="1"/>
  <c r="K16" i="19" s="1"/>
  <c r="M40" i="19" a="1"/>
  <c r="M40" i="19" s="1"/>
  <c r="K29" i="19" a="1"/>
  <c r="K29" i="19" s="1"/>
  <c r="I16" i="19" a="1"/>
  <c r="I16" i="19" s="1"/>
  <c r="I39" i="19" a="1"/>
  <c r="I39" i="19" s="1"/>
  <c r="G28" i="19" a="1"/>
  <c r="G28" i="19" s="1"/>
  <c r="E47" i="19" a="1"/>
  <c r="E47" i="19" s="1"/>
  <c r="K31" i="19" a="1"/>
  <c r="K31" i="19" s="1"/>
  <c r="I20" i="19" a="1"/>
  <c r="I20" i="19" s="1"/>
  <c r="G19" i="19" a="1"/>
  <c r="G19" i="19" s="1"/>
  <c r="G29" i="19" a="1"/>
  <c r="G29" i="19" s="1"/>
  <c r="I36" i="19" a="1"/>
  <c r="I36" i="19" s="1"/>
  <c r="C23" i="19" a="1"/>
  <c r="C23" i="19" s="1"/>
  <c r="O37" i="19" a="1"/>
  <c r="O37" i="19" s="1"/>
  <c r="M24" i="19" a="1"/>
  <c r="M24" i="19" s="1"/>
  <c r="K13" i="19" a="1"/>
  <c r="K13" i="19" s="1"/>
  <c r="K36" i="19" a="1"/>
  <c r="K36" i="19" s="1"/>
  <c r="I23" i="19" a="1"/>
  <c r="I23" i="19" s="1"/>
  <c r="O39" i="19" a="1"/>
  <c r="O39" i="19" s="1"/>
  <c r="M28" i="19" a="1"/>
  <c r="M28" i="19" s="1"/>
  <c r="K15" i="19" a="1"/>
  <c r="K15" i="19" s="1"/>
  <c r="M39" i="19" a="1"/>
  <c r="M39" i="19" s="1"/>
  <c r="K28" i="19" a="1"/>
  <c r="K28" i="19" s="1"/>
  <c r="I15" i="19" a="1"/>
  <c r="I15" i="19" s="1"/>
  <c r="K39" i="19" a="1"/>
  <c r="K39" i="19" s="1"/>
  <c r="I28" i="19" a="1"/>
  <c r="I28" i="19" s="1"/>
  <c r="G15" i="19" a="1"/>
  <c r="G15" i="19" s="1"/>
  <c r="G38" i="19" a="1"/>
  <c r="G38" i="19" s="1"/>
  <c r="E27" i="19" a="1"/>
  <c r="E27" i="19" s="1"/>
  <c r="C46" i="19" a="1"/>
  <c r="C46" i="19" s="1"/>
  <c r="I30" i="19" a="1"/>
  <c r="I30" i="19" s="1"/>
  <c r="C24" i="19" a="1"/>
  <c r="C24" i="19" s="1"/>
  <c r="E31" i="19" a="1"/>
  <c r="E31" i="19" s="1"/>
  <c r="E23" i="19" a="1"/>
  <c r="E23" i="19" s="1"/>
  <c r="E38" i="19" a="1"/>
  <c r="E38" i="19" s="1"/>
  <c r="M36" i="19" a="1"/>
  <c r="M36" i="19" s="1"/>
  <c r="K23" i="19" a="1"/>
  <c r="K23" i="19" s="1"/>
  <c r="I12" i="19" a="1"/>
  <c r="I12" i="19" s="1"/>
  <c r="I35" i="19" a="1"/>
  <c r="I35" i="19" s="1"/>
  <c r="G22" i="19" a="1"/>
  <c r="G22" i="19" s="1"/>
  <c r="M38" i="19" a="1"/>
  <c r="M38" i="19" s="1"/>
  <c r="K27" i="19" a="1"/>
  <c r="K27" i="19" s="1"/>
  <c r="I14" i="19" a="1"/>
  <c r="I14" i="19" s="1"/>
  <c r="K38" i="19" a="1"/>
  <c r="K38" i="19" s="1"/>
  <c r="I27" i="19" a="1"/>
  <c r="I27" i="19" s="1"/>
  <c r="G14" i="19" a="1"/>
  <c r="G14" i="19" s="1"/>
  <c r="I38" i="19" a="1"/>
  <c r="I38" i="19" s="1"/>
  <c r="G27" i="19" a="1"/>
  <c r="G27" i="19" s="1"/>
  <c r="E14" i="19" a="1"/>
  <c r="E14" i="19" s="1"/>
  <c r="I40" i="19" a="1"/>
  <c r="I40" i="19" s="1"/>
  <c r="G23" i="19" a="1"/>
  <c r="G23" i="19" s="1"/>
  <c r="G47" i="19" a="1"/>
  <c r="G47" i="19" s="1"/>
  <c r="K35" i="19" a="1"/>
  <c r="K35" i="19" s="1"/>
  <c r="I22" i="19" a="1"/>
  <c r="I22" i="19" s="1"/>
  <c r="G11" i="19" a="1"/>
  <c r="G11" i="19" s="1"/>
  <c r="G32" i="19" a="1"/>
  <c r="G32" i="19" s="1"/>
  <c r="E21" i="19" a="1"/>
  <c r="E21" i="19" s="1"/>
  <c r="K37" i="19" a="1"/>
  <c r="K37" i="19" s="1"/>
  <c r="I24" i="19" a="1"/>
  <c r="I24" i="19" s="1"/>
  <c r="G13" i="19" a="1"/>
  <c r="G13" i="19" s="1"/>
  <c r="I37" i="19" a="1"/>
  <c r="I37" i="19" s="1"/>
  <c r="G24" i="19" a="1"/>
  <c r="G24" i="19" s="1"/>
  <c r="E13" i="19" a="1"/>
  <c r="E13" i="19" s="1"/>
  <c r="G37" i="19" a="1"/>
  <c r="G37" i="19" s="1"/>
  <c r="E24" i="19" a="1"/>
  <c r="E24" i="19" s="1"/>
  <c r="I48" i="19" a="1"/>
  <c r="I48" i="19" s="1"/>
  <c r="C36" i="19" a="1"/>
  <c r="C36" i="19" s="1"/>
  <c r="O22" i="19" a="1"/>
  <c r="O22" i="19" s="1"/>
  <c r="G39" i="19" a="1"/>
  <c r="G39" i="19" s="1"/>
  <c r="E28" i="19" a="1"/>
  <c r="E28" i="19" s="1"/>
  <c r="O13" i="19" a="1"/>
  <c r="O13" i="19" s="1"/>
  <c r="I32" i="19" a="1"/>
  <c r="I32" i="19" s="1"/>
  <c r="C20" i="19" a="1"/>
  <c r="C20" i="19" s="1"/>
  <c r="I47" i="19" a="1"/>
  <c r="I47" i="19" s="1"/>
  <c r="C27" i="19" a="1"/>
  <c r="C27" i="19" s="1"/>
  <c r="E43" i="19" a="1"/>
  <c r="E43" i="19" s="1"/>
</calcChain>
</file>

<file path=xl/sharedStrings.xml><?xml version="1.0" encoding="utf-8"?>
<sst xmlns="http://schemas.openxmlformats.org/spreadsheetml/2006/main" count="381" uniqueCount="173">
  <si>
    <t>DASHBOARD</t>
  </si>
  <si>
    <t>SETTINGS</t>
  </si>
  <si>
    <t>DATABASE</t>
  </si>
  <si>
    <t>Team Members</t>
  </si>
  <si>
    <t>Priority</t>
  </si>
  <si>
    <t>Board Section</t>
  </si>
  <si>
    <t>Backlog</t>
  </si>
  <si>
    <t>Done</t>
  </si>
  <si>
    <t>Low</t>
  </si>
  <si>
    <t>Medium</t>
  </si>
  <si>
    <t>High</t>
  </si>
  <si>
    <t>Work Progress</t>
  </si>
  <si>
    <t>Tasks</t>
  </si>
  <si>
    <t>Responsible Person</t>
  </si>
  <si>
    <t>Overdue</t>
  </si>
  <si>
    <t>Due Date</t>
  </si>
  <si>
    <t>Research</t>
  </si>
  <si>
    <t>Work Done</t>
  </si>
  <si>
    <t>Work Left</t>
  </si>
  <si>
    <t>Q&amp;A</t>
  </si>
  <si>
    <t>Start Date</t>
  </si>
  <si>
    <t>Finish Date</t>
  </si>
  <si>
    <t>Start Date Month</t>
  </si>
  <si>
    <t>Due Date Month</t>
  </si>
  <si>
    <t>Task Start Date</t>
  </si>
  <si>
    <t>Task Due Date</t>
  </si>
  <si>
    <t>May</t>
  </si>
  <si>
    <t>Numeric Months</t>
  </si>
  <si>
    <t>Months</t>
  </si>
  <si>
    <t>Delayed days</t>
  </si>
  <si>
    <t>Duration</t>
  </si>
  <si>
    <t>No</t>
  </si>
  <si>
    <t>Yes</t>
  </si>
  <si>
    <t>Row Labels</t>
  </si>
  <si>
    <t>Grand Total</t>
  </si>
  <si>
    <t>Count of Tasks</t>
  </si>
  <si>
    <t>Column Labels</t>
  </si>
  <si>
    <t>(All)</t>
  </si>
  <si>
    <t>Work (hrs)</t>
  </si>
  <si>
    <t>Notes</t>
  </si>
  <si>
    <t xml:space="preserve">Duration </t>
  </si>
  <si>
    <t xml:space="preserve">Delayed days </t>
  </si>
  <si>
    <t xml:space="preserve">Work Left </t>
  </si>
  <si>
    <t xml:space="preserve">Work Done </t>
  </si>
  <si>
    <t>Status</t>
  </si>
  <si>
    <t>In Progress</t>
  </si>
  <si>
    <t>Dynamic Database Row Height</t>
  </si>
  <si>
    <t>Helper Row</t>
  </si>
  <si>
    <t>Jan</t>
  </si>
  <si>
    <t>Feb</t>
  </si>
  <si>
    <t>Mar</t>
  </si>
  <si>
    <t>Apr</t>
  </si>
  <si>
    <t>Jun</t>
  </si>
  <si>
    <t>Jul</t>
  </si>
  <si>
    <t>Aug</t>
  </si>
  <si>
    <t>Sep</t>
  </si>
  <si>
    <t>Oct</t>
  </si>
  <si>
    <t>Nov</t>
  </si>
  <si>
    <t>Dec</t>
  </si>
  <si>
    <t>Kanban 3rd row text</t>
  </si>
  <si>
    <t>KANBAN BOARD TEMPLATE</t>
  </si>
  <si>
    <t>Status Section</t>
  </si>
  <si>
    <t>All</t>
  </si>
  <si>
    <t>SPEEDOMETER SETTINGS</t>
  </si>
  <si>
    <t>Value</t>
  </si>
  <si>
    <t>Pointer</t>
  </si>
  <si>
    <t>End</t>
  </si>
  <si>
    <t>Overdue % Settings</t>
  </si>
  <si>
    <t>CONSOLIDATED DATA</t>
  </si>
  <si>
    <t>Board Section (Kanban Sheet D.V)</t>
  </si>
  <si>
    <t>Status Section (Kanban Sheet D.V)</t>
  </si>
  <si>
    <t>Kanban Blank Slicer Option</t>
  </si>
  <si>
    <t>Not Set</t>
  </si>
  <si>
    <t>Board</t>
  </si>
  <si>
    <t>Adam Smith</t>
  </si>
  <si>
    <t>Conrad Lanfear</t>
  </si>
  <si>
    <t>Mandy McDonell</t>
  </si>
  <si>
    <t>Brian Lehen</t>
  </si>
  <si>
    <t>Shelley Groden</t>
  </si>
  <si>
    <t>Prepare for implementation</t>
  </si>
  <si>
    <t>Prepare the test/QA</t>
  </si>
  <si>
    <t>Install the history server.</t>
  </si>
  <si>
    <t>Extend the data model.</t>
  </si>
  <si>
    <t>Security changes required</t>
  </si>
  <si>
    <t>Order console machines.</t>
  </si>
  <si>
    <t>Verify event flow.</t>
  </si>
  <si>
    <t>Database backup</t>
  </si>
  <si>
    <t>Define server configuration.</t>
  </si>
  <si>
    <t>Setting an IT Meeting</t>
  </si>
  <si>
    <t>Prepare the Model</t>
  </si>
  <si>
    <t>Save the model to archive</t>
  </si>
  <si>
    <t>Schedule Web jobs</t>
  </si>
  <si>
    <t>Work</t>
  </si>
  <si>
    <t>Personal</t>
  </si>
  <si>
    <t>Make a copy to the drive</t>
  </si>
  <si>
    <t>Standards will be checked again</t>
  </si>
  <si>
    <r>
      <rPr>
        <b/>
        <sz val="11"/>
        <color theme="6" tint="-0.499984740745262"/>
        <rFont val="Arial"/>
        <family val="2"/>
        <charset val="162"/>
        <scheme val="minor"/>
      </rPr>
      <t>OPTIONAL COLUMNS</t>
    </r>
    <r>
      <rPr>
        <sz val="11"/>
        <color theme="6" tint="-0.499984740745262"/>
        <rFont val="Arial"/>
        <family val="2"/>
        <scheme val="minor"/>
      </rPr>
      <t xml:space="preserve"> </t>
    </r>
    <r>
      <rPr>
        <i/>
        <sz val="11"/>
        <color theme="6" tint="-0.499984740745262"/>
        <rFont val="Arial"/>
        <family val="2"/>
        <charset val="162"/>
        <scheme val="minor"/>
      </rPr>
      <t>(Feel free to fill these columns. These will appear in dashboard and reports)</t>
    </r>
  </si>
  <si>
    <t>Day Month Year</t>
  </si>
  <si>
    <t>Month Day Year</t>
  </si>
  <si>
    <t>Year Month Day</t>
  </si>
  <si>
    <t>.</t>
  </si>
  <si>
    <t>/</t>
  </si>
  <si>
    <t>Date format choice</t>
  </si>
  <si>
    <t>No priority</t>
  </si>
  <si>
    <t>-</t>
  </si>
  <si>
    <t>Kanban Date to Display</t>
  </si>
  <si>
    <t>Due date</t>
  </si>
  <si>
    <t>Start date</t>
  </si>
  <si>
    <t>Finish date</t>
  </si>
  <si>
    <t>Chosen date type</t>
  </si>
  <si>
    <t>Kanban Responsible Person</t>
  </si>
  <si>
    <t>Days untill Due Date</t>
  </si>
  <si>
    <t>KANBAN BOARD</t>
  </si>
  <si>
    <t>Days untill due date</t>
  </si>
  <si>
    <t>Chosen opt</t>
  </si>
  <si>
    <t>List of options</t>
  </si>
  <si>
    <t>Overdue definition</t>
  </si>
  <si>
    <t>Date Format</t>
  </si>
  <si>
    <t>Card Data Selection</t>
  </si>
  <si>
    <t>Title | Overdue warning</t>
  </si>
  <si>
    <t>"X" days untill due date</t>
  </si>
  <si>
    <t>ROW1</t>
  </si>
  <si>
    <t>ROW2</t>
  </si>
  <si>
    <t>ROW3</t>
  </si>
  <si>
    <t>Active</t>
  </si>
  <si>
    <t>COUNTER</t>
  </si>
  <si>
    <t>Save the model to archive Overdue!</t>
  </si>
  <si>
    <t>Due date: 2022/4/4</t>
  </si>
  <si>
    <t>Due date: 2022/4/18</t>
  </si>
  <si>
    <t>Due date: 2022/6/1</t>
  </si>
  <si>
    <t>Due date: 2022/6/2</t>
  </si>
  <si>
    <t>Due date: 2022/5/31</t>
  </si>
  <si>
    <t>Due date: 2022/5/23</t>
  </si>
  <si>
    <t>Due date: 2022/4/13</t>
  </si>
  <si>
    <t>Due date: 2022/8/31</t>
  </si>
  <si>
    <t>Due date: 2022/8/30</t>
  </si>
  <si>
    <t>Due date: 2022/4/28</t>
  </si>
  <si>
    <t>TERMS OF USE</t>
  </si>
  <si>
    <t>END USER LICENSE AGREEMENT</t>
  </si>
  <si>
    <r>
      <t xml:space="preserve">This End-User License Agreement is a legal agreement between you and </t>
    </r>
    <r>
      <rPr>
        <b/>
        <sz val="11"/>
        <color theme="1"/>
        <rFont val="Arial"/>
        <family val="2"/>
        <charset val="162"/>
        <scheme val="minor"/>
      </rPr>
      <t/>
    </r>
    <r>
      <rPr>
        <sz val="11"/>
        <color theme="1"/>
        <rFont val="Arial"/>
        <family val="2"/>
        <scheme val="minor"/>
      </rPr>
      <t xml:space="preserve"> that covers all Microsoft Excel templates, spreadsheets or software built by </t>
    </r>
    <r>
      <rPr>
        <b/>
        <sz val="11"/>
        <color theme="1"/>
        <rFont val="Arial"/>
        <family val="2"/>
        <charset val="162"/>
        <scheme val="minor"/>
      </rPr>
      <t/>
    </r>
    <r>
      <rPr>
        <sz val="11"/>
        <color theme="1"/>
        <rFont val="Arial"/>
        <family val="2"/>
        <scheme val="minor"/>
      </rPr>
      <t>.</t>
    </r>
  </si>
  <si>
    <t>By downloading, copying, accessing or otherwise using any of these templates, you agree to abide by the following terms:</t>
  </si>
  <si>
    <r>
      <t xml:space="preserve">* You may </t>
    </r>
    <r>
      <rPr>
        <b/>
        <sz val="11"/>
        <color theme="1"/>
        <rFont val="Arial"/>
        <family val="2"/>
        <charset val="162"/>
        <scheme val="minor"/>
      </rPr>
      <t>NOT</t>
    </r>
    <r>
      <rPr>
        <sz val="11"/>
        <color theme="1"/>
        <rFont val="Arial"/>
        <family val="2"/>
        <scheme val="minor"/>
      </rPr>
      <t xml:space="preserve"> sell, resell, license, rent, lease, lend or otherwise transfer for value without written permission of 
* Unless you've purchased the proper license rights, you may </t>
    </r>
    <r>
      <rPr>
        <b/>
        <sz val="11"/>
        <color theme="1"/>
        <rFont val="Arial"/>
        <family val="2"/>
        <charset val="162"/>
        <scheme val="minor"/>
      </rPr>
      <t>NOT</t>
    </r>
    <r>
      <rPr>
        <sz val="11"/>
        <color theme="1"/>
        <rFont val="Arial"/>
        <family val="2"/>
        <scheme val="minor"/>
      </rPr>
      <t xml:space="preserve"> remove or alter any  logo, trademark, copyright, disclaimer, brand, terms of use, attribution, or other proprietary notices or marks within the template.
* You may </t>
    </r>
    <r>
      <rPr>
        <b/>
        <sz val="11"/>
        <color theme="1"/>
        <rFont val="Arial"/>
        <family val="2"/>
        <charset val="162"/>
        <scheme val="minor"/>
      </rPr>
      <t>NOT</t>
    </r>
    <r>
      <rPr>
        <sz val="11"/>
        <color theme="1"/>
        <rFont val="Arial"/>
        <family val="2"/>
        <scheme val="minor"/>
      </rPr>
      <t xml:space="preserve"> distribute, publish to an online gallery, host on a website, or place on any server in a way that makes it available to the general public.</t>
    </r>
  </si>
  <si>
    <t>RESERVATION OF RIGHTS</t>
  </si>
  <si>
    <r>
      <t xml:space="preserve">All title and copyrights in and to the Template, and any copies of the Template, are </t>
    </r>
    <r>
      <rPr>
        <b/>
        <u/>
        <sz val="11"/>
        <color theme="1"/>
        <rFont val="Arial"/>
        <family val="2"/>
        <charset val="162"/>
        <scheme val="minor"/>
      </rPr>
      <t>owned by </t>
    </r>
    <r>
      <rPr>
        <sz val="11"/>
        <color theme="1"/>
        <rFont val="Arial"/>
        <family val="2"/>
        <scheme val="minor"/>
      </rPr>
      <t xml:space="preserve">. All rights not expressly granted are reserved by . 
</t>
    </r>
    <r>
      <rPr>
        <u/>
        <sz val="11"/>
        <color theme="1"/>
        <rFont val="Arial"/>
        <family val="2"/>
        <charset val="162"/>
        <scheme val="minor"/>
      </rPr>
      <t>Use of any Template for any purpose other than expressly permitted in this EULA is prohibited, and may result in severe civil and criminal penalties.</t>
    </r>
  </si>
  <si>
    <t>CONTACT</t>
  </si>
  <si>
    <r>
      <t xml:space="preserve">For more information and specific permissions for your case, please contact us at: </t>
    </r>
    <r>
      <rPr>
        <i/>
        <sz val="11"/>
        <color theme="1"/>
        <rFont val="Arial"/>
        <family val="2"/>
        <charset val="162"/>
        <scheme val="minor"/>
      </rPr>
      <t/>
    </r>
  </si>
  <si>
    <t>Finish date &gt; Due date</t>
  </si>
  <si>
    <t>CALENDAR</t>
  </si>
  <si>
    <t>Chosen date:</t>
  </si>
  <si>
    <t>Month</t>
  </si>
  <si>
    <t>Year</t>
  </si>
  <si>
    <t>January</t>
  </si>
  <si>
    <t>February</t>
  </si>
  <si>
    <t>March</t>
  </si>
  <si>
    <t>April</t>
  </si>
  <si>
    <t>June</t>
  </si>
  <si>
    <t>July</t>
  </si>
  <si>
    <t>August</t>
  </si>
  <si>
    <t>September</t>
  </si>
  <si>
    <t>October</t>
  </si>
  <si>
    <t>November</t>
  </si>
  <si>
    <t>December</t>
  </si>
  <si>
    <t>Responsible</t>
  </si>
  <si>
    <t>SELECT MONTH AND YEAR</t>
  </si>
  <si>
    <t>Status Lists</t>
  </si>
  <si>
    <t>Priority List</t>
  </si>
  <si>
    <t>People</t>
  </si>
  <si>
    <t>Calendar Filter</t>
  </si>
  <si>
    <t>Chosen</t>
  </si>
  <si>
    <t>Last day</t>
  </si>
  <si>
    <t>Count Filtered dates</t>
  </si>
  <si>
    <t>Date chosen</t>
  </si>
  <si>
    <t>SHOW TASKS BY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</si>
</sst>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dd/mm/yy;@"/>
    <numFmt numFmtId="165" formatCode="[$-C09]dddd\,\ d\ mmm;@"/>
  </numFmts>
  <fonts count="55" x14ac:knownFonts="1">
    <font>
      <sz val="11"/>
      <color theme="1"/>
      <name val="Arial"/>
      <family val="2"/>
      <scheme val="minor"/>
    </font>
    <font>
      <sz val="11"/>
      <color theme="1"/>
      <name val="Arial"/>
      <family val="2"/>
      <charset val="162"/>
      <scheme val="minor"/>
    </font>
    <font>
      <sz val="11"/>
      <color theme="1"/>
      <name val="Arial"/>
      <family val="2"/>
      <charset val="162"/>
      <scheme val="minor"/>
    </font>
    <font>
      <sz val="11"/>
      <color theme="1"/>
      <name val="Arial"/>
      <family val="2"/>
      <charset val="162"/>
      <scheme val="minor"/>
    </font>
    <font>
      <sz val="11"/>
      <color theme="1"/>
      <name val="Arial"/>
      <family val="2"/>
      <charset val="162"/>
      <scheme val="minor"/>
    </font>
    <font>
      <sz val="11"/>
      <color theme="1"/>
      <name val="Arial"/>
      <family val="2"/>
      <charset val="162"/>
      <scheme val="minor"/>
    </font>
    <font>
      <sz val="11"/>
      <color theme="1"/>
      <name val="Arial"/>
      <family val="2"/>
      <scheme val="minor"/>
    </font>
    <font>
      <b/>
      <sz val="16"/>
      <color theme="1"/>
      <name val="Arial"/>
      <family val="2"/>
      <charset val="162"/>
      <scheme val="minor"/>
    </font>
    <font>
      <b/>
      <sz val="16"/>
      <color theme="0"/>
      <name val="Arial"/>
      <family val="2"/>
      <charset val="162"/>
      <scheme val="minor"/>
    </font>
    <font>
      <u/>
      <sz val="10"/>
      <color indexed="12"/>
      <name val="Arial"/>
      <family val="2"/>
    </font>
    <font>
      <u/>
      <sz val="11"/>
      <color theme="0"/>
      <name val="Arial"/>
      <family val="2"/>
      <charset val="162"/>
      <scheme val="minor"/>
    </font>
    <font>
      <sz val="13"/>
      <color rgb="FFFFFFFF"/>
      <name val="Arial"/>
      <family val="2"/>
      <charset val="162"/>
      <scheme val="minor"/>
    </font>
    <font>
      <b/>
      <sz val="11"/>
      <color theme="1"/>
      <name val="Arial"/>
      <family val="2"/>
      <charset val="162"/>
      <scheme val="minor"/>
    </font>
    <font>
      <sz val="10"/>
      <name val="Arial"/>
      <family val="2"/>
      <charset val="162"/>
    </font>
    <font>
      <sz val="13"/>
      <color theme="0" tint="-4.9989318521683403E-2"/>
      <name val="Arial"/>
      <family val="2"/>
      <charset val="162"/>
      <scheme val="minor"/>
    </font>
    <font>
      <b/>
      <i/>
      <sz val="16"/>
      <color theme="0" tint="-4.9989318521683403E-2"/>
      <name val="Arial"/>
      <family val="2"/>
      <charset val="162"/>
      <scheme val="minor"/>
    </font>
    <font>
      <sz val="13"/>
      <color theme="1"/>
      <name val="Arial"/>
      <family val="2"/>
      <charset val="162"/>
      <scheme val="minor"/>
    </font>
    <font>
      <b/>
      <sz val="11"/>
      <color theme="0"/>
      <name val="Arial"/>
      <family val="2"/>
      <charset val="162"/>
      <scheme val="minor"/>
    </font>
    <font>
      <sz val="11"/>
      <name val="Arial"/>
      <family val="2"/>
      <scheme val="minor"/>
    </font>
    <font>
      <sz val="8"/>
      <name val="Arial"/>
      <family val="2"/>
      <scheme val="minor"/>
    </font>
    <font>
      <b/>
      <sz val="11"/>
      <color theme="1"/>
      <name val="Arial"/>
      <family val="2"/>
      <scheme val="minor"/>
    </font>
    <font>
      <sz val="11"/>
      <color theme="0"/>
      <name val="Arial"/>
      <family val="2"/>
      <scheme val="minor"/>
    </font>
    <font>
      <sz val="14"/>
      <color theme="1"/>
      <name val="Arial"/>
      <family val="2"/>
      <scheme val="minor"/>
    </font>
    <font>
      <b/>
      <sz val="11"/>
      <name val="Arial"/>
      <family val="2"/>
      <scheme val="minor"/>
    </font>
    <font>
      <b/>
      <i/>
      <sz val="11"/>
      <name val="Arial"/>
      <family val="2"/>
      <charset val="162"/>
      <scheme val="minor"/>
    </font>
    <font>
      <b/>
      <i/>
      <sz val="11"/>
      <color theme="1"/>
      <name val="Arial"/>
      <family val="2"/>
      <charset val="162"/>
      <scheme val="minor"/>
    </font>
    <font>
      <i/>
      <sz val="11"/>
      <color theme="1" tint="0.499984740745262"/>
      <name val="Arial"/>
      <family val="2"/>
      <charset val="162"/>
      <scheme val="minor"/>
    </font>
    <font>
      <sz val="11"/>
      <color theme="0" tint="-4.9989318521683403E-2"/>
      <name val="Arial"/>
      <family val="2"/>
      <scheme val="minor"/>
    </font>
    <font>
      <sz val="11"/>
      <color theme="6" tint="-0.499984740745262"/>
      <name val="Arial"/>
      <family val="2"/>
      <scheme val="minor"/>
    </font>
    <font>
      <i/>
      <sz val="11"/>
      <color theme="6" tint="-0.499984740745262"/>
      <name val="Arial"/>
      <family val="2"/>
      <charset val="162"/>
      <scheme val="minor"/>
    </font>
    <font>
      <b/>
      <sz val="11"/>
      <color theme="6" tint="-0.499984740745262"/>
      <name val="Arial"/>
      <family val="2"/>
      <charset val="162"/>
      <scheme val="minor"/>
    </font>
    <font>
      <sz val="11"/>
      <color theme="6" tint="-0.499984740745262"/>
      <name val="Arial"/>
      <family val="2"/>
      <charset val="162"/>
      <scheme val="minor"/>
    </font>
    <font>
      <b/>
      <sz val="11"/>
      <color theme="0"/>
      <name val="Arial"/>
      <family val="2"/>
      <scheme val="minor"/>
    </font>
    <font>
      <b/>
      <i/>
      <sz val="11"/>
      <color theme="3"/>
      <name val="Arial"/>
      <family val="2"/>
      <scheme val="minor"/>
    </font>
    <font>
      <i/>
      <sz val="11"/>
      <color theme="3"/>
      <name val="Arial"/>
      <family val="2"/>
      <scheme val="minor"/>
    </font>
    <font>
      <sz val="11"/>
      <name val="Arial"/>
      <family val="2"/>
      <charset val="162"/>
      <scheme val="minor"/>
    </font>
    <font>
      <b/>
      <u/>
      <sz val="11"/>
      <name val="Arial"/>
      <family val="2"/>
      <charset val="162"/>
      <scheme val="minor"/>
    </font>
    <font>
      <b/>
      <sz val="11"/>
      <name val="Arial"/>
      <family val="2"/>
      <charset val="162"/>
      <scheme val="minor"/>
    </font>
    <font>
      <b/>
      <u/>
      <sz val="11"/>
      <color theme="1"/>
      <name val="Arial"/>
      <family val="2"/>
      <charset val="162"/>
      <scheme val="minor"/>
    </font>
    <font>
      <u/>
      <sz val="11"/>
      <color theme="1"/>
      <name val="Arial"/>
      <family val="2"/>
      <charset val="162"/>
      <scheme val="minor"/>
    </font>
    <font>
      <i/>
      <sz val="11"/>
      <color theme="1"/>
      <name val="Arial"/>
      <family val="2"/>
      <charset val="162"/>
      <scheme val="minor"/>
    </font>
    <font>
      <b/>
      <sz val="12"/>
      <color theme="0"/>
      <name val="Arial"/>
      <family val="2"/>
      <scheme val="minor"/>
    </font>
    <font>
      <b/>
      <sz val="12"/>
      <name val="Arial"/>
      <family val="2"/>
      <scheme val="minor"/>
    </font>
    <font>
      <b/>
      <sz val="12"/>
      <color theme="1"/>
      <name val="Arial"/>
      <family val="2"/>
      <scheme val="minor"/>
    </font>
    <font>
      <b/>
      <sz val="11"/>
      <name val="Arial"/>
      <family val="2"/>
      <scheme val="major"/>
    </font>
    <font>
      <b/>
      <sz val="11"/>
      <color theme="1"/>
      <name val="Arial"/>
      <family val="2"/>
      <scheme val="major"/>
    </font>
    <font>
      <sz val="10"/>
      <color theme="1"/>
      <name val="Arial"/>
      <family val="2"/>
      <scheme val="major"/>
    </font>
    <font>
      <sz val="10"/>
      <color theme="1"/>
      <name val="Arial"/>
      <family val="2"/>
      <charset val="162"/>
      <scheme val="minor"/>
    </font>
    <font>
      <sz val="11"/>
      <color theme="1"/>
      <name val="Arial"/>
      <family val="2"/>
      <scheme val="major"/>
    </font>
    <font>
      <b/>
      <sz val="10"/>
      <name val="Arial"/>
      <family val="2"/>
      <scheme val="minor"/>
    </font>
    <font>
      <b/>
      <i/>
      <sz val="10"/>
      <name val="Arial"/>
      <family val="2"/>
      <scheme val="minor"/>
    </font>
    <font>
      <i/>
      <sz val="10"/>
      <name val="Arial"/>
      <family val="2"/>
      <scheme val="minor"/>
    </font>
    <font>
      <b/>
      <sz val="16"/>
      <color theme="1"/>
      <name val="Arial"/>
      <family val="2"/>
      <scheme val="minor"/>
    </font>
    <font>
      <b/>
      <sz val="16"/>
      <color theme="0"/>
      <name val="Arial"/>
      <family val="2"/>
      <scheme val="minor"/>
    </font>
    <font>
      <b/>
      <i/>
      <sz val="16"/>
      <color theme="0" tint="-4.9989318521683403E-2"/>
      <name val="Arial"/>
      <family val="2"/>
      <scheme val="minor"/>
    </font>
  </fonts>
  <fills count="32">
    <fill>
      <patternFill patternType="none"/>
    </fill>
    <fill>
      <patternFill patternType="gray125"/>
    </fill>
    <fill>
      <patternFill patternType="solid">
        <fgColor theme="0" tint="-4.9989318521683403E-2"/>
        <bgColor indexed="64"/>
      </patternFill>
    </fill>
    <fill>
      <patternFill patternType="solid">
        <fgColor rgb="FF1F4E78"/>
        <bgColor indexed="64"/>
      </patternFill>
    </fill>
    <fill>
      <patternFill patternType="solid">
        <fgColor rgb="FF1F4E78"/>
        <bgColor indexed="64"/>
      </patternFill>
    </fill>
    <fill>
      <patternFill patternType="solid">
        <fgColor rgb="FF1F4E78"/>
        <bgColor indexed="64"/>
      </patternFill>
    </fill>
    <fill>
      <patternFill patternType="solid">
        <fgColor rgb="FF1F4E78"/>
        <bgColor indexed="64"/>
      </patternFill>
    </fill>
    <fill>
      <patternFill patternType="solid">
        <fgColor rgb="FF1F4E78"/>
        <bgColor indexed="64"/>
      </patternFill>
    </fill>
    <fill>
      <patternFill patternType="solid">
        <fgColor rgb="FF70AD47"/>
        <bgColor indexed="64"/>
      </patternFill>
    </fill>
    <fill>
      <patternFill patternType="solid">
        <fgColor rgb="FFE2EFD9"/>
        <bgColor indexed="64"/>
      </patternFill>
    </fill>
    <fill>
      <patternFill patternType="solid">
        <fgColor rgb="FFFFFFFF"/>
        <bgColor indexed="64"/>
      </patternFill>
    </fill>
    <fill>
      <patternFill patternType="solid">
        <fgColor rgb="FFD9E2EC"/>
        <bgColor indexed="64"/>
      </patternFill>
    </fill>
    <fill>
      <patternFill patternType="solid">
        <fgColor rgb="FFD9E9F2"/>
        <bgColor indexed="64"/>
      </patternFill>
    </fill>
    <fill>
      <patternFill patternType="solid">
        <fgColor rgb="FFF2F2F2"/>
        <bgColor indexed="64"/>
      </patternFill>
    </fill>
    <fill>
      <patternFill patternType="solid">
        <fgColor rgb="FFD9E2EC"/>
        <bgColor indexed="64"/>
      </patternFill>
    </fill>
    <fill>
      <patternFill patternType="solid">
        <fgColor rgb="FF2E86AB"/>
        <bgColor indexed="64"/>
      </patternFill>
    </fill>
    <fill>
      <patternFill patternType="solid">
        <fgColor rgb="FF1F4E78"/>
        <bgColor indexed="64"/>
      </patternFill>
    </fill>
    <fill>
      <patternFill patternType="solid">
        <fgColor rgb="FFF2F2F2"/>
        <bgColor indexed="64"/>
      </patternFill>
    </fill>
    <fill>
      <patternFill patternType="solid">
        <fgColor theme="0" tint="-0.34998626667073579"/>
        <bgColor indexed="64"/>
      </patternFill>
    </fill>
    <fill>
      <patternFill patternType="solid">
        <fgColor rgb="FF70AD47"/>
        <bgColor indexed="64"/>
      </patternFill>
    </fill>
    <fill>
      <patternFill patternType="solid">
        <fgColor rgb="FFFFC000"/>
        <bgColor indexed="64"/>
      </patternFill>
    </fill>
    <fill>
      <patternFill patternType="solid">
        <fgColor rgb="FFF8D7D7"/>
        <bgColor indexed="64"/>
      </patternFill>
    </fill>
    <fill>
      <patternFill patternType="solid">
        <fgColor rgb="FFC00000"/>
        <bgColor indexed="64"/>
      </patternFill>
    </fill>
    <fill>
      <patternFill patternType="solid">
        <fgColor rgb="FFD9E9F2"/>
        <bgColor indexed="64"/>
      </patternFill>
    </fill>
    <fill>
      <patternFill patternType="solid">
        <fgColor rgb="FFE2EFD9"/>
        <bgColor indexed="64"/>
      </patternFill>
    </fill>
    <fill>
      <patternFill patternType="solid">
        <fgColor rgb="FFFFF3CC"/>
        <bgColor indexed="64"/>
      </patternFill>
    </fill>
    <fill>
      <patternFill patternType="solid">
        <fgColor rgb="FF1F4E78"/>
        <bgColor indexed="64"/>
      </patternFill>
    </fill>
    <fill>
      <patternFill patternType="solid">
        <fgColor rgb="FFFFC000"/>
        <bgColor indexed="64"/>
      </patternFill>
    </fill>
    <fill>
      <patternFill patternType="solid">
        <fgColor rgb="FFC00000"/>
        <bgColor indexed="64"/>
      </patternFill>
    </fill>
    <fill>
      <patternFill patternType="solid">
        <fgColor theme="1" tint="0.34998626667073579"/>
        <bgColor indexed="64"/>
      </patternFill>
    </fill>
    <fill>
      <patternFill patternType="solid">
        <fgColor rgb="FFFFF3CC"/>
        <bgColor indexed="64"/>
      </patternFill>
    </fill>
    <fill>
      <patternFill patternType="solid">
        <fgColor rgb="FFF2F2F2"/>
        <bgColor indexed="64"/>
      </patternFill>
    </fill>
  </fills>
  <borders count="5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ck">
        <color theme="0"/>
      </right>
      <top/>
      <bottom/>
      <diagonal/>
    </border>
    <border>
      <left/>
      <right style="thick">
        <color theme="0"/>
      </right>
      <top/>
      <bottom style="thick">
        <color theme="0"/>
      </bottom>
      <diagonal/>
    </border>
    <border>
      <left style="thick">
        <color theme="0"/>
      </left>
      <right style="thick">
        <color theme="0"/>
      </right>
      <top/>
      <bottom style="thick">
        <color theme="0"/>
      </bottom>
      <diagonal/>
    </border>
    <border>
      <left/>
      <right style="thick">
        <color theme="0"/>
      </right>
      <top style="thick">
        <color theme="0"/>
      </top>
      <bottom/>
      <diagonal/>
    </border>
    <border>
      <left/>
      <right/>
      <top style="thin">
        <color indexed="64"/>
      </top>
      <bottom style="thin">
        <color indexed="64"/>
      </bottom>
      <diagonal/>
    </border>
    <border>
      <left style="thin">
        <color theme="3" tint="-0.24994659260841701"/>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style="thin">
        <color theme="3"/>
      </right>
      <top style="thin">
        <color theme="3"/>
      </top>
      <bottom style="thin">
        <color theme="3"/>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rgb="FF999999"/>
      </right>
      <top style="thin">
        <color indexed="64"/>
      </top>
      <bottom/>
      <diagonal/>
    </border>
    <border>
      <left style="thin">
        <color rgb="FF999999"/>
      </left>
      <right style="thin">
        <color rgb="FF999999"/>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8"/>
      </left>
      <right/>
      <top style="thin">
        <color theme="8"/>
      </top>
      <bottom style="thin">
        <color theme="8"/>
      </bottom>
      <diagonal/>
    </border>
    <border>
      <left/>
      <right/>
      <top style="thin">
        <color theme="8"/>
      </top>
      <bottom style="thin">
        <color theme="8"/>
      </bottom>
      <diagonal/>
    </border>
    <border>
      <left/>
      <right style="thin">
        <color theme="8"/>
      </right>
      <top style="thin">
        <color theme="8"/>
      </top>
      <bottom style="thin">
        <color theme="8"/>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8"/>
      </left>
      <right style="thin">
        <color theme="8"/>
      </right>
      <top style="thin">
        <color theme="8"/>
      </top>
      <bottom style="thin">
        <color theme="8"/>
      </bottom>
      <diagonal/>
    </border>
    <border>
      <left style="thin">
        <color theme="5" tint="0.59996337778862885"/>
      </left>
      <right style="thin">
        <color theme="5" tint="0.59996337778862885"/>
      </right>
      <top style="thin">
        <color theme="5" tint="0.59996337778862885"/>
      </top>
      <bottom style="thin">
        <color theme="5" tint="0.59996337778862885"/>
      </bottom>
      <diagonal/>
    </border>
    <border>
      <left style="thin">
        <color theme="5" tint="0.39994506668294322"/>
      </left>
      <right style="thin">
        <color theme="5" tint="0.39994506668294322"/>
      </right>
      <top style="thin">
        <color theme="5" tint="0.39994506668294322"/>
      </top>
      <bottom style="thin">
        <color theme="5" tint="0.39994506668294322"/>
      </bottom>
      <diagonal/>
    </border>
    <border>
      <left style="thin">
        <color theme="5" tint="0.59996337778862885"/>
      </left>
      <right style="thin">
        <color theme="5" tint="0.59996337778862885"/>
      </right>
      <top style="thin">
        <color theme="5" tint="0.59996337778862885"/>
      </top>
      <bottom/>
      <diagonal/>
    </border>
    <border>
      <left style="thin">
        <color theme="5" tint="0.39994506668294322"/>
      </left>
      <right style="thin">
        <color theme="5" tint="0.39994506668294322"/>
      </right>
      <top style="thin">
        <color theme="5" tint="0.39994506668294322"/>
      </top>
      <bottom/>
      <diagonal/>
    </border>
    <border>
      <left style="thin">
        <color theme="5" tint="0.59996337778862885"/>
      </left>
      <right style="thin">
        <color theme="5" tint="0.59996337778862885"/>
      </right>
      <top/>
      <bottom/>
      <diagonal/>
    </border>
    <border>
      <left style="thin">
        <color theme="5" tint="0.39994506668294322"/>
      </left>
      <right style="thin">
        <color theme="5" tint="0.39994506668294322"/>
      </right>
      <top/>
      <bottom/>
      <diagonal/>
    </border>
    <border>
      <left style="thin">
        <color theme="5" tint="0.59996337778862885"/>
      </left>
      <right style="thin">
        <color theme="5" tint="0.59996337778862885"/>
      </right>
      <top/>
      <bottom style="thin">
        <color theme="5" tint="0.59996337778862885"/>
      </bottom>
      <diagonal/>
    </border>
    <border>
      <left style="thin">
        <color theme="5" tint="0.39994506668294322"/>
      </left>
      <right style="thin">
        <color theme="5" tint="0.39994506668294322"/>
      </right>
      <top/>
      <bottom style="thin">
        <color theme="5" tint="0.39994506668294322"/>
      </bottom>
      <diagonal/>
    </border>
    <border>
      <left style="thin">
        <color theme="5" tint="0.39994506668294322"/>
      </left>
      <right style="thin">
        <color theme="5" tint="0.39994506668294322"/>
      </right>
      <top style="thin">
        <color theme="5" tint="0.39991454817346722"/>
      </top>
      <bottom/>
      <diagonal/>
    </border>
    <border>
      <left style="thin">
        <color theme="5" tint="0.39994506668294322"/>
      </left>
      <right style="thin">
        <color theme="5" tint="0.39994506668294322"/>
      </right>
      <top/>
      <bottom style="thin">
        <color theme="5" tint="0.39991454817346722"/>
      </bottom>
      <diagonal/>
    </border>
    <border>
      <left style="thin">
        <color indexed="64"/>
      </left>
      <right/>
      <top style="thin">
        <color theme="0"/>
      </top>
      <bottom/>
      <diagonal/>
    </border>
    <border>
      <left/>
      <right/>
      <top style="thin">
        <color theme="0"/>
      </top>
      <bottom/>
      <diagonal/>
    </border>
    <border>
      <left/>
      <right style="thin">
        <color indexed="64"/>
      </right>
      <top style="thin">
        <color theme="0"/>
      </top>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auto="1"/>
      </left>
      <right style="thin">
        <color theme="0" tint="-0.34998626667073579"/>
      </right>
      <top style="thin">
        <color auto="1"/>
      </top>
      <bottom style="thin">
        <color theme="0" tint="-0.34998626667073579"/>
      </bottom>
      <diagonal/>
    </border>
    <border>
      <left style="thin">
        <color theme="0" tint="-0.34998626667073579"/>
      </left>
      <right style="thin">
        <color indexed="64"/>
      </right>
      <top style="thin">
        <color indexed="64"/>
      </top>
      <bottom style="thin">
        <color theme="0" tint="-0.34998626667073579"/>
      </bottom>
      <diagonal/>
    </border>
    <border>
      <left style="thin">
        <color auto="1"/>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auto="1"/>
      </left>
      <right style="thin">
        <color theme="0" tint="-0.34998626667073579"/>
      </right>
      <top style="thin">
        <color theme="0" tint="-0.34998626667073579"/>
      </top>
      <bottom style="thin">
        <color auto="1"/>
      </bottom>
      <diagonal/>
    </border>
    <border>
      <left style="thin">
        <color theme="0" tint="-0.34998626667073579"/>
      </left>
      <right style="thin">
        <color theme="0" tint="-0.34998626667073579"/>
      </right>
      <top style="thin">
        <color theme="0" tint="-0.34998626667073579"/>
      </top>
      <bottom style="thin">
        <color auto="1"/>
      </bottom>
      <diagonal/>
    </border>
    <border>
      <left style="thin">
        <color theme="0" tint="-0.34998626667073579"/>
      </left>
      <right style="thin">
        <color auto="1"/>
      </right>
      <top style="thin">
        <color theme="0" tint="-0.34998626667073579"/>
      </top>
      <bottom style="thin">
        <color auto="1"/>
      </bottom>
      <diagonal/>
    </border>
  </borders>
  <cellStyleXfs count="8">
    <xf numFmtId="0" fontId="0" fillId="0" borderId="0"/>
    <xf numFmtId="0" fontId="5" fillId="0" borderId="0"/>
    <xf numFmtId="0" fontId="9" fillId="0" borderId="0" applyNumberFormat="0" applyFill="0" applyBorder="0" applyAlignment="0" applyProtection="0">
      <alignment vertical="top"/>
      <protection locked="0"/>
    </xf>
    <xf numFmtId="0" fontId="4" fillId="0" borderId="0"/>
    <xf numFmtId="0" fontId="13" fillId="0" borderId="0"/>
    <xf numFmtId="0" fontId="3" fillId="0" borderId="0"/>
    <xf numFmtId="9" fontId="6" fillId="0" borderId="0" applyFont="0" applyFill="0" applyBorder="0" applyAlignment="0" applyProtection="0"/>
    <xf numFmtId="0" fontId="2" fillId="0" borderId="0"/>
  </cellStyleXfs>
  <cellXfs count="320">
    <xf numFmtId="0" fontId="0" fillId="0" borderId="0" xfId="0"/>
    <xf numFmtId="0" fontId="6" fillId="2" borderId="0" xfId="0" applyFont="1" applyFill="1" applyAlignment="1">
      <alignment vertical="center"/>
    </xf>
    <xf numFmtId="49" fontId="6" fillId="2" borderId="0" xfId="0" applyNumberFormat="1" applyFont="1" applyFill="1" applyAlignment="1">
      <alignment horizontal="center" vertical="center"/>
    </xf>
    <xf numFmtId="0" fontId="6" fillId="2" borderId="0" xfId="0" applyFont="1" applyFill="1" applyAlignment="1">
      <alignment horizontal="center" vertical="center"/>
    </xf>
    <xf numFmtId="0" fontId="7" fillId="2" borderId="0" xfId="0" applyFont="1" applyFill="1" applyAlignment="1">
      <alignment vertical="center"/>
    </xf>
    <xf numFmtId="49" fontId="8" fillId="5" borderId="0" xfId="0" applyNumberFormat="1" applyFont="1" applyFill="1" applyAlignment="1">
      <alignment horizontal="left" vertical="center" indent="1"/>
    </xf>
    <xf numFmtId="49" fontId="8" fillId="5" borderId="0" xfId="0" applyNumberFormat="1" applyFont="1" applyFill="1" applyAlignment="1">
      <alignment vertical="center"/>
    </xf>
    <xf numFmtId="0" fontId="8" fillId="5" borderId="0" xfId="0" applyFont="1" applyFill="1" applyAlignment="1">
      <alignment horizontal="center" vertical="center"/>
    </xf>
    <xf numFmtId="0" fontId="8" fillId="2" borderId="0" xfId="0" applyFont="1" applyFill="1" applyAlignment="1">
      <alignment horizontal="center" vertical="center"/>
    </xf>
    <xf numFmtId="0" fontId="5" fillId="2" borderId="0" xfId="1" applyFont="1" applyFill="1" applyAlignment="1">
      <alignment vertical="center"/>
    </xf>
    <xf numFmtId="0" fontId="6" fillId="2" borderId="0" xfId="0" applyFont="1" applyFill="1"/>
    <xf numFmtId="0" fontId="5" fillId="2" borderId="0" xfId="1" applyFont="1" applyFill="1" applyBorder="1" applyAlignment="1">
      <alignment vertical="center"/>
    </xf>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Border="1"/>
    <xf numFmtId="0" fontId="0" fillId="0" borderId="5" xfId="0" applyBorder="1"/>
    <xf numFmtId="0" fontId="6" fillId="2" borderId="0" xfId="0" applyFont="1" applyFill="1" applyBorder="1"/>
    <xf numFmtId="0" fontId="0" fillId="0" borderId="6" xfId="0" applyBorder="1"/>
    <xf numFmtId="0" fontId="0" fillId="0" borderId="7" xfId="0" applyBorder="1"/>
    <xf numFmtId="0" fontId="0" fillId="0" borderId="8" xfId="0" applyBorder="1"/>
    <xf numFmtId="0" fontId="0" fillId="2" borderId="0" xfId="0" applyFont="1" applyFill="1" applyAlignment="1">
      <alignment vertical="center"/>
    </xf>
    <xf numFmtId="0" fontId="0" fillId="7" borderId="0" xfId="0" applyFill="1" applyBorder="1"/>
    <xf numFmtId="0" fontId="10" fillId="7" borderId="0" xfId="2" applyFont="1" applyFill="1" applyBorder="1" applyAlignment="1" applyProtection="1">
      <alignment vertical="center"/>
    </xf>
    <xf numFmtId="0" fontId="0" fillId="7" borderId="0" xfId="0" applyFill="1" applyBorder="1" applyAlignment="1">
      <alignment horizontal="center"/>
    </xf>
    <xf numFmtId="49" fontId="11" fillId="3" borderId="0" xfId="0" applyNumberFormat="1" applyFont="1" applyFill="1" applyAlignment="1">
      <alignment vertical="center"/>
    </xf>
    <xf numFmtId="49" fontId="11" fillId="3" borderId="0" xfId="0" applyNumberFormat="1" applyFont="1" applyFill="1" applyAlignment="1">
      <alignment horizontal="left" vertical="center" indent="1"/>
    </xf>
    <xf numFmtId="0" fontId="14" fillId="4" borderId="0" xfId="0" applyFont="1" applyFill="1" applyBorder="1" applyAlignment="1">
      <alignment horizontal="right" vertical="center"/>
    </xf>
    <xf numFmtId="0" fontId="15" fillId="6" borderId="0" xfId="0" applyFont="1" applyFill="1" applyBorder="1" applyAlignment="1">
      <alignment horizontal="right" vertical="center"/>
    </xf>
    <xf numFmtId="0" fontId="16" fillId="2" borderId="0" xfId="0" applyFont="1" applyFill="1" applyAlignment="1">
      <alignment vertical="center"/>
    </xf>
    <xf numFmtId="0" fontId="16" fillId="3" borderId="0" xfId="0" applyFont="1" applyFill="1" applyAlignment="1">
      <alignment horizontal="center" vertical="center"/>
    </xf>
    <xf numFmtId="0" fontId="16" fillId="2" borderId="0" xfId="0" applyFont="1" applyFill="1" applyAlignment="1">
      <alignment horizontal="center" vertical="center"/>
    </xf>
    <xf numFmtId="0" fontId="0" fillId="2" borderId="0" xfId="0" applyFill="1"/>
    <xf numFmtId="0" fontId="0" fillId="0" borderId="0" xfId="0" applyBorder="1" applyAlignment="1">
      <alignment horizontal="center" vertical="center"/>
    </xf>
    <xf numFmtId="0" fontId="0" fillId="10" borderId="4" xfId="0" applyFill="1" applyBorder="1"/>
    <xf numFmtId="0" fontId="0" fillId="10" borderId="0" xfId="0" applyFill="1" applyBorder="1"/>
    <xf numFmtId="0" fontId="0" fillId="10" borderId="5" xfId="0" applyFill="1" applyBorder="1"/>
    <xf numFmtId="0" fontId="0" fillId="2" borderId="17" xfId="0" applyFill="1" applyBorder="1"/>
    <xf numFmtId="0" fontId="0" fillId="0" borderId="0" xfId="0" pivotButton="1"/>
    <xf numFmtId="0" fontId="0" fillId="0" borderId="0" xfId="0" applyAlignment="1">
      <alignment horizontal="left"/>
    </xf>
    <xf numFmtId="0" fontId="0" fillId="0" borderId="0" xfId="0" applyNumberFormat="1" applyAlignment="1">
      <alignment horizontal="center" vertical="center"/>
    </xf>
    <xf numFmtId="0" fontId="0" fillId="0" borderId="0" xfId="0" applyBorder="1" applyAlignment="1">
      <alignment horizontal="center" vertical="center" shrinkToFit="1"/>
    </xf>
    <xf numFmtId="49" fontId="11" fillId="3" borderId="0" xfId="0" applyNumberFormat="1" applyFont="1" applyFill="1" applyAlignment="1">
      <alignment horizontal="left" vertical="center" indent="8"/>
    </xf>
    <xf numFmtId="0" fontId="0" fillId="0" borderId="0" xfId="0" applyBorder="1" applyAlignment="1" applyProtection="1">
      <alignment shrinkToFit="1"/>
      <protection locked="0"/>
    </xf>
    <xf numFmtId="0" fontId="20" fillId="9" borderId="0" xfId="0" applyFont="1" applyFill="1" applyBorder="1" applyAlignment="1" applyProtection="1">
      <alignment horizontal="center" vertical="center"/>
      <protection locked="0"/>
    </xf>
    <xf numFmtId="0" fontId="20" fillId="9" borderId="15" xfId="0" applyFont="1" applyFill="1" applyBorder="1" applyAlignment="1" applyProtection="1">
      <alignment horizontal="center" vertical="center"/>
      <protection locked="0"/>
    </xf>
    <xf numFmtId="0" fontId="21" fillId="0" borderId="7" xfId="0" applyFont="1" applyFill="1" applyBorder="1"/>
    <xf numFmtId="0" fontId="18" fillId="0" borderId="2" xfId="0" applyFont="1" applyBorder="1"/>
    <xf numFmtId="0" fontId="16" fillId="13" borderId="0" xfId="0" applyFont="1" applyFill="1" applyAlignment="1">
      <alignment vertical="center"/>
    </xf>
    <xf numFmtId="0" fontId="6" fillId="13" borderId="0" xfId="0" applyFont="1" applyFill="1"/>
    <xf numFmtId="0" fontId="6" fillId="13" borderId="0" xfId="0" applyFont="1" applyFill="1" applyBorder="1"/>
    <xf numFmtId="0" fontId="0" fillId="13" borderId="0" xfId="0" applyFont="1" applyFill="1" applyAlignment="1">
      <alignment vertical="center"/>
    </xf>
    <xf numFmtId="0" fontId="6" fillId="2" borderId="12" xfId="0" applyFont="1" applyFill="1" applyBorder="1"/>
    <xf numFmtId="164" fontId="6" fillId="2" borderId="0" xfId="0" applyNumberFormat="1" applyFont="1" applyFill="1"/>
    <xf numFmtId="0" fontId="23" fillId="9" borderId="1" xfId="0" applyFont="1" applyFill="1" applyBorder="1" applyAlignment="1">
      <alignment horizontal="center" vertical="center" shrinkToFit="1"/>
    </xf>
    <xf numFmtId="0" fontId="18" fillId="2" borderId="1" xfId="0" applyFont="1" applyFill="1" applyBorder="1" applyAlignment="1">
      <alignment shrinkToFit="1"/>
    </xf>
    <xf numFmtId="0" fontId="20" fillId="9" borderId="4" xfId="0" applyFont="1" applyFill="1" applyBorder="1" applyAlignment="1">
      <alignment horizontal="center" vertical="center" shrinkToFit="1"/>
    </xf>
    <xf numFmtId="0" fontId="25" fillId="9" borderId="4" xfId="0" applyFont="1" applyFill="1" applyBorder="1" applyAlignment="1">
      <alignment horizontal="center" vertical="center" shrinkToFit="1"/>
    </xf>
    <xf numFmtId="0" fontId="20" fillId="9" borderId="4" xfId="0" applyFont="1" applyFill="1" applyBorder="1" applyAlignment="1">
      <alignment horizontal="center" vertical="center"/>
    </xf>
    <xf numFmtId="0" fontId="6" fillId="13" borderId="0" xfId="0" applyFont="1" applyFill="1" applyAlignment="1">
      <alignment vertical="center"/>
    </xf>
    <xf numFmtId="0" fontId="6" fillId="2" borderId="2" xfId="0" applyFont="1" applyFill="1" applyBorder="1"/>
    <xf numFmtId="0" fontId="6" fillId="0" borderId="0" xfId="0" applyFont="1" applyFill="1" applyBorder="1"/>
    <xf numFmtId="0" fontId="0" fillId="0" borderId="4" xfId="0" applyFill="1" applyBorder="1"/>
    <xf numFmtId="0" fontId="12" fillId="14" borderId="10" xfId="0" applyFont="1" applyFill="1" applyBorder="1" applyAlignment="1">
      <alignment horizontal="centerContinuous"/>
    </xf>
    <xf numFmtId="0" fontId="12" fillId="14" borderId="17" xfId="0" applyFont="1" applyFill="1" applyBorder="1" applyAlignment="1">
      <alignment horizontal="centerContinuous"/>
    </xf>
    <xf numFmtId="0" fontId="12" fillId="14" borderId="11" xfId="0" applyFont="1" applyFill="1" applyBorder="1" applyAlignment="1">
      <alignment horizontal="centerContinuous"/>
    </xf>
    <xf numFmtId="0" fontId="26" fillId="0" borderId="1" xfId="0" applyFont="1" applyBorder="1" applyAlignment="1">
      <alignment horizontal="left"/>
    </xf>
    <xf numFmtId="0" fontId="6" fillId="0" borderId="2" xfId="0" applyFont="1" applyBorder="1" applyAlignment="1">
      <alignment horizontal="center"/>
    </xf>
    <xf numFmtId="0" fontId="6" fillId="0" borderId="0" xfId="0" applyFont="1" applyAlignment="1">
      <alignment horizontal="center"/>
    </xf>
    <xf numFmtId="9" fontId="6" fillId="0" borderId="5" xfId="0" applyNumberFormat="1" applyFont="1" applyBorder="1" applyAlignment="1">
      <alignment horizontal="center"/>
    </xf>
    <xf numFmtId="0" fontId="6" fillId="0" borderId="0" xfId="0" applyFont="1"/>
    <xf numFmtId="0" fontId="6" fillId="0" borderId="5" xfId="0" applyFont="1" applyBorder="1"/>
    <xf numFmtId="9" fontId="26" fillId="0" borderId="6" xfId="0" applyNumberFormat="1" applyFont="1" applyBorder="1" applyAlignment="1">
      <alignment horizontal="left"/>
    </xf>
    <xf numFmtId="0" fontId="6" fillId="0" borderId="7" xfId="0" applyFont="1" applyBorder="1"/>
    <xf numFmtId="0" fontId="6" fillId="0" borderId="8" xfId="0" applyFont="1" applyBorder="1"/>
    <xf numFmtId="0" fontId="0" fillId="0" borderId="0" xfId="0" applyBorder="1" applyAlignment="1">
      <alignment horizontal="left" vertical="center"/>
    </xf>
    <xf numFmtId="0" fontId="0" fillId="0" borderId="1" xfId="0" applyBorder="1" applyAlignment="1" applyProtection="1">
      <alignment shrinkToFit="1"/>
      <protection locked="0"/>
    </xf>
    <xf numFmtId="9" fontId="12" fillId="0" borderId="1" xfId="0" applyNumberFormat="1" applyFont="1" applyBorder="1" applyAlignment="1" applyProtection="1">
      <alignment horizontal="center" vertical="center" shrinkToFit="1"/>
      <protection locked="0"/>
    </xf>
    <xf numFmtId="3" fontId="0" fillId="0" borderId="1" xfId="0" applyNumberFormat="1" applyBorder="1" applyAlignment="1" applyProtection="1">
      <alignment horizontal="center" shrinkToFit="1"/>
      <protection locked="0"/>
    </xf>
    <xf numFmtId="0" fontId="18" fillId="0" borderId="1" xfId="0" applyFont="1" applyBorder="1" applyAlignment="1" applyProtection="1">
      <alignment shrinkToFit="1"/>
      <protection locked="0"/>
    </xf>
    <xf numFmtId="0" fontId="0" fillId="17" borderId="1" xfId="0" applyFill="1" applyBorder="1"/>
    <xf numFmtId="0" fontId="0" fillId="17" borderId="2" xfId="0" applyFill="1" applyBorder="1"/>
    <xf numFmtId="0" fontId="0" fillId="17" borderId="3" xfId="0" applyFill="1" applyBorder="1"/>
    <xf numFmtId="0" fontId="0" fillId="17" borderId="4" xfId="0" applyFill="1" applyBorder="1"/>
    <xf numFmtId="0" fontId="0" fillId="17" borderId="0" xfId="0" applyFill="1" applyBorder="1"/>
    <xf numFmtId="0" fontId="0" fillId="17" borderId="5" xfId="0" applyFill="1" applyBorder="1"/>
    <xf numFmtId="0" fontId="18" fillId="2" borderId="1" xfId="0" applyFont="1" applyFill="1" applyBorder="1" applyAlignment="1">
      <alignment horizontal="left" shrinkToFit="1"/>
    </xf>
    <xf numFmtId="0" fontId="18" fillId="2" borderId="1" xfId="0" applyFont="1" applyFill="1" applyBorder="1" applyAlignment="1">
      <alignment horizontal="center" vertical="center"/>
    </xf>
    <xf numFmtId="3" fontId="18" fillId="2" borderId="1" xfId="0" applyNumberFormat="1" applyFont="1" applyFill="1" applyBorder="1" applyAlignment="1">
      <alignment horizontal="center" vertical="center"/>
    </xf>
    <xf numFmtId="0" fontId="18" fillId="2" borderId="2" xfId="0" applyFont="1" applyFill="1" applyBorder="1" applyAlignment="1">
      <alignment horizontal="left" shrinkToFit="1"/>
    </xf>
    <xf numFmtId="14" fontId="18" fillId="2" borderId="1" xfId="0" applyNumberFormat="1" applyFont="1" applyFill="1" applyBorder="1" applyAlignment="1">
      <alignment horizontal="center" shrinkToFit="1"/>
    </xf>
    <xf numFmtId="9" fontId="18" fillId="2" borderId="1" xfId="0" applyNumberFormat="1" applyFont="1" applyFill="1" applyBorder="1" applyAlignment="1">
      <alignment horizontal="center" vertical="center" shrinkToFit="1"/>
    </xf>
    <xf numFmtId="3" fontId="18" fillId="2" borderId="1" xfId="0" applyNumberFormat="1" applyFont="1" applyFill="1" applyBorder="1" applyAlignment="1">
      <alignment horizontal="center" shrinkToFit="1"/>
    </xf>
    <xf numFmtId="0" fontId="18" fillId="2" borderId="1" xfId="0" applyFont="1" applyFill="1" applyBorder="1" applyAlignment="1">
      <alignment horizontal="left"/>
    </xf>
    <xf numFmtId="0" fontId="18" fillId="2" borderId="1" xfId="0" applyFont="1" applyFill="1" applyBorder="1" applyAlignment="1">
      <alignment horizontal="center" shrinkToFit="1"/>
    </xf>
    <xf numFmtId="0" fontId="0" fillId="0" borderId="0" xfId="0" applyAlignment="1">
      <alignment horizontal="center"/>
    </xf>
    <xf numFmtId="0" fontId="0" fillId="0" borderId="0" xfId="0" applyNumberFormat="1" applyAlignment="1">
      <alignment horizontal="center"/>
    </xf>
    <xf numFmtId="0" fontId="0" fillId="0" borderId="0" xfId="0" applyBorder="1" applyAlignment="1">
      <alignment horizontal="center"/>
    </xf>
    <xf numFmtId="3" fontId="0" fillId="0" borderId="0" xfId="0" applyNumberFormat="1" applyAlignment="1">
      <alignment horizontal="center"/>
    </xf>
    <xf numFmtId="0" fontId="22" fillId="17" borderId="0" xfId="0" applyFont="1" applyFill="1" applyBorder="1" applyAlignment="1" applyProtection="1">
      <alignment vertical="center" shrinkToFit="1"/>
      <protection hidden="1"/>
    </xf>
    <xf numFmtId="0" fontId="22" fillId="17" borderId="5" xfId="0" applyFont="1" applyFill="1" applyBorder="1" applyAlignment="1" applyProtection="1">
      <alignment vertical="center" shrinkToFit="1"/>
      <protection hidden="1"/>
    </xf>
    <xf numFmtId="0" fontId="0" fillId="2" borderId="7" xfId="0" applyFill="1" applyBorder="1"/>
    <xf numFmtId="0" fontId="6" fillId="13" borderId="12" xfId="0" applyFont="1" applyFill="1" applyBorder="1" applyAlignment="1">
      <alignment horizontal="left"/>
    </xf>
    <xf numFmtId="0" fontId="6" fillId="13" borderId="12" xfId="0" applyFont="1" applyFill="1" applyBorder="1" applyAlignment="1" applyProtection="1">
      <alignment horizontal="left"/>
      <protection hidden="1"/>
    </xf>
    <xf numFmtId="0" fontId="12" fillId="13" borderId="12" xfId="0" applyFont="1" applyFill="1" applyBorder="1" applyAlignment="1">
      <alignment horizontal="center" vertical="center"/>
    </xf>
    <xf numFmtId="0" fontId="7" fillId="2" borderId="12" xfId="0" applyFont="1" applyFill="1" applyBorder="1" applyAlignment="1">
      <alignment vertical="center"/>
    </xf>
    <xf numFmtId="0" fontId="0" fillId="17" borderId="6" xfId="0" applyFill="1" applyBorder="1"/>
    <xf numFmtId="0" fontId="0" fillId="17" borderId="7" xfId="0" applyFill="1" applyBorder="1"/>
    <xf numFmtId="0" fontId="0" fillId="17" borderId="8" xfId="0" applyFill="1" applyBorder="1"/>
    <xf numFmtId="0" fontId="6" fillId="13" borderId="7" xfId="0" applyFont="1" applyFill="1" applyBorder="1"/>
    <xf numFmtId="0" fontId="6" fillId="13" borderId="12" xfId="0" applyFont="1" applyFill="1" applyBorder="1" applyProtection="1">
      <protection hidden="1"/>
    </xf>
    <xf numFmtId="0" fontId="27" fillId="2" borderId="0" xfId="0" applyFont="1" applyFill="1"/>
    <xf numFmtId="0" fontId="0" fillId="2" borderId="0" xfId="0" applyFill="1" applyBorder="1"/>
    <xf numFmtId="0" fontId="0" fillId="2" borderId="4" xfId="0" applyFill="1" applyBorder="1"/>
    <xf numFmtId="0" fontId="0" fillId="2" borderId="18" xfId="0" applyFill="1" applyBorder="1"/>
    <xf numFmtId="0" fontId="23" fillId="13" borderId="1" xfId="0" applyFont="1" applyFill="1" applyBorder="1" applyAlignment="1">
      <alignment horizontal="center" vertical="center" shrinkToFit="1"/>
    </xf>
    <xf numFmtId="0" fontId="24" fillId="13" borderId="1" xfId="0" applyFont="1" applyFill="1" applyBorder="1" applyAlignment="1">
      <alignment horizontal="center" vertical="center" shrinkToFit="1"/>
    </xf>
    <xf numFmtId="0" fontId="0" fillId="13" borderId="17" xfId="0" applyFill="1" applyBorder="1" applyAlignment="1">
      <alignment horizontal="centerContinuous" vertical="center"/>
    </xf>
    <xf numFmtId="0" fontId="18" fillId="13" borderId="17" xfId="0" applyFont="1" applyFill="1" applyBorder="1" applyAlignment="1">
      <alignment horizontal="centerContinuous" vertical="center"/>
    </xf>
    <xf numFmtId="0" fontId="0" fillId="13" borderId="11" xfId="0" applyFill="1" applyBorder="1" applyAlignment="1">
      <alignment horizontal="centerContinuous" vertical="center"/>
    </xf>
    <xf numFmtId="0" fontId="31" fillId="13" borderId="10" xfId="0" applyFont="1" applyFill="1" applyBorder="1" applyAlignment="1">
      <alignment horizontal="centerContinuous" vertical="center"/>
    </xf>
    <xf numFmtId="14" fontId="0" fillId="0" borderId="1" xfId="0" applyNumberFormat="1" applyBorder="1" applyAlignment="1" applyProtection="1">
      <alignment horizontal="center" shrinkToFit="1"/>
      <protection locked="0"/>
    </xf>
    <xf numFmtId="0" fontId="17" fillId="8" borderId="19" xfId="0" applyFont="1" applyFill="1" applyBorder="1" applyAlignment="1">
      <alignment horizontal="center" vertical="center"/>
    </xf>
    <xf numFmtId="0" fontId="0" fillId="0" borderId="19" xfId="0" applyBorder="1" applyAlignment="1" applyProtection="1">
      <alignment horizontal="center"/>
      <protection locked="0"/>
    </xf>
    <xf numFmtId="9" fontId="0" fillId="0" borderId="19" xfId="0" applyNumberFormat="1" applyFont="1" applyBorder="1" applyAlignment="1" applyProtection="1">
      <alignment horizontal="center" vertical="center"/>
      <protection locked="0"/>
    </xf>
    <xf numFmtId="9" fontId="20" fillId="0" borderId="19" xfId="0" applyNumberFormat="1" applyFont="1" applyBorder="1" applyAlignment="1" applyProtection="1">
      <alignment horizontal="center" vertical="center"/>
      <protection locked="0"/>
    </xf>
    <xf numFmtId="9" fontId="0" fillId="0" borderId="19" xfId="0" applyNumberFormat="1" applyFont="1" applyBorder="1" applyAlignment="1" applyProtection="1">
      <alignment horizontal="center" vertical="center" shrinkToFit="1"/>
      <protection locked="0"/>
    </xf>
    <xf numFmtId="0" fontId="0" fillId="0" borderId="0" xfId="0" applyNumberFormat="1"/>
    <xf numFmtId="0" fontId="0" fillId="2" borderId="0" xfId="0" applyFont="1" applyFill="1"/>
    <xf numFmtId="0" fontId="20" fillId="9" borderId="0" xfId="0" applyFont="1" applyFill="1" applyBorder="1" applyAlignment="1">
      <alignment horizontal="center" vertical="center"/>
    </xf>
    <xf numFmtId="0" fontId="6" fillId="2" borderId="0" xfId="0" applyNumberFormat="1" applyFont="1" applyFill="1"/>
    <xf numFmtId="0" fontId="0" fillId="0" borderId="1" xfId="0" applyBorder="1" applyAlignment="1" applyProtection="1">
      <alignment wrapText="1" shrinkToFit="1"/>
      <protection locked="0"/>
    </xf>
    <xf numFmtId="0" fontId="20" fillId="0" borderId="12" xfId="0" applyFont="1" applyFill="1" applyBorder="1" applyAlignment="1">
      <alignment horizontal="center"/>
    </xf>
    <xf numFmtId="0" fontId="0" fillId="10" borderId="12" xfId="0" applyFill="1" applyBorder="1" applyAlignment="1" applyProtection="1">
      <alignment horizontal="center" vertical="center" shrinkToFit="1"/>
      <protection locked="0"/>
    </xf>
    <xf numFmtId="0" fontId="0" fillId="0" borderId="20" xfId="0" applyFill="1" applyBorder="1" applyAlignment="1" applyProtection="1">
      <alignment horizontal="center" vertical="center"/>
      <protection locked="0"/>
    </xf>
    <xf numFmtId="0" fontId="32" fillId="8" borderId="19" xfId="0" applyFont="1" applyFill="1" applyBorder="1" applyAlignment="1">
      <alignment horizontal="center" vertical="center"/>
    </xf>
    <xf numFmtId="0" fontId="20" fillId="2" borderId="19" xfId="0" applyFont="1" applyFill="1" applyBorder="1" applyAlignment="1">
      <alignment horizontal="center" vertical="center"/>
    </xf>
    <xf numFmtId="0" fontId="0" fillId="0" borderId="19" xfId="0" applyBorder="1" applyAlignment="1" applyProtection="1">
      <alignment horizontal="center" vertical="center"/>
      <protection locked="0"/>
    </xf>
    <xf numFmtId="0" fontId="0" fillId="0" borderId="19" xfId="0" applyFill="1" applyBorder="1" applyAlignment="1" applyProtection="1">
      <alignment horizontal="center" vertical="center"/>
      <protection locked="0"/>
    </xf>
    <xf numFmtId="49" fontId="11" fillId="3" borderId="0" xfId="0" applyNumberFormat="1" applyFont="1" applyFill="1" applyAlignment="1">
      <alignment horizontal="left" vertical="center" indent="7"/>
    </xf>
    <xf numFmtId="49" fontId="11" fillId="3" borderId="0" xfId="0" applyNumberFormat="1" applyFont="1" applyFill="1" applyAlignment="1">
      <alignment horizontal="left" vertical="center" indent="5"/>
    </xf>
    <xf numFmtId="9" fontId="0" fillId="0" borderId="20" xfId="0" applyNumberFormat="1" applyBorder="1" applyAlignment="1" applyProtection="1">
      <alignment horizontal="center" vertical="center"/>
      <protection locked="0"/>
    </xf>
    <xf numFmtId="0" fontId="17" fillId="8" borderId="20" xfId="0" applyFont="1" applyFill="1" applyBorder="1" applyAlignment="1">
      <alignment horizontal="centerContinuous" vertical="center"/>
    </xf>
    <xf numFmtId="0" fontId="17" fillId="8" borderId="21" xfId="0" applyFont="1" applyFill="1" applyBorder="1" applyAlignment="1">
      <alignment horizontal="centerContinuous" vertical="center"/>
    </xf>
    <xf numFmtId="0" fontId="0" fillId="11" borderId="21" xfId="0" applyFill="1" applyBorder="1" applyAlignment="1">
      <alignment horizontal="centerContinuous" vertical="center"/>
    </xf>
    <xf numFmtId="0" fontId="0" fillId="25" borderId="21" xfId="0" applyFill="1" applyBorder="1" applyAlignment="1">
      <alignment horizontal="centerContinuous" vertical="center"/>
    </xf>
    <xf numFmtId="0" fontId="0" fillId="21" borderId="21" xfId="0" applyFill="1" applyBorder="1" applyAlignment="1">
      <alignment horizontal="centerContinuous" vertical="center"/>
    </xf>
    <xf numFmtId="0" fontId="0" fillId="23" borderId="21" xfId="0" applyFill="1" applyBorder="1" applyAlignment="1">
      <alignment horizontal="centerContinuous" vertical="center"/>
    </xf>
    <xf numFmtId="0" fontId="0" fillId="24" borderId="21" xfId="0" applyFill="1" applyBorder="1" applyAlignment="1">
      <alignment horizontal="centerContinuous" vertical="center"/>
    </xf>
    <xf numFmtId="0" fontId="0" fillId="0" borderId="0" xfId="0" applyFill="1" applyBorder="1" applyAlignment="1" applyProtection="1">
      <alignment horizontal="centerContinuous" vertical="center"/>
      <protection locked="0"/>
    </xf>
    <xf numFmtId="9" fontId="0" fillId="0" borderId="0" xfId="0" applyNumberFormat="1" applyBorder="1" applyAlignment="1" applyProtection="1">
      <alignment horizontal="centerContinuous" vertical="center"/>
    </xf>
    <xf numFmtId="9" fontId="0" fillId="16" borderId="21" xfId="0" applyNumberFormat="1" applyFill="1" applyBorder="1" applyAlignment="1">
      <alignment horizontal="centerContinuous" vertical="center"/>
    </xf>
    <xf numFmtId="9" fontId="0" fillId="22" borderId="21" xfId="0" applyNumberFormat="1" applyFill="1" applyBorder="1" applyAlignment="1">
      <alignment horizontal="centerContinuous" vertical="center"/>
    </xf>
    <xf numFmtId="9" fontId="0" fillId="26" borderId="21" xfId="0" applyNumberFormat="1" applyFill="1" applyBorder="1" applyAlignment="1">
      <alignment horizontal="centerContinuous" vertical="center"/>
    </xf>
    <xf numFmtId="9" fontId="0" fillId="23" borderId="21" xfId="0" applyNumberFormat="1" applyFill="1" applyBorder="1" applyAlignment="1">
      <alignment horizontal="centerContinuous" vertical="center"/>
    </xf>
    <xf numFmtId="9" fontId="0" fillId="8" borderId="21" xfId="0" applyNumberFormat="1" applyFill="1" applyBorder="1" applyAlignment="1">
      <alignment horizontal="centerContinuous" vertical="center"/>
    </xf>
    <xf numFmtId="0" fontId="0" fillId="0" borderId="0" xfId="0" applyAlignment="1">
      <alignment horizontal="center" vertical="center"/>
    </xf>
    <xf numFmtId="0" fontId="33" fillId="2" borderId="22" xfId="0" applyFont="1" applyFill="1" applyBorder="1" applyAlignment="1">
      <alignment horizontal="center" vertical="center"/>
    </xf>
    <xf numFmtId="0" fontId="20" fillId="21" borderId="24" xfId="0" applyFont="1" applyFill="1" applyBorder="1"/>
    <xf numFmtId="0" fontId="20" fillId="21" borderId="25" xfId="0" applyFont="1" applyFill="1" applyBorder="1"/>
    <xf numFmtId="0" fontId="20" fillId="21" borderId="2" xfId="0" applyFont="1" applyFill="1" applyBorder="1"/>
    <xf numFmtId="0" fontId="0" fillId="0" borderId="23" xfId="0" applyBorder="1" applyAlignment="1">
      <alignment horizontal="left"/>
    </xf>
    <xf numFmtId="0" fontId="0" fillId="0" borderId="23" xfId="0" applyBorder="1"/>
    <xf numFmtId="0" fontId="0" fillId="0" borderId="23" xfId="0" pivotButton="1" applyBorder="1"/>
    <xf numFmtId="0" fontId="12" fillId="11" borderId="12" xfId="0" applyFont="1" applyFill="1" applyBorder="1" applyAlignment="1" applyProtection="1">
      <alignment horizontal="center" vertical="center" shrinkToFit="1"/>
      <protection hidden="1"/>
    </xf>
    <xf numFmtId="0" fontId="6" fillId="11" borderId="12" xfId="0" applyFont="1" applyFill="1" applyBorder="1" applyAlignment="1" applyProtection="1">
      <alignment horizontal="center" vertical="center" shrinkToFit="1"/>
      <protection hidden="1"/>
    </xf>
    <xf numFmtId="0" fontId="6" fillId="12" borderId="12" xfId="0" applyFont="1" applyFill="1" applyBorder="1" applyAlignment="1" applyProtection="1">
      <alignment horizontal="center" vertical="center" shrinkToFit="1"/>
      <protection hidden="1"/>
    </xf>
    <xf numFmtId="0" fontId="18" fillId="0" borderId="16" xfId="0" applyFont="1" applyFill="1" applyBorder="1" applyAlignment="1" applyProtection="1">
      <alignment horizontal="left" vertical="center" shrinkToFit="1"/>
      <protection hidden="1"/>
    </xf>
    <xf numFmtId="0" fontId="18" fillId="0" borderId="13" xfId="0" applyFont="1" applyFill="1" applyBorder="1" applyAlignment="1" applyProtection="1">
      <alignment horizontal="left" vertical="center" shrinkToFit="1"/>
      <protection hidden="1"/>
    </xf>
    <xf numFmtId="14" fontId="18" fillId="0" borderId="13" xfId="0" applyNumberFormat="1" applyFont="1" applyFill="1" applyBorder="1" applyAlignment="1" applyProtection="1">
      <alignment horizontal="left" vertical="center" shrinkToFit="1"/>
      <protection hidden="1"/>
    </xf>
    <xf numFmtId="0" fontId="18" fillId="0" borderId="14" xfId="0" applyFont="1" applyFill="1" applyBorder="1" applyAlignment="1" applyProtection="1">
      <alignment horizontal="left" vertical="center" shrinkToFit="1"/>
      <protection hidden="1"/>
    </xf>
    <xf numFmtId="49" fontId="11" fillId="3" borderId="0" xfId="0" applyNumberFormat="1" applyFont="1" applyFill="1" applyAlignment="1">
      <alignment horizontal="left" vertical="center" indent="2"/>
    </xf>
    <xf numFmtId="0" fontId="14" fillId="2" borderId="0" xfId="0" applyFont="1" applyFill="1" applyAlignment="1">
      <alignment horizontal="right" vertical="center"/>
    </xf>
    <xf numFmtId="49" fontId="8" fillId="5" borderId="0" xfId="0" applyNumberFormat="1" applyFont="1" applyFill="1" applyAlignment="1">
      <alignment horizontal="left" vertical="center" indent="2"/>
    </xf>
    <xf numFmtId="0" fontId="15" fillId="2" borderId="0" xfId="0" applyFont="1" applyFill="1" applyAlignment="1">
      <alignment horizontal="right" vertical="center"/>
    </xf>
    <xf numFmtId="0" fontId="35" fillId="2" borderId="0" xfId="4" applyFont="1" applyFill="1" applyAlignment="1" applyProtection="1">
      <alignment vertical="center"/>
      <protection locked="0"/>
    </xf>
    <xf numFmtId="0" fontId="2" fillId="0" borderId="9" xfId="7" applyBorder="1" applyAlignment="1">
      <alignment horizontal="left" wrapText="1" indent="1"/>
    </xf>
    <xf numFmtId="0" fontId="2" fillId="2" borderId="0" xfId="7" applyFill="1"/>
    <xf numFmtId="0" fontId="36" fillId="2" borderId="0" xfId="4" applyFont="1" applyFill="1" applyAlignment="1" applyProtection="1">
      <alignment vertical="center"/>
      <protection locked="0"/>
    </xf>
    <xf numFmtId="0" fontId="2" fillId="0" borderId="26" xfId="7" applyBorder="1" applyAlignment="1">
      <alignment horizontal="left" indent="1"/>
    </xf>
    <xf numFmtId="0" fontId="2" fillId="0" borderId="26" xfId="7" applyBorder="1" applyAlignment="1">
      <alignment horizontal="left" vertical="center" wrapText="1" indent="1"/>
    </xf>
    <xf numFmtId="0" fontId="2" fillId="0" borderId="26" xfId="7" applyBorder="1" applyAlignment="1">
      <alignment horizontal="left" vertical="top" wrapText="1" indent="2"/>
    </xf>
    <xf numFmtId="0" fontId="37" fillId="2" borderId="0" xfId="4" applyFont="1" applyFill="1" applyAlignment="1" applyProtection="1">
      <alignment vertical="center"/>
      <protection locked="0"/>
    </xf>
    <xf numFmtId="0" fontId="12" fillId="0" borderId="26" xfId="7" applyFont="1" applyBorder="1" applyAlignment="1">
      <alignment horizontal="left" indent="1"/>
    </xf>
    <xf numFmtId="0" fontId="2" fillId="0" borderId="27" xfId="7" applyBorder="1" applyAlignment="1">
      <alignment horizontal="left" indent="1"/>
    </xf>
    <xf numFmtId="0" fontId="0" fillId="0" borderId="0" xfId="0" pivotButton="1" applyAlignment="1">
      <alignment horizontal="center"/>
    </xf>
    <xf numFmtId="0" fontId="0" fillId="2" borderId="2" xfId="0" applyFill="1" applyBorder="1"/>
    <xf numFmtId="0" fontId="22" fillId="2" borderId="2" xfId="0" applyFont="1" applyFill="1" applyBorder="1" applyAlignment="1" applyProtection="1">
      <alignment vertical="center" shrinkToFit="1"/>
      <protection hidden="1"/>
    </xf>
    <xf numFmtId="0" fontId="22" fillId="2" borderId="0" xfId="0" applyFont="1" applyFill="1" applyBorder="1" applyAlignment="1" applyProtection="1">
      <alignment vertical="center" shrinkToFit="1"/>
      <protection hidden="1"/>
    </xf>
    <xf numFmtId="0" fontId="6" fillId="0" borderId="12" xfId="0" applyFont="1" applyFill="1" applyBorder="1" applyAlignment="1" applyProtection="1">
      <alignment horizontal="center" vertical="center"/>
      <protection hidden="1"/>
    </xf>
    <xf numFmtId="0" fontId="12" fillId="0" borderId="12" xfId="0" applyFont="1" applyFill="1" applyBorder="1" applyAlignment="1">
      <alignment horizontal="center" vertical="center"/>
    </xf>
    <xf numFmtId="0" fontId="6" fillId="0" borderId="12" xfId="0" applyFont="1" applyFill="1" applyBorder="1" applyAlignment="1">
      <alignment horizontal="center" vertical="center"/>
    </xf>
    <xf numFmtId="0" fontId="6" fillId="0" borderId="0" xfId="0" applyFont="1" applyFill="1"/>
    <xf numFmtId="0" fontId="20" fillId="0" borderId="12" xfId="0" applyFont="1" applyFill="1" applyBorder="1" applyAlignment="1">
      <alignment horizontal="centerContinuous"/>
    </xf>
    <xf numFmtId="0" fontId="0" fillId="0" borderId="12" xfId="0" applyFill="1" applyBorder="1" applyAlignment="1">
      <alignment horizontal="centerContinuous"/>
    </xf>
    <xf numFmtId="0" fontId="6" fillId="0" borderId="12" xfId="0" applyFont="1" applyFill="1" applyBorder="1" applyAlignment="1">
      <alignment horizontal="centerContinuous"/>
    </xf>
    <xf numFmtId="0" fontId="0" fillId="0" borderId="12" xfId="0" applyFont="1" applyFill="1" applyBorder="1" applyAlignment="1">
      <alignment horizontal="centerContinuous"/>
    </xf>
    <xf numFmtId="0" fontId="0" fillId="0" borderId="0" xfId="0" applyFill="1"/>
    <xf numFmtId="0" fontId="8" fillId="0" borderId="1" xfId="3" applyFont="1" applyBorder="1" applyAlignment="1">
      <alignment horizontal="center" vertical="center"/>
    </xf>
    <xf numFmtId="49" fontId="8" fillId="0" borderId="2" xfId="3" applyNumberFormat="1" applyFont="1" applyBorder="1" applyAlignment="1">
      <alignment vertical="center"/>
    </xf>
    <xf numFmtId="0" fontId="8" fillId="0" borderId="2" xfId="3" applyFont="1" applyBorder="1" applyAlignment="1">
      <alignment horizontal="center" vertical="center"/>
    </xf>
    <xf numFmtId="0" fontId="8" fillId="0" borderId="3" xfId="3" applyFont="1" applyBorder="1" applyAlignment="1">
      <alignment horizontal="center" vertical="center"/>
    </xf>
    <xf numFmtId="0" fontId="8" fillId="0" borderId="4" xfId="3" applyFont="1" applyBorder="1" applyAlignment="1">
      <alignment horizontal="center" vertical="center"/>
    </xf>
    <xf numFmtId="0" fontId="41" fillId="27" borderId="28" xfId="0" applyFont="1" applyFill="1" applyBorder="1" applyAlignment="1">
      <alignment horizontal="centerContinuous" vertical="center" shrinkToFit="1"/>
    </xf>
    <xf numFmtId="49" fontId="8" fillId="27" borderId="29" xfId="3" applyNumberFormat="1" applyFont="1" applyFill="1" applyBorder="1" applyAlignment="1">
      <alignment horizontal="centerContinuous" vertical="center"/>
    </xf>
    <xf numFmtId="0" fontId="8" fillId="27" borderId="30" xfId="3" applyFont="1" applyFill="1" applyBorder="1" applyAlignment="1">
      <alignment horizontal="centerContinuous" vertical="center"/>
    </xf>
    <xf numFmtId="0" fontId="8" fillId="0" borderId="0" xfId="3" applyFont="1" applyAlignment="1">
      <alignment horizontal="center" vertical="center"/>
    </xf>
    <xf numFmtId="0" fontId="41" fillId="28" borderId="31" xfId="0" applyFont="1" applyFill="1" applyBorder="1" applyAlignment="1">
      <alignment horizontal="center" vertical="center" shrinkToFit="1"/>
    </xf>
    <xf numFmtId="0" fontId="41" fillId="29" borderId="32" xfId="0" applyFont="1" applyFill="1" applyBorder="1" applyAlignment="1">
      <alignment horizontal="center" vertical="center" shrinkToFit="1"/>
    </xf>
    <xf numFmtId="0" fontId="8" fillId="0" borderId="5" xfId="3" applyFont="1" applyBorder="1" applyAlignment="1">
      <alignment horizontal="center" vertical="center"/>
    </xf>
    <xf numFmtId="0" fontId="4" fillId="0" borderId="4" xfId="3" applyBorder="1"/>
    <xf numFmtId="0" fontId="42" fillId="0" borderId="33" xfId="0" applyFont="1" applyBorder="1" applyAlignment="1" applyProtection="1">
      <alignment horizontal="center" vertical="center" shrinkToFit="1"/>
      <protection locked="0"/>
    </xf>
    <xf numFmtId="49" fontId="8" fillId="0" borderId="0" xfId="3" applyNumberFormat="1" applyFont="1" applyAlignment="1">
      <alignment vertical="center"/>
    </xf>
    <xf numFmtId="0" fontId="43" fillId="0" borderId="0" xfId="3" applyFont="1"/>
    <xf numFmtId="0" fontId="42" fillId="0" borderId="31" xfId="0" applyFont="1" applyBorder="1" applyAlignment="1" applyProtection="1">
      <alignment horizontal="center" vertical="center" shrinkToFit="1"/>
      <protection locked="0"/>
    </xf>
    <xf numFmtId="0" fontId="42" fillId="0" borderId="32" xfId="0" applyFont="1" applyBorder="1" applyAlignment="1" applyProtection="1">
      <alignment horizontal="center" vertical="center" shrinkToFit="1"/>
      <protection locked="0"/>
    </xf>
    <xf numFmtId="0" fontId="41" fillId="0" borderId="0" xfId="0" applyFont="1" applyAlignment="1">
      <alignment shrinkToFit="1"/>
    </xf>
    <xf numFmtId="0" fontId="4" fillId="0" borderId="5" xfId="3" applyBorder="1"/>
    <xf numFmtId="0" fontId="4" fillId="0" borderId="0" xfId="3"/>
    <xf numFmtId="0" fontId="1" fillId="0" borderId="0" xfId="3" applyFont="1"/>
    <xf numFmtId="0" fontId="4" fillId="0" borderId="4" xfId="3" applyBorder="1" applyAlignment="1">
      <alignment vertical="center"/>
    </xf>
    <xf numFmtId="165" fontId="44" fillId="30" borderId="34" xfId="3" applyNumberFormat="1" applyFont="1" applyFill="1" applyBorder="1" applyAlignment="1" applyProtection="1">
      <alignment horizontal="center" vertical="center"/>
      <protection hidden="1"/>
    </xf>
    <xf numFmtId="165" fontId="44" fillId="0" borderId="0" xfId="3" applyNumberFormat="1" applyFont="1" applyAlignment="1" applyProtection="1">
      <alignment horizontal="center" vertical="center"/>
      <protection hidden="1"/>
    </xf>
    <xf numFmtId="165" fontId="45" fillId="0" borderId="0" xfId="3" applyNumberFormat="1" applyFont="1" applyAlignment="1" applyProtection="1">
      <alignment horizontal="center" vertical="center"/>
      <protection hidden="1"/>
    </xf>
    <xf numFmtId="165" fontId="45" fillId="12" borderId="35" xfId="3" applyNumberFormat="1" applyFont="1" applyFill="1" applyBorder="1" applyAlignment="1" applyProtection="1">
      <alignment horizontal="center" vertical="center"/>
      <protection hidden="1"/>
    </xf>
    <xf numFmtId="165" fontId="12" fillId="0" borderId="5" xfId="3" applyNumberFormat="1" applyFont="1" applyBorder="1" applyAlignment="1" applyProtection="1">
      <alignment horizontal="center" vertical="center"/>
      <protection hidden="1"/>
    </xf>
    <xf numFmtId="0" fontId="46" fillId="0" borderId="36" xfId="3" applyFont="1" applyBorder="1" applyAlignment="1" applyProtection="1">
      <alignment horizontal="center" vertical="center" shrinkToFit="1"/>
      <protection hidden="1"/>
    </xf>
    <xf numFmtId="0" fontId="46" fillId="0" borderId="0" xfId="3" applyFont="1" applyAlignment="1" applyProtection="1">
      <alignment horizontal="center" vertical="center" shrinkToFit="1"/>
      <protection hidden="1"/>
    </xf>
    <xf numFmtId="0" fontId="47" fillId="0" borderId="5" xfId="3" applyFont="1" applyBorder="1" applyAlignment="1" applyProtection="1">
      <alignment horizontal="center" vertical="center" shrinkToFit="1"/>
      <protection hidden="1"/>
    </xf>
    <xf numFmtId="0" fontId="46" fillId="0" borderId="38" xfId="3" applyFont="1" applyBorder="1" applyAlignment="1" applyProtection="1">
      <alignment horizontal="center" vertical="center" shrinkToFit="1"/>
      <protection hidden="1"/>
    </xf>
    <xf numFmtId="0" fontId="46" fillId="0" borderId="39" xfId="3" applyFont="1" applyBorder="1" applyAlignment="1" applyProtection="1">
      <alignment horizontal="center" vertical="center" shrinkToFit="1"/>
      <protection hidden="1"/>
    </xf>
    <xf numFmtId="0" fontId="46" fillId="0" borderId="40" xfId="3" applyFont="1" applyBorder="1" applyAlignment="1" applyProtection="1">
      <alignment horizontal="center" vertical="center" shrinkToFit="1"/>
      <protection hidden="1"/>
    </xf>
    <xf numFmtId="0" fontId="46" fillId="0" borderId="41" xfId="3" applyFont="1" applyBorder="1" applyAlignment="1" applyProtection="1">
      <alignment horizontal="center" vertical="center" shrinkToFit="1"/>
      <protection hidden="1"/>
    </xf>
    <xf numFmtId="0" fontId="48" fillId="0" borderId="0" xfId="3" applyFont="1" applyAlignment="1" applyProtection="1">
      <alignment horizontal="center" vertical="center"/>
      <protection hidden="1"/>
    </xf>
    <xf numFmtId="0" fontId="4" fillId="0" borderId="5" xfId="3" applyBorder="1" applyAlignment="1" applyProtection="1">
      <alignment vertical="center"/>
      <protection hidden="1"/>
    </xf>
    <xf numFmtId="0" fontId="4" fillId="0" borderId="6" xfId="3" applyBorder="1" applyAlignment="1">
      <alignment vertical="center"/>
    </xf>
    <xf numFmtId="0" fontId="48" fillId="0" borderId="7" xfId="3" applyFont="1" applyBorder="1" applyAlignment="1" applyProtection="1">
      <alignment horizontal="center" vertical="center"/>
      <protection hidden="1"/>
    </xf>
    <xf numFmtId="0" fontId="4" fillId="0" borderId="8" xfId="3" applyBorder="1" applyAlignment="1" applyProtection="1">
      <alignment vertical="center"/>
      <protection hidden="1"/>
    </xf>
    <xf numFmtId="0" fontId="49" fillId="0" borderId="12" xfId="3" applyFont="1" applyBorder="1" applyAlignment="1">
      <alignment horizontal="center" vertical="center" shrinkToFit="1"/>
    </xf>
    <xf numFmtId="14" fontId="50" fillId="0" borderId="12" xfId="3" applyNumberFormat="1" applyFont="1" applyBorder="1" applyAlignment="1" applyProtection="1">
      <alignment horizontal="center" vertical="center" shrinkToFit="1"/>
      <protection hidden="1"/>
    </xf>
    <xf numFmtId="0" fontId="51" fillId="0" borderId="12" xfId="3" applyFont="1" applyBorder="1" applyAlignment="1">
      <alignment horizontal="center" vertical="center"/>
    </xf>
    <xf numFmtId="165" fontId="44" fillId="30" borderId="36" xfId="3" applyNumberFormat="1" applyFont="1" applyFill="1" applyBorder="1" applyAlignment="1" applyProtection="1">
      <alignment horizontal="center" vertical="center"/>
      <protection hidden="1"/>
    </xf>
    <xf numFmtId="165" fontId="45" fillId="12" borderId="37" xfId="3" applyNumberFormat="1" applyFont="1" applyFill="1" applyBorder="1" applyAlignment="1" applyProtection="1">
      <alignment horizontal="center" vertical="center"/>
      <protection hidden="1"/>
    </xf>
    <xf numFmtId="0" fontId="46" fillId="0" borderId="42" xfId="3" applyFont="1" applyBorder="1" applyAlignment="1" applyProtection="1">
      <alignment horizontal="center" vertical="center" shrinkToFit="1"/>
      <protection hidden="1"/>
    </xf>
    <xf numFmtId="0" fontId="46" fillId="0" borderId="43" xfId="3" applyFont="1" applyBorder="1" applyAlignment="1" applyProtection="1">
      <alignment horizontal="center" vertical="center" shrinkToFit="1"/>
      <protection hidden="1"/>
    </xf>
    <xf numFmtId="3" fontId="18" fillId="2" borderId="0" xfId="0" applyNumberFormat="1" applyFont="1" applyFill="1" applyBorder="1" applyAlignment="1">
      <alignment horizontal="center" vertical="center"/>
    </xf>
    <xf numFmtId="14" fontId="18" fillId="2" borderId="0" xfId="0" applyNumberFormat="1" applyFont="1" applyFill="1" applyBorder="1" applyAlignment="1">
      <alignment horizontal="center" vertical="center"/>
    </xf>
    <xf numFmtId="0" fontId="0" fillId="31" borderId="4" xfId="0" applyFill="1" applyBorder="1"/>
    <xf numFmtId="0" fontId="18" fillId="31" borderId="0" xfId="0" applyFont="1" applyFill="1" applyAlignment="1">
      <alignment horizontal="left" vertical="center" shrinkToFit="1"/>
    </xf>
    <xf numFmtId="0" fontId="6" fillId="31" borderId="4" xfId="0" applyFont="1" applyFill="1" applyBorder="1"/>
    <xf numFmtId="14" fontId="18" fillId="31" borderId="0" xfId="0" applyNumberFormat="1" applyFont="1" applyFill="1" applyAlignment="1">
      <alignment horizontal="left" vertical="center" shrinkToFit="1"/>
    </xf>
    <xf numFmtId="0" fontId="6" fillId="31" borderId="6" xfId="0" applyFont="1" applyFill="1" applyBorder="1"/>
    <xf numFmtId="0" fontId="6" fillId="31" borderId="7" xfId="0" applyFont="1" applyFill="1" applyBorder="1"/>
    <xf numFmtId="0" fontId="6" fillId="31" borderId="8" xfId="0" applyFont="1" applyFill="1" applyBorder="1"/>
    <xf numFmtId="0" fontId="18" fillId="31" borderId="0" xfId="0" applyFont="1" applyFill="1" applyBorder="1" applyAlignment="1">
      <alignment horizontal="left" vertical="center" shrinkToFit="1"/>
    </xf>
    <xf numFmtId="0" fontId="18" fillId="31" borderId="5" xfId="0" applyFont="1" applyFill="1" applyBorder="1" applyAlignment="1">
      <alignment horizontal="left" vertical="center" shrinkToFit="1"/>
    </xf>
    <xf numFmtId="14" fontId="18" fillId="31" borderId="0" xfId="0" applyNumberFormat="1" applyFont="1" applyFill="1" applyBorder="1" applyAlignment="1">
      <alignment horizontal="left" vertical="center" shrinkToFit="1"/>
    </xf>
    <xf numFmtId="14" fontId="18" fillId="31" borderId="5" xfId="0" applyNumberFormat="1" applyFont="1" applyFill="1" applyBorder="1" applyAlignment="1">
      <alignment horizontal="left" vertical="center" shrinkToFit="1"/>
    </xf>
    <xf numFmtId="0" fontId="0" fillId="0" borderId="4" xfId="0" applyBorder="1" applyProtection="1">
      <protection hidden="1"/>
    </xf>
    <xf numFmtId="0" fontId="0" fillId="31" borderId="44" xfId="0" applyFill="1" applyBorder="1"/>
    <xf numFmtId="0" fontId="18" fillId="31" borderId="45" xfId="0" applyFont="1" applyFill="1" applyBorder="1" applyAlignment="1">
      <alignment horizontal="left" vertical="center" shrinkToFit="1"/>
    </xf>
    <xf numFmtId="0" fontId="18" fillId="31" borderId="46" xfId="0" applyFont="1" applyFill="1" applyBorder="1" applyAlignment="1">
      <alignment horizontal="left" vertical="center" shrinkToFit="1"/>
    </xf>
    <xf numFmtId="0" fontId="0" fillId="31" borderId="47" xfId="0" applyFill="1" applyBorder="1" applyAlignment="1">
      <alignment shrinkToFit="1"/>
    </xf>
    <xf numFmtId="14" fontId="0" fillId="31" borderId="47" xfId="0" applyNumberFormat="1" applyFill="1" applyBorder="1" applyAlignment="1">
      <alignment horizontal="center" shrinkToFit="1"/>
    </xf>
    <xf numFmtId="9" fontId="12" fillId="31" borderId="47" xfId="0" applyNumberFormat="1" applyFont="1" applyFill="1" applyBorder="1" applyAlignment="1">
      <alignment horizontal="center" vertical="center" shrinkToFit="1"/>
    </xf>
    <xf numFmtId="3" fontId="0" fillId="31" borderId="47" xfId="0" applyNumberFormat="1" applyFill="1" applyBorder="1" applyAlignment="1">
      <alignment horizontal="center" shrinkToFit="1"/>
    </xf>
    <xf numFmtId="0" fontId="0" fillId="31" borderId="19" xfId="0" applyFill="1" applyBorder="1" applyAlignment="1">
      <alignment shrinkToFit="1"/>
    </xf>
    <xf numFmtId="14" fontId="0" fillId="31" borderId="19" xfId="0" applyNumberFormat="1" applyFill="1" applyBorder="1" applyAlignment="1">
      <alignment horizontal="center" shrinkToFit="1"/>
    </xf>
    <xf numFmtId="9" fontId="12" fillId="31" borderId="19" xfId="0" applyNumberFormat="1" applyFont="1" applyFill="1" applyBorder="1" applyAlignment="1">
      <alignment horizontal="center" vertical="center" shrinkToFit="1"/>
    </xf>
    <xf numFmtId="3" fontId="0" fillId="31" borderId="19" xfId="0" applyNumberFormat="1" applyFill="1" applyBorder="1" applyAlignment="1">
      <alignment horizontal="center" shrinkToFit="1"/>
    </xf>
    <xf numFmtId="0" fontId="0" fillId="0" borderId="17" xfId="0" applyBorder="1"/>
    <xf numFmtId="0" fontId="21" fillId="0" borderId="17" xfId="0" applyFont="1" applyFill="1" applyBorder="1"/>
    <xf numFmtId="0" fontId="0" fillId="31" borderId="48" xfId="0" applyFill="1" applyBorder="1" applyAlignment="1">
      <alignment shrinkToFit="1"/>
    </xf>
    <xf numFmtId="0" fontId="18" fillId="31" borderId="49" xfId="0" applyFont="1" applyFill="1" applyBorder="1" applyAlignment="1">
      <alignment shrinkToFit="1"/>
    </xf>
    <xf numFmtId="0" fontId="0" fillId="31" borderId="50" xfId="0" applyFill="1" applyBorder="1" applyAlignment="1">
      <alignment shrinkToFit="1"/>
    </xf>
    <xf numFmtId="0" fontId="18" fillId="31" borderId="51" xfId="0" applyFont="1" applyFill="1" applyBorder="1" applyAlignment="1">
      <alignment shrinkToFit="1"/>
    </xf>
    <xf numFmtId="0" fontId="0" fillId="31" borderId="52" xfId="0" applyFill="1" applyBorder="1" applyAlignment="1">
      <alignment shrinkToFit="1"/>
    </xf>
    <xf numFmtId="0" fontId="0" fillId="31" borderId="53" xfId="0" applyFill="1" applyBorder="1" applyAlignment="1">
      <alignment shrinkToFit="1"/>
    </xf>
    <xf numFmtId="14" fontId="0" fillId="31" borderId="53" xfId="0" applyNumberFormat="1" applyFill="1" applyBorder="1" applyAlignment="1">
      <alignment horizontal="center" shrinkToFit="1"/>
    </xf>
    <xf numFmtId="9" fontId="12" fillId="31" borderId="53" xfId="0" applyNumberFormat="1" applyFont="1" applyFill="1" applyBorder="1" applyAlignment="1">
      <alignment horizontal="center" vertical="center" shrinkToFit="1"/>
    </xf>
    <xf numFmtId="3" fontId="0" fillId="31" borderId="53" xfId="0" applyNumberFormat="1" applyFill="1" applyBorder="1" applyAlignment="1">
      <alignment horizontal="center" shrinkToFit="1"/>
    </xf>
    <xf numFmtId="0" fontId="18" fillId="31" borderId="54" xfId="0" applyFont="1" applyFill="1" applyBorder="1" applyAlignment="1">
      <alignment shrinkToFit="1"/>
    </xf>
    <xf numFmtId="0" fontId="0" fillId="31" borderId="19" xfId="0" applyFill="1" applyBorder="1" applyAlignment="1">
      <alignment horizontal="center"/>
    </xf>
    <xf numFmtId="0" fontId="52" fillId="2" borderId="0" xfId="0" applyFont="1" applyFill="1" applyAlignment="1">
      <alignment vertical="center"/>
    </xf>
    <xf numFmtId="49" fontId="53" fillId="5" borderId="0" xfId="0" applyNumberFormat="1" applyFont="1" applyFill="1" applyAlignment="1">
      <alignment horizontal="left" vertical="center" indent="1"/>
    </xf>
    <xf numFmtId="0" fontId="53" fillId="5" borderId="0" xfId="0" applyNumberFormat="1" applyFont="1" applyFill="1" applyAlignment="1" applyProtection="1">
      <alignment horizontal="left" vertical="center" indent="7"/>
      <protection hidden="1"/>
    </xf>
    <xf numFmtId="0" fontId="53" fillId="5" borderId="0" xfId="0" applyFont="1" applyFill="1" applyAlignment="1">
      <alignment horizontal="center" vertical="center"/>
    </xf>
    <xf numFmtId="0" fontId="53" fillId="2" borderId="0" xfId="0" applyFont="1" applyFill="1" applyAlignment="1">
      <alignment horizontal="center" vertical="center"/>
    </xf>
    <xf numFmtId="49" fontId="53" fillId="5" borderId="0" xfId="0" applyNumberFormat="1" applyFont="1" applyFill="1" applyAlignment="1">
      <alignment horizontal="left" vertical="center" indent="8"/>
    </xf>
    <xf numFmtId="49" fontId="53" fillId="5" borderId="0" xfId="0" applyNumberFormat="1" applyFont="1" applyFill="1" applyAlignment="1">
      <alignment horizontal="left" vertical="center" indent="7"/>
    </xf>
    <xf numFmtId="49" fontId="53" fillId="5" borderId="0" xfId="0" applyNumberFormat="1" applyFont="1" applyFill="1" applyAlignment="1">
      <alignment vertical="center"/>
    </xf>
    <xf numFmtId="0" fontId="54" fillId="6" borderId="0" xfId="0" applyFont="1" applyFill="1" applyBorder="1" applyAlignment="1">
      <alignment horizontal="right" vertical="center"/>
    </xf>
    <xf numFmtId="49" fontId="53" fillId="5" borderId="0" xfId="0" applyNumberFormat="1" applyFont="1" applyFill="1" applyAlignment="1">
      <alignment horizontal="left" vertical="center" indent="5"/>
    </xf>
    <xf numFmtId="0" fontId="52" fillId="13" borderId="0" xfId="0" applyFont="1" applyFill="1" applyAlignment="1">
      <alignment vertical="center"/>
    </xf>
    <xf numFmtId="0" fontId="34" fillId="2" borderId="22" xfId="0" applyFont="1" applyFill="1" applyBorder="1" applyAlignment="1" applyProtection="1">
      <alignment horizontal="center" vertical="center"/>
      <protection hidden="1"/>
    </xf>
    <xf numFmtId="0" fontId="6" fillId="0" borderId="11" xfId="0" applyFont="1" applyFill="1" applyBorder="1" applyAlignment="1" applyProtection="1">
      <alignment horizontal="center"/>
      <protection hidden="1"/>
    </xf>
    <xf numFmtId="0" fontId="18" fillId="2" borderId="2" xfId="0" applyFont="1" applyFill="1" applyBorder="1" applyAlignment="1" applyProtection="1">
      <alignment horizontal="left" shrinkToFit="1"/>
      <protection hidden="1"/>
    </xf>
    <xf numFmtId="0" fontId="18" fillId="2" borderId="1" xfId="0" applyFont="1" applyFill="1" applyBorder="1" applyAlignment="1" applyProtection="1">
      <alignment shrinkToFit="1"/>
      <protection hidden="1"/>
    </xf>
    <xf numFmtId="0" fontId="18" fillId="2" borderId="1" xfId="0" applyFont="1" applyFill="1" applyBorder="1" applyAlignment="1" applyProtection="1">
      <alignment horizontal="left" shrinkToFit="1"/>
      <protection hidden="1"/>
    </xf>
    <xf numFmtId="14" fontId="18" fillId="2" borderId="1" xfId="0" applyNumberFormat="1" applyFont="1" applyFill="1" applyBorder="1" applyAlignment="1" applyProtection="1">
      <alignment horizontal="center" shrinkToFit="1"/>
      <protection hidden="1"/>
    </xf>
    <xf numFmtId="9" fontId="18" fillId="2" borderId="1" xfId="0" applyNumberFormat="1" applyFont="1" applyFill="1" applyBorder="1" applyAlignment="1" applyProtection="1">
      <alignment horizontal="center" vertical="center" shrinkToFit="1"/>
      <protection hidden="1"/>
    </xf>
    <xf numFmtId="3" fontId="18" fillId="2" borderId="1" xfId="0" applyNumberFormat="1" applyFont="1" applyFill="1" applyBorder="1" applyAlignment="1" applyProtection="1">
      <alignment horizontal="center" shrinkToFit="1"/>
      <protection hidden="1"/>
    </xf>
    <xf numFmtId="0" fontId="18" fillId="2" borderId="1" xfId="0" applyFont="1" applyFill="1" applyBorder="1" applyAlignment="1" applyProtection="1">
      <alignment horizontal="left"/>
      <protection hidden="1"/>
    </xf>
    <xf numFmtId="0" fontId="18" fillId="2" borderId="1" xfId="0" applyFont="1" applyFill="1" applyBorder="1" applyAlignment="1" applyProtection="1">
      <alignment horizontal="center" shrinkToFit="1"/>
      <protection hidden="1"/>
    </xf>
    <xf numFmtId="0" fontId="18" fillId="2" borderId="1" xfId="0" applyFont="1" applyFill="1" applyBorder="1" applyAlignment="1" applyProtection="1">
      <alignment horizontal="center" vertical="center"/>
      <protection hidden="1"/>
    </xf>
    <xf numFmtId="3" fontId="18" fillId="2" borderId="1" xfId="0" applyNumberFormat="1" applyFont="1" applyFill="1" applyBorder="1" applyAlignment="1" applyProtection="1">
      <alignment horizontal="center" vertical="center"/>
      <protection hidden="1"/>
    </xf>
    <xf numFmtId="3" fontId="18" fillId="2" borderId="0" xfId="0" applyNumberFormat="1" applyFont="1" applyFill="1" applyBorder="1" applyAlignment="1" applyProtection="1">
      <alignment horizontal="center" vertical="center"/>
      <protection hidden="1"/>
    </xf>
    <xf numFmtId="14" fontId="18" fillId="2" borderId="0" xfId="0" applyNumberFormat="1" applyFont="1" applyFill="1" applyBorder="1" applyAlignment="1" applyProtection="1">
      <alignment horizontal="center" vertical="center"/>
      <protection hidden="1"/>
    </xf>
    <xf numFmtId="0" fontId="6" fillId="2" borderId="0" xfId="0" applyNumberFormat="1" applyFont="1" applyFill="1" applyProtection="1">
      <protection hidden="1"/>
    </xf>
    <xf numFmtId="0" fontId="6" fillId="2" borderId="0" xfId="0" applyFont="1" applyFill="1" applyProtection="1">
      <protection hidden="1"/>
    </xf>
    <xf numFmtId="0" fontId="6" fillId="2" borderId="12" xfId="0" applyFont="1" applyFill="1" applyBorder="1" applyProtection="1">
      <protection hidden="1"/>
    </xf>
    <xf numFmtId="0" fontId="0" fillId="10" borderId="12" xfId="0" applyFill="1" applyBorder="1" applyAlignment="1" applyProtection="1">
      <alignment horizontal="center" vertical="center" shrinkToFit="1"/>
      <protection hidden="1"/>
    </xf>
    <xf numFmtId="9" fontId="6" fillId="0" borderId="3" xfId="6" applyBorder="1" applyAlignment="1" applyProtection="1">
      <alignment horizontal="center"/>
      <protection hidden="1"/>
    </xf>
    <xf numFmtId="9" fontId="6" fillId="0" borderId="5" xfId="0" applyNumberFormat="1" applyFont="1" applyBorder="1" applyAlignment="1" applyProtection="1">
      <alignment horizontal="center"/>
      <protection hidden="1"/>
    </xf>
    <xf numFmtId="9" fontId="6" fillId="18" borderId="4" xfId="0" applyNumberFormat="1" applyFont="1" applyFill="1" applyBorder="1" applyAlignment="1" applyProtection="1">
      <alignment horizontal="left"/>
      <protection hidden="1"/>
    </xf>
    <xf numFmtId="9" fontId="6" fillId="15" borderId="4" xfId="0" applyNumberFormat="1" applyFont="1" applyFill="1" applyBorder="1" applyAlignment="1" applyProtection="1">
      <alignment horizontal="left"/>
      <protection hidden="1"/>
    </xf>
    <xf numFmtId="9" fontId="6" fillId="19" borderId="4" xfId="0" applyNumberFormat="1" applyFont="1" applyFill="1" applyBorder="1" applyAlignment="1" applyProtection="1">
      <alignment horizontal="left"/>
      <protection hidden="1"/>
    </xf>
    <xf numFmtId="9" fontId="6" fillId="20" borderId="4" xfId="0" applyNumberFormat="1" applyFont="1" applyFill="1" applyBorder="1" applyAlignment="1" applyProtection="1">
      <alignment horizontal="left"/>
      <protection hidden="1"/>
    </xf>
    <xf numFmtId="9" fontId="6" fillId="16" borderId="4" xfId="0" applyNumberFormat="1" applyFont="1" applyFill="1" applyBorder="1" applyAlignment="1" applyProtection="1">
      <alignment horizontal="left"/>
      <protection hidden="1"/>
    </xf>
  </cellXfs>
  <cellStyles count="8">
    <cellStyle name="Hyperlink" xfId="2" builtinId="8"/>
    <cellStyle name="Normal" xfId="0" builtinId="0"/>
    <cellStyle name="Normal 2" xfId="1" xr:uid="{3954E752-B4A6-4129-A4B7-AFC294856010}"/>
    <cellStyle name="Normal 2 2" xfId="4" xr:uid="{536D19DF-F8AB-4192-80B1-9D84BD191CDA}"/>
    <cellStyle name="Normal 3" xfId="3" xr:uid="{6CDF8B16-5B16-4C1E-8190-16EFBDFCEFB4}"/>
    <cellStyle name="Normal 3 2" xfId="5" xr:uid="{EBE6B589-17BD-473F-A3A7-5779EC871246}"/>
    <cellStyle name="Normal 3 2 2" xfId="7" xr:uid="{DE0DFAA2-0E47-4F9C-8700-2DBD7B94E90F}"/>
    <cellStyle name="Percent" xfId="6" builtinId="5"/>
  </cellStyles>
  <dxfs count="85">
    <dxf>
      <alignment horizontal="center"/>
    </dxf>
    <dxf>
      <alignment horizontal="center"/>
    </dxf>
    <dxf>
      <alignment horizontal="center"/>
    </dxf>
    <dxf>
      <numFmt numFmtId="3" formatCode="#,##0"/>
    </dxf>
    <dxf>
      <alignment horizontal="center"/>
    </dxf>
    <dxf>
      <alignment horizontal="center"/>
    </dxf>
    <dxf>
      <alignment horizontal="center"/>
    </dxf>
    <dxf>
      <alignment horizontal="center"/>
    </dxf>
    <dxf>
      <alignment horizontal="center"/>
    </dxf>
    <dxf>
      <alignment vertic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font>
        <b val="0"/>
        <i val="0"/>
        <strike val="0"/>
        <condense val="0"/>
        <extend val="0"/>
        <outline val="0"/>
        <shadow val="0"/>
        <u val="none"/>
        <vertAlign val="baseline"/>
        <sz val="11"/>
        <color auto="1"/>
        <name val="Calibri"/>
        <family val="2"/>
        <scheme val="minor"/>
      </font>
      <numFmt numFmtId="3" formatCode="#,##0"/>
      <fill>
        <patternFill patternType="solid">
          <fgColor indexed="64"/>
          <bgColor theme="0" tint="-4.9989318521683403E-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numFmt numFmtId="166" formatCode="m/d/yyyy"/>
      <fill>
        <patternFill patternType="solid">
          <fgColor indexed="64"/>
          <bgColor theme="0" tint="-4.9989318521683403E-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numFmt numFmtId="3" formatCode="#,##0"/>
      <fill>
        <patternFill patternType="solid">
          <fgColor indexed="64"/>
          <bgColor theme="0" tint="-4.9989318521683403E-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numFmt numFmtId="3" formatCode="#,##0"/>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auto="1"/>
        <name val="Calibri"/>
        <family val="2"/>
        <scheme val="minor"/>
      </font>
      <numFmt numFmtId="3" formatCode="#,##0"/>
      <fill>
        <patternFill patternType="solid">
          <fgColor indexed="64"/>
          <bgColor theme="0" tint="-4.9989318521683403E-2"/>
        </patternFill>
      </fill>
      <alignment horizontal="center" vertical="center" textRotation="0" wrapText="0"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3" formatCode="#,##0"/>
      <fill>
        <patternFill patternType="solid">
          <fgColor indexed="64"/>
          <bgColor theme="0" tint="-4.9989318521683403E-2"/>
        </patternFill>
      </fill>
      <alignment horizontal="center" vertical="center" textRotation="0" wrapText="0"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theme="0" tint="-4.9989318521683403E-2"/>
        </patternFill>
      </fill>
      <alignment horizontal="center" vertical="center" textRotation="0" wrapText="0" indent="0" justifyLastLine="0" shrinkToFit="0" readingOrder="0"/>
      <border diagonalUp="0" diagonalDown="0">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auto="1"/>
        <name val="Calibri"/>
        <family val="2"/>
        <scheme val="minor"/>
      </font>
      <fill>
        <patternFill patternType="solid">
          <fgColor indexed="64"/>
          <bgColor theme="0" tint="-4.9989318521683403E-2"/>
        </patternFill>
      </fill>
      <alignment horizontal="center" vertical="center" textRotation="0" wrapText="0"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fill>
        <patternFill patternType="solid">
          <fgColor indexed="64"/>
          <bgColor theme="0" tint="-4.9989318521683403E-2"/>
        </patternFill>
      </fill>
      <alignment horizontal="center" vertical="center" textRotation="0" wrapText="0"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theme="0" tint="-4.9989318521683403E-2"/>
        </patternFill>
      </fill>
      <alignment horizontal="center" vertical="center" textRotation="0" wrapText="0" indent="0" justifyLastLine="0" shrinkToFit="0" readingOrder="0"/>
      <border diagonalUp="0" diagonalDown="0">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theme="0" tint="-4.9989318521683403E-2"/>
        </patternFill>
      </fill>
      <alignment horizontal="center" vertical="center" textRotation="0" wrapText="0" indent="0" justifyLastLine="0" shrinkToFit="0" readingOrder="0"/>
      <border diagonalUp="0" diagonalDown="0">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theme="0" tint="-4.9989318521683403E-2"/>
        </patternFill>
      </fill>
      <alignment horizontal="center" vertical="center" textRotation="0" wrapText="0" indent="0" justifyLastLine="0" shrinkToFit="0" readingOrder="0"/>
      <border diagonalUp="0" diagonalDown="0">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theme="0" tint="-4.9989318521683403E-2"/>
        </patternFill>
      </fill>
      <alignment horizontal="center" vertical="center" textRotation="0" wrapText="0" indent="0" justifyLastLine="0" shrinkToFit="0" readingOrder="0"/>
      <border diagonalUp="0" diagonalDown="0">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theme="0" tint="-4.9989318521683403E-2"/>
        </patternFill>
      </fill>
      <alignment horizontal="center" vertical="bottom" textRotation="0" wrapText="0" indent="0" justifyLastLine="0" shrinkToFit="1" readingOrder="0"/>
      <border diagonalUp="0" diagonalDown="0">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theme="0" tint="-4.9989318521683403E-2"/>
        </patternFill>
      </fill>
      <alignment horizontal="left" vertical="bottom" textRotation="0" wrapText="0" indent="0" justifyLastLine="0" shrinkToFit="0" readingOrder="0"/>
      <border diagonalUp="0" diagonalDown="0">
        <left/>
        <right style="thin">
          <color indexed="64"/>
        </right>
        <top style="thin">
          <color indexed="64"/>
        </top>
        <bottom/>
      </border>
    </dxf>
    <dxf>
      <font>
        <strike val="0"/>
        <outline val="0"/>
        <shadow val="0"/>
        <u val="none"/>
        <vertAlign val="baseline"/>
        <sz val="11"/>
        <color auto="1"/>
        <name val="Calibri"/>
        <family val="2"/>
        <scheme val="minor"/>
      </font>
      <numFmt numFmtId="3" formatCode="#,##0"/>
      <fill>
        <patternFill patternType="solid">
          <fgColor indexed="64"/>
          <bgColor theme="0" tint="-4.9989318521683403E-2"/>
        </patternFill>
      </fill>
      <alignment horizontal="center" vertical="bottom" textRotation="0" wrapText="0" indent="0" justifyLastLine="0" shrinkToFit="1" readingOrder="0"/>
      <border diagonalUp="0" diagonalDown="0">
        <left/>
        <right style="thin">
          <color indexed="64"/>
        </right>
        <top style="thin">
          <color indexed="64"/>
        </top>
        <bottom/>
      </border>
    </dxf>
    <dxf>
      <font>
        <strike val="0"/>
        <outline val="0"/>
        <shadow val="0"/>
        <u val="none"/>
        <vertAlign val="baseline"/>
        <sz val="11"/>
        <color auto="1"/>
        <name val="Calibri"/>
        <family val="2"/>
        <scheme val="minor"/>
      </font>
      <numFmt numFmtId="13" formatCode="0%"/>
      <fill>
        <patternFill patternType="solid">
          <fgColor indexed="64"/>
          <bgColor theme="0" tint="-4.9989318521683403E-2"/>
        </patternFill>
      </fill>
      <alignment horizontal="center" vertical="center" textRotation="0" wrapText="0" indent="0" justifyLastLine="0" shrinkToFit="1" readingOrder="0"/>
      <border diagonalUp="0" diagonalDown="0">
        <left/>
        <right style="thin">
          <color indexed="64"/>
        </right>
        <top style="thin">
          <color indexed="64"/>
        </top>
        <bottom/>
      </border>
    </dxf>
    <dxf>
      <font>
        <strike val="0"/>
        <outline val="0"/>
        <shadow val="0"/>
        <u val="none"/>
        <vertAlign val="baseline"/>
        <sz val="11"/>
        <color auto="1"/>
        <name val="Calibri"/>
        <family val="2"/>
        <scheme val="minor"/>
      </font>
      <numFmt numFmtId="0" formatCode="General"/>
      <fill>
        <patternFill patternType="solid">
          <fgColor indexed="64"/>
          <bgColor theme="0" tint="-4.9989318521683403E-2"/>
        </patternFill>
      </fill>
      <alignment horizontal="left" vertical="bottom" textRotation="0" wrapText="0" indent="0" justifyLastLine="0" shrinkToFit="1" readingOrder="0"/>
      <border diagonalUp="0" diagonalDown="0">
        <left style="thin">
          <color indexed="64"/>
        </left>
        <right style="thin">
          <color indexed="64"/>
        </right>
        <top style="thin">
          <color indexed="64"/>
        </top>
        <bottom/>
      </border>
    </dxf>
    <dxf>
      <font>
        <strike val="0"/>
        <outline val="0"/>
        <shadow val="0"/>
        <u val="none"/>
        <vertAlign val="baseline"/>
        <sz val="11"/>
        <color auto="1"/>
        <name val="Calibri"/>
        <family val="2"/>
        <scheme val="minor"/>
      </font>
      <numFmt numFmtId="166" formatCode="m/d/yyyy"/>
      <fill>
        <patternFill patternType="solid">
          <fgColor indexed="64"/>
          <bgColor theme="0" tint="-4.9989318521683403E-2"/>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166" formatCode="m/d/yyyy"/>
      <fill>
        <patternFill patternType="solid">
          <fgColor indexed="64"/>
          <bgColor theme="0" tint="-4.9989318521683403E-2"/>
        </patternFill>
      </fill>
      <alignment horizontal="center" vertical="bottom" textRotation="0" wrapText="0" indent="0" justifyLastLine="0" shrinkToFit="1" readingOrder="0"/>
      <border diagonalUp="0" diagonalDown="0">
        <left style="thin">
          <color indexed="64"/>
        </left>
        <right/>
        <top style="thin">
          <color indexed="64"/>
        </top>
        <bottom/>
        <vertical/>
        <horizontal/>
      </border>
    </dxf>
    <dxf>
      <font>
        <strike val="0"/>
        <outline val="0"/>
        <shadow val="0"/>
        <u val="none"/>
        <vertAlign val="baseline"/>
        <sz val="11"/>
        <color auto="1"/>
        <name val="Calibri"/>
        <family val="2"/>
        <scheme val="minor"/>
      </font>
      <numFmt numFmtId="166" formatCode="m/d/yyyy"/>
      <fill>
        <patternFill patternType="solid">
          <fgColor indexed="64"/>
          <bgColor theme="0" tint="-4.9989318521683403E-2"/>
        </patternFill>
      </fill>
      <alignment horizontal="center" vertical="bottom" textRotation="0" wrapText="0" indent="0" justifyLastLine="0" shrinkToFit="1" readingOrder="0"/>
      <border diagonalUp="0" diagonalDown="0">
        <left style="thin">
          <color indexed="64"/>
        </left>
        <right/>
        <top style="thin">
          <color indexed="64"/>
        </top>
        <bottom/>
      </border>
    </dxf>
    <dxf>
      <font>
        <strike val="0"/>
        <outline val="0"/>
        <shadow val="0"/>
        <u val="none"/>
        <vertAlign val="baseline"/>
        <sz val="11"/>
        <color auto="1"/>
        <name val="Calibri"/>
        <family val="2"/>
        <scheme val="minor"/>
      </font>
      <numFmt numFmtId="166" formatCode="m/d/yyyy"/>
      <fill>
        <patternFill patternType="solid">
          <fgColor indexed="64"/>
          <bgColor theme="0" tint="-4.9989318521683403E-2"/>
        </patternFill>
      </fill>
      <alignment horizontal="center" vertical="bottom" textRotation="0" wrapText="0" indent="0" justifyLastLine="0" shrinkToFit="1" readingOrder="0"/>
      <border diagonalUp="0" diagonalDown="0">
        <left style="thin">
          <color indexed="64"/>
        </left>
        <right/>
        <top style="thin">
          <color indexed="64"/>
        </top>
        <bottom/>
      </border>
    </dxf>
    <dxf>
      <font>
        <strike val="0"/>
        <outline val="0"/>
        <shadow val="0"/>
        <u val="none"/>
        <vertAlign val="baseline"/>
        <sz val="11"/>
        <color auto="1"/>
        <name val="Calibri"/>
        <family val="2"/>
        <scheme val="minor"/>
      </font>
      <numFmt numFmtId="166" formatCode="m/d/yyyy"/>
      <fill>
        <patternFill patternType="solid">
          <fgColor indexed="64"/>
          <bgColor theme="0" tint="-4.9989318521683403E-2"/>
        </patternFill>
      </fill>
      <alignment horizontal="center" vertical="bottom" textRotation="0" wrapText="0" indent="0" justifyLastLine="0" shrinkToFit="1" readingOrder="0"/>
      <border diagonalUp="0" diagonalDown="0">
        <left/>
        <right/>
        <top style="thin">
          <color indexed="64"/>
        </top>
        <bottom/>
      </border>
    </dxf>
    <dxf>
      <font>
        <strike val="0"/>
        <outline val="0"/>
        <shadow val="0"/>
        <u val="none"/>
        <vertAlign val="baseline"/>
        <sz val="11"/>
        <color auto="1"/>
        <name val="Calibri"/>
        <family val="2"/>
        <scheme val="minor"/>
      </font>
      <numFmt numFmtId="0" formatCode="General"/>
      <fill>
        <patternFill patternType="solid">
          <fgColor indexed="64"/>
          <bgColor theme="0" tint="-4.9989318521683403E-2"/>
        </patternFill>
      </fill>
      <alignment horizontal="left" vertical="bottom" textRotation="0" wrapText="0" indent="0" justifyLastLine="0" shrinkToFit="1" readingOrder="0"/>
      <border diagonalUp="0" diagonalDown="0">
        <left/>
        <right/>
        <top style="thin">
          <color indexed="64"/>
        </top>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theme="0" tint="-4.9989318521683403E-2"/>
        </patternFill>
      </fill>
      <alignment horizontal="left" vertical="bottom" textRotation="0" wrapText="0" indent="0" justifyLastLine="0" shrinkToFit="1" readingOrder="0"/>
      <border diagonalUp="0" diagonalDown="0">
        <left style="thin">
          <color indexed="64"/>
        </left>
        <right/>
        <top style="thin">
          <color indexed="64"/>
        </top>
        <bottom/>
        <vertical/>
        <horizontal/>
      </border>
    </dxf>
    <dxf>
      <font>
        <strike val="0"/>
        <outline val="0"/>
        <shadow val="0"/>
        <u val="none"/>
        <vertAlign val="baseline"/>
        <sz val="11"/>
        <color auto="1"/>
        <name val="Calibri"/>
        <family val="2"/>
        <scheme val="minor"/>
      </font>
      <numFmt numFmtId="0" formatCode="General"/>
      <fill>
        <patternFill patternType="solid">
          <fgColor indexed="64"/>
          <bgColor theme="0" tint="-4.9989318521683403E-2"/>
        </patternFill>
      </fill>
      <alignment horizontal="left" vertical="bottom" textRotation="0" wrapText="0" indent="0" justifyLastLine="0" shrinkToFit="1" readingOrder="0"/>
      <border diagonalUp="0" diagonalDown="0">
        <left style="thin">
          <color indexed="64"/>
        </left>
        <right style="thin">
          <color indexed="64"/>
        </right>
        <top style="thin">
          <color indexed="64"/>
        </top>
        <bottom/>
      </border>
    </dxf>
    <dxf>
      <font>
        <strike val="0"/>
        <outline val="0"/>
        <shadow val="0"/>
        <u val="none"/>
        <vertAlign val="baseline"/>
        <sz val="11"/>
        <color auto="1"/>
        <name val="Calibri"/>
        <family val="2"/>
        <scheme val="minor"/>
      </font>
      <numFmt numFmtId="0" formatCode="General"/>
      <fill>
        <patternFill patternType="solid">
          <fgColor indexed="64"/>
          <bgColor theme="0" tint="-4.9989318521683403E-2"/>
        </patternFill>
      </fill>
      <alignment horizontal="general" vertical="bottom" textRotation="0" wrapText="0" indent="0" justifyLastLine="0" shrinkToFit="1" readingOrder="0"/>
      <border diagonalUp="0" diagonalDown="0">
        <left/>
        <right style="thin">
          <color indexed="64"/>
        </right>
        <top style="thin">
          <color indexed="64"/>
        </top>
        <bottom/>
      </border>
    </dxf>
    <dxf>
      <font>
        <strike val="0"/>
        <outline val="0"/>
        <shadow val="0"/>
        <u val="none"/>
        <vertAlign val="baseline"/>
        <sz val="11"/>
        <color auto="1"/>
        <name val="Calibri"/>
        <family val="2"/>
        <scheme val="minor"/>
      </font>
      <numFmt numFmtId="0" formatCode="General"/>
      <fill>
        <patternFill patternType="solid">
          <fgColor indexed="64"/>
          <bgColor theme="0" tint="-4.9989318521683403E-2"/>
        </patternFill>
      </fill>
      <alignment horizontal="left" vertical="bottom" textRotation="0" wrapText="0" indent="0" justifyLastLine="0" shrinkToFit="1" readingOrder="0"/>
      <border diagonalUp="0" diagonalDown="0">
        <left/>
        <right/>
        <top style="thin">
          <color indexed="64"/>
        </top>
        <bottom/>
      </border>
    </dxf>
    <dxf>
      <border outline="0">
        <left style="thin">
          <color indexed="64"/>
        </left>
        <right style="thin">
          <color auto="1"/>
        </right>
        <top style="thin">
          <color indexed="64"/>
        </top>
        <bottom style="thin">
          <color auto="1"/>
        </bottom>
      </border>
    </dxf>
    <dxf>
      <font>
        <b val="0"/>
        <i val="0"/>
        <strike val="0"/>
        <condense val="0"/>
        <extend val="0"/>
        <outline val="0"/>
        <shadow val="0"/>
        <u val="none"/>
        <vertAlign val="baseline"/>
        <sz val="11"/>
        <color auto="1"/>
        <name val="Calibri"/>
        <family val="2"/>
        <scheme val="minor"/>
      </font>
      <fill>
        <patternFill patternType="solid">
          <fgColor indexed="64"/>
          <bgColor theme="0" tint="-4.9989318521683403E-2"/>
        </patternFill>
      </fill>
      <alignment horizontal="center"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fill>
        <patternFill patternType="solid">
          <fgColor indexed="64"/>
          <bgColor theme="4" tint="0.79998168889431442"/>
        </patternFill>
      </fill>
      <alignment horizontal="center" vertical="center" textRotation="0" wrapText="0" indent="0" justifyLastLine="0" shrinkToFit="0" readingOrder="0"/>
    </dxf>
    <dxf>
      <border>
        <left style="thin">
          <color theme="0" tint="-0.499984740745262"/>
        </left>
        <right style="thin">
          <color theme="0" tint="-0.499984740745262"/>
        </right>
      </border>
    </dxf>
    <dxf>
      <border>
        <left style="thin">
          <color theme="0" tint="-0.499984740745262"/>
        </left>
        <right style="thin">
          <color theme="0" tint="-0.499984740745262"/>
        </right>
      </border>
    </dxf>
    <dxf>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font>
        <b val="0"/>
        <i val="0"/>
        <strike val="0"/>
        <condense val="0"/>
        <extend val="0"/>
        <outline val="0"/>
        <shadow val="0"/>
        <u val="none"/>
        <vertAlign val="baseline"/>
        <sz val="11"/>
        <color auto="1"/>
        <name val="Calibri"/>
        <family val="2"/>
        <scheme val="minor"/>
      </font>
      <alignment horizontal="general" vertical="bottom" textRotation="0" wrapText="0" indent="0" justifyLastLine="0" shrinkToFit="1" readingOrder="0"/>
      <border diagonalUp="0" diagonalDown="0">
        <left style="thin">
          <color indexed="64"/>
        </left>
        <right/>
        <top style="thin">
          <color indexed="64"/>
        </top>
        <bottom/>
        <vertical/>
        <horizontal/>
      </border>
      <protection locked="0" hidden="0"/>
    </dxf>
    <dxf>
      <numFmt numFmtId="3" formatCode="#,##0"/>
      <alignment horizontal="center" vertical="bottom" textRotation="0" wrapText="0" indent="0" justifyLastLine="0" shrinkToFit="1" readingOrder="0"/>
      <border diagonalUp="0" diagonalDown="0">
        <left/>
        <right/>
        <top style="thin">
          <color indexed="64"/>
        </top>
        <bottom/>
      </border>
      <protection locked="0" hidden="0"/>
    </dxf>
    <dxf>
      <font>
        <b/>
        <charset val="162"/>
      </font>
      <numFmt numFmtId="13" formatCode="0%"/>
      <alignment horizontal="center" vertical="center" textRotation="0" wrapText="0" indent="0" justifyLastLine="0" shrinkToFit="1" readingOrder="0"/>
      <border diagonalUp="0" diagonalDown="0" outline="0">
        <left/>
        <right/>
        <top style="thin">
          <color indexed="64"/>
        </top>
        <bottom/>
      </border>
      <protection locked="0" hidden="0"/>
    </dxf>
    <dxf>
      <numFmt numFmtId="166" formatCode="m/d/yyyy"/>
      <alignment horizontal="center" vertical="bottom" textRotation="0" wrapText="0" indent="0" justifyLastLine="0" shrinkToFit="1" readingOrder="0"/>
      <border diagonalUp="0" diagonalDown="0" outline="0">
        <left/>
        <right/>
        <top style="thin">
          <color indexed="64"/>
        </top>
        <bottom/>
      </border>
      <protection locked="0" hidden="0"/>
    </dxf>
    <dxf>
      <numFmt numFmtId="166" formatCode="m/d/yyyy"/>
      <alignment horizontal="center" vertical="bottom" textRotation="0" wrapText="0" indent="0" justifyLastLine="0" shrinkToFit="1" readingOrder="0"/>
      <border diagonalUp="0" diagonalDown="0" outline="0">
        <left/>
        <right style="thin">
          <color indexed="64"/>
        </right>
        <top style="thin">
          <color indexed="64"/>
        </top>
        <bottom/>
      </border>
      <protection locked="0" hidden="0"/>
    </dxf>
    <dxf>
      <numFmt numFmtId="166" formatCode="m/d/yyyy"/>
      <alignment horizontal="center" vertical="bottom" textRotation="0" wrapText="0" indent="0" justifyLastLine="0" shrinkToFit="1" readingOrder="0"/>
      <border diagonalUp="0" diagonalDown="0" outline="0">
        <left style="thin">
          <color indexed="64"/>
        </left>
        <right style="thin">
          <color indexed="64"/>
        </right>
        <top style="thin">
          <color indexed="64"/>
        </top>
        <bottom/>
      </border>
      <protection locked="0" hidden="0"/>
    </dxf>
    <dxf>
      <alignment horizontal="general" vertical="bottom" textRotation="0" wrapText="0" indent="0" justifyLastLine="0" shrinkToFit="1" readingOrder="0"/>
      <border diagonalUp="0" diagonalDown="0" outline="0">
        <left style="thin">
          <color indexed="64"/>
        </left>
        <right style="thin">
          <color indexed="64"/>
        </right>
        <top style="thin">
          <color indexed="64"/>
        </top>
        <bottom/>
      </border>
      <protection locked="0" hidden="0"/>
    </dxf>
    <dxf>
      <alignment horizontal="general" vertical="bottom" textRotation="0" wrapText="0" indent="0" justifyLastLine="0" shrinkToFit="1" readingOrder="0"/>
      <border diagonalUp="0" diagonalDown="0">
        <left style="thin">
          <color indexed="64"/>
        </left>
        <right/>
        <top style="thin">
          <color indexed="64"/>
        </top>
        <bottom/>
        <vertical/>
        <horizontal/>
      </border>
      <protection locked="0" hidden="0"/>
    </dxf>
    <dxf>
      <alignment horizontal="general" vertical="bottom" textRotation="0" wrapText="0" indent="0" justifyLastLine="0" shrinkToFit="1" readingOrder="0"/>
      <border diagonalUp="0" diagonalDown="0">
        <left style="thin">
          <color indexed="64"/>
        </left>
        <right/>
        <top style="thin">
          <color indexed="64"/>
        </top>
        <bottom/>
        <vertical/>
        <horizontal/>
      </border>
      <protection locked="0" hidden="0"/>
    </dxf>
    <dxf>
      <alignment horizontal="general" vertical="bottom" textRotation="0" wrapText="0" indent="0" justifyLastLine="0" shrinkToFit="1" readingOrder="0"/>
      <border diagonalUp="0" diagonalDown="0">
        <left style="thin">
          <color indexed="64"/>
        </left>
        <right/>
        <top style="thin">
          <color indexed="64"/>
        </top>
        <bottom/>
        <vertical/>
        <horizontal/>
      </border>
      <protection locked="0" hidden="0"/>
    </dxf>
    <dxf>
      <alignment horizontal="general" vertical="bottom" textRotation="0" wrapText="0" indent="0" justifyLastLine="0" shrinkToFit="1" readingOrder="0"/>
      <protection locked="0" hidden="0"/>
    </dxf>
    <dxf>
      <border outline="0">
        <right style="thin">
          <color auto="1"/>
        </right>
      </border>
    </dxf>
    <dxf>
      <protection locked="0" hidden="0"/>
    </dxf>
    <dxf>
      <font>
        <b/>
        <i val="0"/>
        <strike val="0"/>
        <condense val="0"/>
        <extend val="0"/>
        <outline val="0"/>
        <shadow val="0"/>
        <u val="none"/>
        <vertAlign val="baseline"/>
        <sz val="11"/>
        <color auto="1"/>
        <name val="Calibri"/>
        <family val="2"/>
        <scheme val="minor"/>
      </font>
      <fill>
        <patternFill patternType="solid">
          <fgColor indexed="64"/>
          <bgColor theme="4" tint="0.79998168889431442"/>
        </patternFill>
      </fill>
      <alignment horizontal="center" vertical="center" textRotation="0" wrapText="0" indent="0" justifyLastLine="0" shrinkToFit="1" readingOrder="0"/>
    </dxf>
    <dxf>
      <font>
        <color rgb="FF9C0006"/>
      </font>
      <fill>
        <patternFill>
          <bgColor rgb="FFFFC7CE"/>
        </patternFill>
      </fill>
    </dxf>
    <dxf>
      <fill>
        <patternFill>
          <bgColor rgb="FFFFA3A5"/>
        </patternFill>
      </fill>
    </dxf>
    <dxf>
      <fill>
        <patternFill>
          <bgColor theme="5" tint="0.59996337778862885"/>
        </patternFill>
      </fill>
    </dxf>
    <dxf>
      <fill>
        <patternFill>
          <bgColor theme="7" tint="0.79998168889431442"/>
        </patternFill>
      </fill>
    </dxf>
    <dxf>
      <fill>
        <patternFill>
          <bgColor theme="9" tint="0.59996337778862885"/>
        </patternFill>
      </fill>
    </dxf>
    <dxf>
      <fill>
        <patternFill>
          <bgColor theme="9" tint="0.79998168889431442"/>
        </patternFill>
      </fill>
    </dxf>
    <dxf>
      <font>
        <b/>
        <i val="0"/>
      </font>
    </dxf>
    <dxf>
      <font>
        <b/>
        <i val="0"/>
      </font>
    </dxf>
    <dxf>
      <font>
        <b/>
        <i val="0"/>
      </font>
    </dxf>
    <dxf>
      <font>
        <b/>
        <i val="0"/>
      </font>
    </dxf>
    <dxf>
      <fill>
        <patternFill patternType="none">
          <bgColor auto="1"/>
        </patternFill>
      </fill>
    </dxf>
    <dxf>
      <font>
        <b/>
        <i val="0"/>
        <color auto="1"/>
      </font>
      <fill>
        <patternFill>
          <bgColor theme="4" tint="0.79998168889431442"/>
        </patternFill>
      </fill>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font>
        <b/>
        <i val="0"/>
      </font>
      <fill>
        <patternFill>
          <bgColor theme="4" tint="0.79998168889431442"/>
        </patternFill>
      </fill>
    </dxf>
    <dxf>
      <fill>
        <patternFill>
          <bgColor theme="0" tint="-4.9989318521683403E-2"/>
        </patternFill>
      </fill>
      <border>
        <left style="thin">
          <color auto="1"/>
        </left>
        <right style="thin">
          <color auto="1"/>
        </right>
        <top style="thin">
          <color auto="1"/>
        </top>
        <bottom style="thin">
          <color auto="1"/>
        </bottom>
        <vertical style="thin">
          <color auto="1"/>
        </vertical>
        <horizontal style="thin">
          <color auto="1"/>
        </horizontal>
      </border>
    </dxf>
    <dxf>
      <font>
        <b/>
        <i val="0"/>
        <color theme="0"/>
      </font>
      <fill>
        <patternFill>
          <bgColor theme="5"/>
        </patternFill>
      </fill>
    </dxf>
    <dxf>
      <border>
        <left style="thin">
          <color auto="1"/>
        </left>
        <right style="thin">
          <color auto="1"/>
        </right>
        <top style="thin">
          <color auto="1"/>
        </top>
        <bottom style="thin">
          <color auto="1"/>
        </bottom>
        <vertical style="thin">
          <color auto="1"/>
        </vertical>
        <horizontal style="thin">
          <color auto="1"/>
        </horizontal>
      </border>
    </dxf>
  </dxfs>
  <tableStyles count="3" defaultTableStyle="TableStyleMedium2" defaultPivotStyle="PivotStyleLight16">
    <tableStyle name="Table Style 1" pivot="0" count="2" xr9:uid="{D5486B5A-746C-43F2-8DF7-6338134063A6}">
      <tableStyleElement type="wholeTable" dxfId="84"/>
      <tableStyleElement type="headerRow" dxfId="83"/>
    </tableStyle>
    <tableStyle name="Table Style 2" pivot="0" count="2" xr9:uid="{711FF5C2-6BE0-4689-B0B6-19DD4A5B7A9F}">
      <tableStyleElement type="wholeTable" dxfId="82"/>
      <tableStyleElement type="headerRow" dxfId="81"/>
    </tableStyle>
    <tableStyle name="Table Style 3" pivot="0" count="2" xr9:uid="{98A46D44-2CFF-43BC-8006-8B10E3878FDD}">
      <tableStyleElement type="wholeTable" dxfId="80"/>
      <tableStyleElement type="headerRow" dxfId="79"/>
    </tableStyle>
  </tableStyles>
  <colors>
    <mruColors>
      <color rgb="FF4F8783"/>
      <color rgb="FF62A39F"/>
      <color rgb="FFAFD1CF"/>
      <color rgb="FF106889"/>
      <color rgb="FF3E8853"/>
      <color rgb="FF42BA97"/>
      <color rgb="FF27CED7"/>
      <color rgb="FF2683C6"/>
      <color rgb="FFFF5050"/>
      <color rgb="FFFFA3A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7/relationships/slicerCache" Target="slicerCaches/slicerCache2.xml"/><Relationship Id="rId18" Type="http://schemas.microsoft.com/office/2007/relationships/slicerCache" Target="slicerCaches/slicerCache7.xml"/><Relationship Id="rId26" Type="http://schemas.openxmlformats.org/officeDocument/2006/relationships/sharedStrings" Target="sharedStrings.xml"/><Relationship Id="rId3" Type="http://schemas.openxmlformats.org/officeDocument/2006/relationships/worksheet" Target="worksheets/sheet3.xml"/><Relationship Id="rId21" Type="http://schemas.microsoft.com/office/2007/relationships/slicerCache" Target="slicerCaches/slicerCache10.xml"/><Relationship Id="rId7" Type="http://schemas.openxmlformats.org/officeDocument/2006/relationships/worksheet" Target="worksheets/sheet7.xml"/><Relationship Id="rId12" Type="http://schemas.microsoft.com/office/2007/relationships/slicerCache" Target="slicerCaches/slicerCache1.xml"/><Relationship Id="rId17" Type="http://schemas.microsoft.com/office/2007/relationships/slicerCache" Target="slicerCaches/slicerCache6.xml"/><Relationship Id="rId25" Type="http://schemas.openxmlformats.org/officeDocument/2006/relationships/styles" Target="styles.xml"/><Relationship Id="rId2" Type="http://schemas.openxmlformats.org/officeDocument/2006/relationships/worksheet" Target="worksheets/sheet2.xml"/><Relationship Id="rId16" Type="http://schemas.microsoft.com/office/2007/relationships/slicerCache" Target="slicerCaches/slicerCache5.xml"/><Relationship Id="rId20" Type="http://schemas.microsoft.com/office/2007/relationships/slicerCache" Target="slicerCaches/slicerCache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2.xml"/><Relationship Id="rId24" Type="http://schemas.openxmlformats.org/officeDocument/2006/relationships/theme" Target="theme/theme1.xml"/><Relationship Id="rId5" Type="http://schemas.openxmlformats.org/officeDocument/2006/relationships/worksheet" Target="worksheets/sheet5.xml"/><Relationship Id="rId15" Type="http://schemas.microsoft.com/office/2007/relationships/slicerCache" Target="slicerCaches/slicerCache4.xml"/><Relationship Id="rId23" Type="http://schemas.microsoft.com/office/2007/relationships/slicerCache" Target="slicerCaches/slicerCache12.xml"/><Relationship Id="rId28" Type="http://schemas.microsoft.com/office/2006/relationships/vbaProject" Target="vbaProject.bin"/><Relationship Id="rId10" Type="http://schemas.openxmlformats.org/officeDocument/2006/relationships/pivotCacheDefinition" Target="pivotCache/pivotCacheDefinition1.xml"/><Relationship Id="rId19" Type="http://schemas.microsoft.com/office/2007/relationships/slicerCache" Target="slicerCaches/slicerCache8.xml"/><Relationship Id="rId4" Type="http://schemas.openxmlformats.org/officeDocument/2006/relationships/worksheet" Target="worksheets/sheet4.xml"/><Relationship Id="rId14" Type="http://schemas.microsoft.com/office/2007/relationships/slicerCache" Target="slicerCaches/slicerCache3.xml"/><Relationship Id="rId22" Type="http://schemas.microsoft.com/office/2007/relationships/slicerCache" Target="slicerCaches/slicerCache11.xml"/><Relationship Id="rId27"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[Kanban-Board--Excel-Template-V6-Free-Version_dv5.xlsm]Charts_Source!Responsible People by Priority</c:name>
    <c:fmtId val="2"/>
  </c:pivotSource>
  <c:chart>
    <c:title>
      <c:tx>
        <c:rich>
          <a:bodyPr rot="0" spcFirstLastPara="1" vertOverflow="ellipsis" vert="horz" wrap="square" anchor="ctr" anchorCtr="1"/>
          <a:lstStyle/>
          <a:p>
            <a:pPr>
              <a:defRPr sz="1400" b="1" i="0" u="none" strike="noStrike" kern="1200" baseline="0">
                <a:solidFill>
                  <a:schemeClr val="tx1">
                    <a:lumMod val="65000"/>
                    <a:lumOff val="35000"/>
                  </a:schemeClr>
                </a:solidFill>
                <a:latin typeface="Corbel" panose="020B0503020204020204" pitchFamily="34" charset="0"/>
                <a:ea typeface="+mn-ea"/>
                <a:cs typeface="+mn-cs"/>
              </a:defRPr>
            </a:pPr>
            <a:r>
              <a:rPr lang="en-US" sz="1400">
                <a:latin typeface="Corbel" panose="020B0503020204020204" pitchFamily="34" charset="0"/>
              </a:rPr>
              <a:t>RESPONSIBLE</a:t>
            </a:r>
            <a:r>
              <a:rPr lang="en-US" sz="1400" baseline="0">
                <a:latin typeface="Corbel" panose="020B0503020204020204" pitchFamily="34" charset="0"/>
              </a:rPr>
              <a:t> PEOPLE BY PRIORITY</a:t>
            </a:r>
            <a:endParaRPr lang="en-US" sz="1400">
              <a:latin typeface="Corbel" panose="020B0503020204020204" pitchFamily="34" charset="0"/>
            </a:endParaRPr>
          </a:p>
        </c:rich>
      </c:tx>
      <c:layout>
        <c:manualLayout>
          <c:xMode val="edge"/>
          <c:yMode val="edge"/>
          <c:x val="0.32515141537605891"/>
          <c:y val="2.3057371096586784E-2"/>
        </c:manualLayout>
      </c:layout>
      <c:overlay val="0"/>
      <c:spPr>
        <a:noFill/>
        <a:ln>
          <a:noFill/>
        </a:ln>
        <a:effectLst/>
      </c:spPr>
      <c:txPr>
        <a:bodyPr rot="0" spcFirstLastPara="1" vertOverflow="ellipsis" vert="horz" wrap="square" anchor="ctr" anchorCtr="1"/>
        <a:lstStyle/>
        <a:p>
          <a:pPr>
            <a:defRPr sz="1400" b="1" i="0" u="none" strike="noStrike" kern="1200" baseline="0">
              <a:solidFill>
                <a:schemeClr val="tx1">
                  <a:lumMod val="65000"/>
                  <a:lumOff val="35000"/>
                </a:schemeClr>
              </a:solidFill>
              <a:latin typeface="Corbel" panose="020B0503020204020204" pitchFamily="34" charset="0"/>
              <a:ea typeface="+mn-ea"/>
              <a:cs typeface="+mn-cs"/>
            </a:defRPr>
          </a:pPr>
          <a:endParaRPr lang="en-US"/>
        </a:p>
      </c:txPr>
    </c:title>
    <c:autoTitleDeleted val="0"/>
    <c:pivotFmts>
      <c:pivotFmt>
        <c:idx val="0"/>
        <c:dLbl>
          <c:idx val="0"/>
          <c:showLegendKey val="0"/>
          <c:showVal val="0"/>
          <c:showCatName val="0"/>
          <c:showSerName val="0"/>
          <c:showPercent val="0"/>
          <c:showBubbleSize val="0"/>
          <c:extLst>
            <c:ext xmlns:c15="http://schemas.microsoft.com/office/drawing/2012/chart" uri="{CE6537A1-D6FC-4f65-9D91-7224C49458BB}"/>
          </c:extLst>
        </c:dLbl>
      </c:pivotFmt>
      <c:pivotFmt>
        <c:idx val="1"/>
        <c:dLbl>
          <c:idx val="0"/>
          <c:showLegendKey val="0"/>
          <c:showVal val="0"/>
          <c:showCatName val="0"/>
          <c:showSerName val="0"/>
          <c:showPercent val="0"/>
          <c:showBubbleSize val="0"/>
          <c:extLst>
            <c:ext xmlns:c15="http://schemas.microsoft.com/office/drawing/2012/chart" uri="{CE6537A1-D6FC-4f65-9D91-7224C49458BB}"/>
          </c:extLst>
        </c:dLbl>
      </c:pivotFmt>
      <c:pivotFmt>
        <c:idx val="2"/>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Century Gothic" panose="020B0502020202020204" pitchFamily="34" charset="0"/>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7"/>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8"/>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9"/>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0">
              <a:spAutoFit/>
            </a:bodyPr>
            <a:lstStyle/>
            <a:p>
              <a:pPr algn="ct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0"/>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11"/>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12"/>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13"/>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14"/>
        <c:spPr>
          <a:solidFill>
            <a:schemeClr val="accent4">
              <a:lumMod val="40000"/>
              <a:lumOff val="60000"/>
            </a:schemeClr>
          </a:soli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Century Gothic" panose="020B0502020202020204" pitchFamily="34" charset="0"/>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5"/>
        <c:spPr>
          <a:solidFill>
            <a:srgbClr val="FC887B"/>
          </a:soli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Century Gothic" panose="020B0502020202020204" pitchFamily="34" charset="0"/>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6"/>
        <c:spPr>
          <a:solidFill>
            <a:schemeClr val="accent6">
              <a:lumMod val="60000"/>
              <a:lumOff val="40000"/>
            </a:schemeClr>
          </a:soli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Century Gothic" panose="020B0502020202020204" pitchFamily="34" charset="0"/>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7"/>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18"/>
        <c:spPr>
          <a:solidFill>
            <a:srgbClr val="A36994"/>
          </a:soli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9"/>
        <c:spPr>
          <a:solidFill>
            <a:schemeClr val="accent1">
              <a:lumMod val="60000"/>
              <a:lumOff val="40000"/>
            </a:schemeClr>
          </a:solidFill>
          <a:ln w="0">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0"/>
        <c:spPr>
          <a:solidFill>
            <a:schemeClr val="accent1">
              <a:lumMod val="75000"/>
            </a:schemeClr>
          </a:solidFill>
          <a:ln>
            <a:noFill/>
          </a:ln>
          <a:effectLst>
            <a:outerShdw blurRad="57150" dist="19050" dir="5400000" algn="ctr" rotWithShape="0">
              <a:srgbClr val="000000">
                <a:alpha val="63000"/>
              </a:srgbClr>
            </a:outerShdw>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21"/>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22"/>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23"/>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24"/>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25"/>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bar"/>
        <c:grouping val="stacked"/>
        <c:varyColors val="0"/>
        <c:ser>
          <c:idx val="0"/>
          <c:order val="0"/>
          <c:tx>
            <c:strRef>
              <c:f>Charts_Source!$C$6:$C$7</c:f>
              <c:strCache>
                <c:ptCount val="1"/>
                <c:pt idx="0">
                  <c:v>No priority</c:v>
                </c:pt>
              </c:strCache>
            </c:strRef>
          </c:tx>
          <c:spPr>
            <a:solidFill>
              <a:schemeClr val="accent1">
                <a:lumMod val="60000"/>
                <a:lumOff val="40000"/>
              </a:schemeClr>
            </a:solidFill>
            <a:ln w="0">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Charts_Source!$B$8:$B$11</c:f>
              <c:strCache>
                <c:ptCount val="3"/>
                <c:pt idx="0">
                  <c:v>Adam Smith</c:v>
                </c:pt>
                <c:pt idx="1">
                  <c:v>Conrad Lanfear</c:v>
                </c:pt>
                <c:pt idx="2">
                  <c:v>Mandy McDonell</c:v>
                </c:pt>
              </c:strCache>
            </c:strRef>
          </c:cat>
          <c:val>
            <c:numRef>
              <c:f>Charts_Source!$C$8:$C$11</c:f>
              <c:numCache>
                <c:formatCode>General</c:formatCode>
                <c:ptCount val="3"/>
                <c:pt idx="2">
                  <c:v>1</c:v>
                </c:pt>
              </c:numCache>
            </c:numRef>
          </c:val>
          <c:extLst>
            <c:ext xmlns:c16="http://schemas.microsoft.com/office/drawing/2014/chart" uri="{C3380CC4-5D6E-409C-BE32-E72D297353CC}">
              <c16:uniqueId val="{00000000-1B61-45B9-B4F1-27C4FE8D105B}"/>
            </c:ext>
          </c:extLst>
        </c:ser>
        <c:ser>
          <c:idx val="1"/>
          <c:order val="1"/>
          <c:tx>
            <c:strRef>
              <c:f>Charts_Source!$D$6:$D$7</c:f>
              <c:strCache>
                <c:ptCount val="1"/>
                <c:pt idx="0">
                  <c:v>Low</c:v>
                </c:pt>
              </c:strCache>
            </c:strRef>
          </c:tx>
          <c:spPr>
            <a:solidFill>
              <a:schemeClr val="accent6">
                <a:lumMod val="60000"/>
                <a:lumOff val="40000"/>
              </a:schemeClr>
            </a:soli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Century Gothic" panose="020B0502020202020204" pitchFamily="34" charset="0"/>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Charts_Source!$B$8:$B$11</c:f>
              <c:strCache>
                <c:ptCount val="3"/>
                <c:pt idx="0">
                  <c:v>Adam Smith</c:v>
                </c:pt>
                <c:pt idx="1">
                  <c:v>Conrad Lanfear</c:v>
                </c:pt>
                <c:pt idx="2">
                  <c:v>Mandy McDonell</c:v>
                </c:pt>
              </c:strCache>
            </c:strRef>
          </c:cat>
          <c:val>
            <c:numRef>
              <c:f>Charts_Source!$D$8:$D$11</c:f>
              <c:numCache>
                <c:formatCode>General</c:formatCode>
                <c:ptCount val="3"/>
                <c:pt idx="1">
                  <c:v>2</c:v>
                </c:pt>
                <c:pt idx="2">
                  <c:v>2</c:v>
                </c:pt>
              </c:numCache>
            </c:numRef>
          </c:val>
          <c:extLst>
            <c:ext xmlns:c16="http://schemas.microsoft.com/office/drawing/2014/chart" uri="{C3380CC4-5D6E-409C-BE32-E72D297353CC}">
              <c16:uniqueId val="{00000004-6440-496D-A4FD-F1F5F30AD2FC}"/>
            </c:ext>
          </c:extLst>
        </c:ser>
        <c:ser>
          <c:idx val="2"/>
          <c:order val="2"/>
          <c:tx>
            <c:strRef>
              <c:f>Charts_Source!$E$6:$E$7</c:f>
              <c:strCache>
                <c:ptCount val="1"/>
                <c:pt idx="0">
                  <c:v>Medium</c:v>
                </c:pt>
              </c:strCache>
            </c:strRef>
          </c:tx>
          <c:spPr>
            <a:solidFill>
              <a:schemeClr val="accent4">
                <a:lumMod val="40000"/>
                <a:lumOff val="60000"/>
              </a:schemeClr>
            </a:soli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Century Gothic" panose="020B0502020202020204" pitchFamily="34" charset="0"/>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Charts_Source!$B$8:$B$11</c:f>
              <c:strCache>
                <c:ptCount val="3"/>
                <c:pt idx="0">
                  <c:v>Adam Smith</c:v>
                </c:pt>
                <c:pt idx="1">
                  <c:v>Conrad Lanfear</c:v>
                </c:pt>
                <c:pt idx="2">
                  <c:v>Mandy McDonell</c:v>
                </c:pt>
              </c:strCache>
            </c:strRef>
          </c:cat>
          <c:val>
            <c:numRef>
              <c:f>Charts_Source!$E$8:$E$11</c:f>
              <c:numCache>
                <c:formatCode>General</c:formatCode>
                <c:ptCount val="3"/>
                <c:pt idx="0">
                  <c:v>2</c:v>
                </c:pt>
                <c:pt idx="1">
                  <c:v>1</c:v>
                </c:pt>
                <c:pt idx="2">
                  <c:v>1</c:v>
                </c:pt>
              </c:numCache>
            </c:numRef>
          </c:val>
          <c:extLst>
            <c:ext xmlns:c16="http://schemas.microsoft.com/office/drawing/2014/chart" uri="{C3380CC4-5D6E-409C-BE32-E72D297353CC}">
              <c16:uniqueId val="{00000005-6440-496D-A4FD-F1F5F30AD2FC}"/>
            </c:ext>
          </c:extLst>
        </c:ser>
        <c:ser>
          <c:idx val="3"/>
          <c:order val="3"/>
          <c:tx>
            <c:strRef>
              <c:f>Charts_Source!$F$6:$F$7</c:f>
              <c:strCache>
                <c:ptCount val="1"/>
                <c:pt idx="0">
                  <c:v>High</c:v>
                </c:pt>
              </c:strCache>
            </c:strRef>
          </c:tx>
          <c:spPr>
            <a:solidFill>
              <a:srgbClr val="FC887B"/>
            </a:soli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Century Gothic" panose="020B0502020202020204" pitchFamily="34" charset="0"/>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Charts_Source!$B$8:$B$11</c:f>
              <c:strCache>
                <c:ptCount val="3"/>
                <c:pt idx="0">
                  <c:v>Adam Smith</c:v>
                </c:pt>
                <c:pt idx="1">
                  <c:v>Conrad Lanfear</c:v>
                </c:pt>
                <c:pt idx="2">
                  <c:v>Mandy McDonell</c:v>
                </c:pt>
              </c:strCache>
            </c:strRef>
          </c:cat>
          <c:val>
            <c:numRef>
              <c:f>Charts_Source!$F$8:$F$11</c:f>
              <c:numCache>
                <c:formatCode>General</c:formatCode>
                <c:ptCount val="3"/>
                <c:pt idx="0">
                  <c:v>2</c:v>
                </c:pt>
                <c:pt idx="2">
                  <c:v>2</c:v>
                </c:pt>
              </c:numCache>
            </c:numRef>
          </c:val>
          <c:extLst>
            <c:ext xmlns:c16="http://schemas.microsoft.com/office/drawing/2014/chart" uri="{C3380CC4-5D6E-409C-BE32-E72D297353CC}">
              <c16:uniqueId val="{00000006-6440-496D-A4FD-F1F5F30AD2FC}"/>
            </c:ext>
          </c:extLst>
        </c:ser>
        <c:dLbls>
          <c:dLblPos val="ctr"/>
          <c:showLegendKey val="0"/>
          <c:showVal val="1"/>
          <c:showCatName val="0"/>
          <c:showSerName val="0"/>
          <c:showPercent val="0"/>
          <c:showBubbleSize val="0"/>
        </c:dLbls>
        <c:gapWidth val="100"/>
        <c:overlap val="100"/>
        <c:axId val="1797940111"/>
        <c:axId val="13675759"/>
      </c:barChart>
      <c:catAx>
        <c:axId val="1797940111"/>
        <c:scaling>
          <c:orientation val="maxMin"/>
        </c:scaling>
        <c:delete val="0"/>
        <c:axPos val="l"/>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spc="100" baseline="0">
                <a:solidFill>
                  <a:srgbClr val="595959"/>
                </a:solidFill>
                <a:latin typeface="Corbel" panose="020B0503020204020204" pitchFamily="34" charset="0"/>
                <a:ea typeface="+mn-ea"/>
                <a:cs typeface="+mn-cs"/>
              </a:defRPr>
            </a:pPr>
            <a:endParaRPr lang="en-US"/>
          </a:p>
        </c:txPr>
        <c:crossAx val="13675759"/>
        <c:crosses val="autoZero"/>
        <c:auto val="1"/>
        <c:lblAlgn val="ctr"/>
        <c:lblOffset val="100"/>
        <c:noMultiLvlLbl val="0"/>
      </c:catAx>
      <c:valAx>
        <c:axId val="13675759"/>
        <c:scaling>
          <c:orientation val="minMax"/>
        </c:scaling>
        <c:delete val="1"/>
        <c:axPos val="t"/>
        <c:numFmt formatCode="General" sourceLinked="0"/>
        <c:majorTickMark val="none"/>
        <c:minorTickMark val="none"/>
        <c:tickLblPos val="nextTo"/>
        <c:crossAx val="1797940111"/>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Corbel" panose="020B0503020204020204" pitchFamily="34" charset="0"/>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[Kanban-Board--Excel-Template-V6-Free-Version_dv5.xlsm]Charts_Source!Work Done vs. Work Left</c:name>
    <c:fmtId val="7"/>
  </c:pivotSource>
  <c:chart>
    <c:title>
      <c:tx>
        <c:rich>
          <a:bodyPr rot="0" spcFirstLastPara="1" vertOverflow="ellipsis" vert="horz" wrap="square" anchor="ctr" anchorCtr="1"/>
          <a:lstStyle/>
          <a:p>
            <a:pPr>
              <a:defRPr sz="1400" b="1" i="0" u="none" strike="noStrike" kern="1200" spc="0" baseline="0">
                <a:solidFill>
                  <a:srgbClr val="595959"/>
                </a:solidFill>
                <a:latin typeface="Corbel" panose="020B0503020204020204" pitchFamily="34" charset="0"/>
                <a:ea typeface="+mn-ea"/>
                <a:cs typeface="+mn-cs"/>
              </a:defRPr>
            </a:pPr>
            <a:r>
              <a:rPr lang="en-US" b="1">
                <a:solidFill>
                  <a:srgbClr val="595959"/>
                </a:solidFill>
                <a:latin typeface="Corbel" panose="020B0503020204020204" pitchFamily="34" charset="0"/>
              </a:rPr>
              <a:t>WORK DONE vs. LEFT</a:t>
            </a:r>
            <a:endParaRPr lang="tr-TR" b="1">
              <a:solidFill>
                <a:srgbClr val="595959"/>
              </a:solidFill>
              <a:latin typeface="Corbel" panose="020B0503020204020204" pitchFamily="34" charset="0"/>
            </a:endParaRPr>
          </a:p>
        </c:rich>
      </c:tx>
      <c:layout>
        <c:manualLayout>
          <c:xMode val="edge"/>
          <c:yMode val="edge"/>
          <c:x val="0.18123749443712212"/>
          <c:y val="3.482996395549287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rgbClr val="595959"/>
              </a:solidFill>
              <a:latin typeface="Corbel" panose="020B0503020204020204" pitchFamily="34" charset="0"/>
              <a:ea typeface="+mn-ea"/>
              <a:cs typeface="+mn-cs"/>
            </a:defRPr>
          </a:pPr>
          <a:endParaRPr lang="en-US"/>
        </a:p>
      </c:txPr>
    </c:title>
    <c:autoTitleDeleted val="0"/>
    <c:pivotFmts>
      <c:pivotFmt>
        <c:idx val="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rgbClr val="FFDD95"/>
          </a:solidFill>
          <a:ln>
            <a:noFill/>
          </a:ln>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Century Gothic" panose="020B0502020202020204" pitchFamily="34" charset="0"/>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
        <c:spPr>
          <a:solidFill>
            <a:srgbClr val="D0E6A5"/>
          </a:solidFill>
          <a:ln>
            <a:noFill/>
          </a:ln>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Century Gothic" panose="020B0502020202020204" pitchFamily="34" charset="0"/>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Charts_Source!$AZ$4</c:f>
              <c:strCache>
                <c:ptCount val="1"/>
                <c:pt idx="0">
                  <c:v>Work Done </c:v>
                </c:pt>
              </c:strCache>
            </c:strRef>
          </c:tx>
          <c:spPr>
            <a:solidFill>
              <a:srgbClr val="D0E6A5"/>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Century Gothic" panose="020B0502020202020204" pitchFamily="34" charset="0"/>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Charts_Source!$AZ$5</c:f>
              <c:strCache>
                <c:ptCount val="1"/>
                <c:pt idx="0">
                  <c:v>Total</c:v>
                </c:pt>
              </c:strCache>
            </c:strRef>
          </c:cat>
          <c:val>
            <c:numRef>
              <c:f>Charts_Source!$AZ$5</c:f>
              <c:numCache>
                <c:formatCode>#,##0</c:formatCode>
                <c:ptCount val="1"/>
                <c:pt idx="0">
                  <c:v>602.6</c:v>
                </c:pt>
              </c:numCache>
            </c:numRef>
          </c:val>
          <c:extLst>
            <c:ext xmlns:c16="http://schemas.microsoft.com/office/drawing/2014/chart" uri="{C3380CC4-5D6E-409C-BE32-E72D297353CC}">
              <c16:uniqueId val="{00000000-80FB-4658-AAD8-2144BE9F2AAD}"/>
            </c:ext>
          </c:extLst>
        </c:ser>
        <c:ser>
          <c:idx val="1"/>
          <c:order val="1"/>
          <c:tx>
            <c:strRef>
              <c:f>Charts_Source!$BA$4</c:f>
              <c:strCache>
                <c:ptCount val="1"/>
                <c:pt idx="0">
                  <c:v>Work Left </c:v>
                </c:pt>
              </c:strCache>
            </c:strRef>
          </c:tx>
          <c:spPr>
            <a:solidFill>
              <a:srgbClr val="FFDD95"/>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Century Gothic" panose="020B0502020202020204" pitchFamily="34" charset="0"/>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Charts_Source!$AZ$5</c:f>
              <c:strCache>
                <c:ptCount val="1"/>
                <c:pt idx="0">
                  <c:v>Total</c:v>
                </c:pt>
              </c:strCache>
            </c:strRef>
          </c:cat>
          <c:val>
            <c:numRef>
              <c:f>Charts_Source!$BA$5</c:f>
              <c:numCache>
                <c:formatCode>#,##0</c:formatCode>
                <c:ptCount val="1"/>
                <c:pt idx="0">
                  <c:v>664.4</c:v>
                </c:pt>
              </c:numCache>
            </c:numRef>
          </c:val>
          <c:extLst>
            <c:ext xmlns:c16="http://schemas.microsoft.com/office/drawing/2014/chart" uri="{C3380CC4-5D6E-409C-BE32-E72D297353CC}">
              <c16:uniqueId val="{00000001-80FB-4658-AAD8-2144BE9F2AAD}"/>
            </c:ext>
          </c:extLst>
        </c:ser>
        <c:dLbls>
          <c:dLblPos val="ctr"/>
          <c:showLegendKey val="0"/>
          <c:showVal val="1"/>
          <c:showCatName val="0"/>
          <c:showSerName val="0"/>
          <c:showPercent val="0"/>
          <c:showBubbleSize val="0"/>
        </c:dLbls>
        <c:gapWidth val="30"/>
        <c:axId val="2087360095"/>
        <c:axId val="13701135"/>
      </c:barChart>
      <c:catAx>
        <c:axId val="2087360095"/>
        <c:scaling>
          <c:orientation val="minMax"/>
        </c:scaling>
        <c:delete val="1"/>
        <c:axPos val="b"/>
        <c:numFmt formatCode="General" sourceLinked="1"/>
        <c:majorTickMark val="none"/>
        <c:minorTickMark val="none"/>
        <c:tickLblPos val="nextTo"/>
        <c:crossAx val="13701135"/>
        <c:crosses val="autoZero"/>
        <c:auto val="1"/>
        <c:lblAlgn val="ctr"/>
        <c:lblOffset val="100"/>
        <c:noMultiLvlLbl val="0"/>
      </c:catAx>
      <c:valAx>
        <c:axId val="13701135"/>
        <c:scaling>
          <c:orientation val="minMax"/>
        </c:scaling>
        <c:delete val="1"/>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tr-TR"/>
                  <a:t>Total Number of</a:t>
                </a:r>
                <a:r>
                  <a:rPr lang="tr-TR" baseline="0"/>
                  <a:t> Hours</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crossAx val="208736009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Corbel" panose="020B0503020204020204" pitchFamily="34" charset="0"/>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[Kanban-Board--Excel-Template-V6-Free-Version_dv5.xlsm]Charts_Source!Tasks by Status</c:name>
    <c:fmtId val="3"/>
  </c:pivotSource>
  <c:chart>
    <c:title>
      <c:tx>
        <c:rich>
          <a:bodyPr rot="0" spcFirstLastPara="1" vertOverflow="ellipsis" vert="horz" wrap="square" anchor="ctr" anchorCtr="1"/>
          <a:lstStyle/>
          <a:p>
            <a:pPr>
              <a:defRPr sz="1400" b="1" i="0" u="none" strike="noStrike" kern="1200" cap="all" spc="120" normalizeH="0" baseline="0">
                <a:solidFill>
                  <a:schemeClr val="tx1">
                    <a:lumMod val="65000"/>
                    <a:lumOff val="35000"/>
                  </a:schemeClr>
                </a:solidFill>
                <a:latin typeface="Corbel" panose="020B0503020204020204" pitchFamily="34" charset="0"/>
                <a:ea typeface="+mn-ea"/>
                <a:cs typeface="+mn-cs"/>
              </a:defRPr>
            </a:pPr>
            <a:r>
              <a:rPr lang="en-US" sz="1400">
                <a:latin typeface="Corbel" panose="020B0503020204020204" pitchFamily="34" charset="0"/>
              </a:rPr>
              <a:t>Tasks by Status</a:t>
            </a:r>
          </a:p>
        </c:rich>
      </c:tx>
      <c:overlay val="0"/>
      <c:spPr>
        <a:noFill/>
        <a:ln>
          <a:noFill/>
        </a:ln>
        <a:effectLst/>
      </c:spPr>
      <c:txPr>
        <a:bodyPr rot="0" spcFirstLastPara="1" vertOverflow="ellipsis" vert="horz" wrap="square" anchor="ctr" anchorCtr="1"/>
        <a:lstStyle/>
        <a:p>
          <a:pPr>
            <a:defRPr sz="1400" b="1" i="0" u="none" strike="noStrike" kern="1200" cap="all" spc="120" normalizeH="0" baseline="0">
              <a:solidFill>
                <a:schemeClr val="tx1">
                  <a:lumMod val="65000"/>
                  <a:lumOff val="35000"/>
                </a:schemeClr>
              </a:solidFill>
              <a:latin typeface="Corbel" panose="020B0503020204020204" pitchFamily="34" charset="0"/>
              <a:ea typeface="+mn-ea"/>
              <a:cs typeface="+mn-cs"/>
            </a:defRPr>
          </a:pPr>
          <a:endParaRPr lang="en-US"/>
        </a:p>
      </c:txPr>
    </c:title>
    <c:autoTitleDeleted val="0"/>
    <c:pivotFmts>
      <c:pivotFmt>
        <c:idx val="0"/>
        <c:dLbl>
          <c:idx val="0"/>
          <c:showLegendKey val="0"/>
          <c:showVal val="0"/>
          <c:showCatName val="0"/>
          <c:showSerName val="0"/>
          <c:showPercent val="0"/>
          <c:showBubbleSize val="0"/>
          <c:extLst>
            <c:ext xmlns:c15="http://schemas.microsoft.com/office/drawing/2012/chart" uri="{CE6537A1-D6FC-4f65-9D91-7224C49458BB}"/>
          </c:extLst>
        </c:dLbl>
      </c:pivotFmt>
      <c:pivotFmt>
        <c:idx val="1"/>
        <c:dLbl>
          <c:idx val="0"/>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1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15"/>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17"/>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18"/>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19"/>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20"/>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2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26"/>
        <c:spPr>
          <a:solidFill>
            <a:schemeClr val="accent5"/>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2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29"/>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30"/>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3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2"/>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3"/>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34"/>
        <c:spPr>
          <a:solidFill>
            <a:schemeClr val="accent1">
              <a:lumMod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35"/>
        <c:spPr>
          <a:solidFill>
            <a:schemeClr val="accent2">
              <a:lumMod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36"/>
        <c:spPr>
          <a:solidFill>
            <a:schemeClr val="accent3">
              <a:lumMod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37"/>
        <c:spPr>
          <a:solidFill>
            <a:schemeClr val="accent4">
              <a:lumMod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38"/>
        <c:spPr>
          <a:solidFill>
            <a:schemeClr val="accent5">
              <a:lumMod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39"/>
        <c:spPr>
          <a:solidFill>
            <a:schemeClr val="accent1">
              <a:lumMod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0"/>
        <c:spPr>
          <a:solidFill>
            <a:schemeClr val="accent2">
              <a:lumMod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1"/>
        <c:spPr>
          <a:solidFill>
            <a:schemeClr val="accent3">
              <a:lumMod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2"/>
        <c:spPr>
          <a:solidFill>
            <a:schemeClr val="accent4">
              <a:lumMod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3"/>
        <c:spPr>
          <a:solidFill>
            <a:schemeClr val="accent5">
              <a:lumMod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4"/>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45"/>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46"/>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47"/>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48"/>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49"/>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50"/>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51"/>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52"/>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53"/>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54"/>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55"/>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56"/>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57"/>
        <c:spPr>
          <a:solidFill>
            <a:schemeClr val="accent1"/>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bar"/>
        <c:grouping val="stacked"/>
        <c:varyColors val="0"/>
        <c:ser>
          <c:idx val="0"/>
          <c:order val="0"/>
          <c:tx>
            <c:strRef>
              <c:f>Charts_Source!$R$4:$R$5</c:f>
              <c:strCache>
                <c:ptCount val="1"/>
                <c:pt idx="0">
                  <c:v>Backlog</c:v>
                </c:pt>
              </c:strCache>
            </c:strRef>
          </c:tx>
          <c:spPr>
            <a:solidFill>
              <a:schemeClr val="accent1"/>
            </a:solidFill>
            <a:ln>
              <a:noFill/>
            </a:ln>
            <a:effectLst/>
          </c:spPr>
          <c:invertIfNegative val="0"/>
          <c:cat>
            <c:strRef>
              <c:f>Charts_Source!$Q$6:$Q$9</c:f>
              <c:strCache>
                <c:ptCount val="3"/>
                <c:pt idx="0">
                  <c:v>Adam Smith</c:v>
                </c:pt>
                <c:pt idx="1">
                  <c:v>Conrad Lanfear</c:v>
                </c:pt>
                <c:pt idx="2">
                  <c:v>Mandy McDonell</c:v>
                </c:pt>
              </c:strCache>
            </c:strRef>
          </c:cat>
          <c:val>
            <c:numRef>
              <c:f>Charts_Source!$R$6:$R$9</c:f>
              <c:numCache>
                <c:formatCode>General</c:formatCode>
                <c:ptCount val="3"/>
                <c:pt idx="1">
                  <c:v>1</c:v>
                </c:pt>
              </c:numCache>
            </c:numRef>
          </c:val>
          <c:extLst>
            <c:ext xmlns:c16="http://schemas.microsoft.com/office/drawing/2014/chart" uri="{C3380CC4-5D6E-409C-BE32-E72D297353CC}">
              <c16:uniqueId val="{00000000-7CE7-492F-A49F-0DE3912C1815}"/>
            </c:ext>
          </c:extLst>
        </c:ser>
        <c:ser>
          <c:idx val="1"/>
          <c:order val="1"/>
          <c:tx>
            <c:strRef>
              <c:f>Charts_Source!$S$4:$S$5</c:f>
              <c:strCache>
                <c:ptCount val="1"/>
                <c:pt idx="0">
                  <c:v>Research</c:v>
                </c:pt>
              </c:strCache>
            </c:strRef>
          </c:tx>
          <c:spPr>
            <a:solidFill>
              <a:schemeClr val="accent2"/>
            </a:solidFill>
            <a:ln>
              <a:noFill/>
            </a:ln>
            <a:effectLst/>
          </c:spPr>
          <c:invertIfNegative val="0"/>
          <c:cat>
            <c:strRef>
              <c:f>Charts_Source!$Q$6:$Q$9</c:f>
              <c:strCache>
                <c:ptCount val="3"/>
                <c:pt idx="0">
                  <c:v>Adam Smith</c:v>
                </c:pt>
                <c:pt idx="1">
                  <c:v>Conrad Lanfear</c:v>
                </c:pt>
                <c:pt idx="2">
                  <c:v>Mandy McDonell</c:v>
                </c:pt>
              </c:strCache>
            </c:strRef>
          </c:cat>
          <c:val>
            <c:numRef>
              <c:f>Charts_Source!$S$6:$S$9</c:f>
              <c:numCache>
                <c:formatCode>General</c:formatCode>
                <c:ptCount val="3"/>
                <c:pt idx="0">
                  <c:v>1</c:v>
                </c:pt>
                <c:pt idx="2">
                  <c:v>1</c:v>
                </c:pt>
              </c:numCache>
            </c:numRef>
          </c:val>
          <c:extLst>
            <c:ext xmlns:c16="http://schemas.microsoft.com/office/drawing/2014/chart" uri="{C3380CC4-5D6E-409C-BE32-E72D297353CC}">
              <c16:uniqueId val="{00000023-ED40-42D3-8911-C1BB6AFF6C34}"/>
            </c:ext>
          </c:extLst>
        </c:ser>
        <c:ser>
          <c:idx val="2"/>
          <c:order val="2"/>
          <c:tx>
            <c:strRef>
              <c:f>Charts_Source!$T$4:$T$5</c:f>
              <c:strCache>
                <c:ptCount val="1"/>
                <c:pt idx="0">
                  <c:v>In Progress</c:v>
                </c:pt>
              </c:strCache>
            </c:strRef>
          </c:tx>
          <c:spPr>
            <a:solidFill>
              <a:schemeClr val="accent3"/>
            </a:solidFill>
            <a:ln>
              <a:noFill/>
            </a:ln>
            <a:effectLst/>
          </c:spPr>
          <c:invertIfNegative val="0"/>
          <c:cat>
            <c:strRef>
              <c:f>Charts_Source!$Q$6:$Q$9</c:f>
              <c:strCache>
                <c:ptCount val="3"/>
                <c:pt idx="0">
                  <c:v>Adam Smith</c:v>
                </c:pt>
                <c:pt idx="1">
                  <c:v>Conrad Lanfear</c:v>
                </c:pt>
                <c:pt idx="2">
                  <c:v>Mandy McDonell</c:v>
                </c:pt>
              </c:strCache>
            </c:strRef>
          </c:cat>
          <c:val>
            <c:numRef>
              <c:f>Charts_Source!$T$6:$T$9</c:f>
              <c:numCache>
                <c:formatCode>General</c:formatCode>
                <c:ptCount val="3"/>
                <c:pt idx="0">
                  <c:v>2</c:v>
                </c:pt>
                <c:pt idx="2">
                  <c:v>3</c:v>
                </c:pt>
              </c:numCache>
            </c:numRef>
          </c:val>
          <c:extLst>
            <c:ext xmlns:c16="http://schemas.microsoft.com/office/drawing/2014/chart" uri="{C3380CC4-5D6E-409C-BE32-E72D297353CC}">
              <c16:uniqueId val="{00000001-14C7-4342-9CEF-C3FAFAA1A27A}"/>
            </c:ext>
          </c:extLst>
        </c:ser>
        <c:ser>
          <c:idx val="3"/>
          <c:order val="3"/>
          <c:tx>
            <c:strRef>
              <c:f>Charts_Source!$U$4:$U$5</c:f>
              <c:strCache>
                <c:ptCount val="1"/>
                <c:pt idx="0">
                  <c:v>Q&amp;A</c:v>
                </c:pt>
              </c:strCache>
            </c:strRef>
          </c:tx>
          <c:spPr>
            <a:solidFill>
              <a:schemeClr val="accent4"/>
            </a:solidFill>
            <a:ln>
              <a:noFill/>
            </a:ln>
            <a:effectLst/>
          </c:spPr>
          <c:invertIfNegative val="0"/>
          <c:cat>
            <c:strRef>
              <c:f>Charts_Source!$Q$6:$Q$9</c:f>
              <c:strCache>
                <c:ptCount val="3"/>
                <c:pt idx="0">
                  <c:v>Adam Smith</c:v>
                </c:pt>
                <c:pt idx="1">
                  <c:v>Conrad Lanfear</c:v>
                </c:pt>
                <c:pt idx="2">
                  <c:v>Mandy McDonell</c:v>
                </c:pt>
              </c:strCache>
            </c:strRef>
          </c:cat>
          <c:val>
            <c:numRef>
              <c:f>Charts_Source!$U$6:$U$9</c:f>
              <c:numCache>
                <c:formatCode>General</c:formatCode>
                <c:ptCount val="3"/>
                <c:pt idx="0">
                  <c:v>1</c:v>
                </c:pt>
                <c:pt idx="1">
                  <c:v>1</c:v>
                </c:pt>
                <c:pt idx="2">
                  <c:v>2</c:v>
                </c:pt>
              </c:numCache>
            </c:numRef>
          </c:val>
          <c:extLst>
            <c:ext xmlns:c16="http://schemas.microsoft.com/office/drawing/2014/chart" uri="{C3380CC4-5D6E-409C-BE32-E72D297353CC}">
              <c16:uniqueId val="{00000002-14C7-4342-9CEF-C3FAFAA1A27A}"/>
            </c:ext>
          </c:extLst>
        </c:ser>
        <c:ser>
          <c:idx val="4"/>
          <c:order val="4"/>
          <c:tx>
            <c:strRef>
              <c:f>Charts_Source!$V$4:$V$5</c:f>
              <c:strCache>
                <c:ptCount val="1"/>
                <c:pt idx="0">
                  <c:v>Done</c:v>
                </c:pt>
              </c:strCache>
            </c:strRef>
          </c:tx>
          <c:spPr>
            <a:solidFill>
              <a:schemeClr val="accent5"/>
            </a:solidFill>
            <a:ln>
              <a:noFill/>
            </a:ln>
            <a:effectLst/>
          </c:spPr>
          <c:invertIfNegative val="0"/>
          <c:cat>
            <c:strRef>
              <c:f>Charts_Source!$Q$6:$Q$9</c:f>
              <c:strCache>
                <c:ptCount val="3"/>
                <c:pt idx="0">
                  <c:v>Adam Smith</c:v>
                </c:pt>
                <c:pt idx="1">
                  <c:v>Conrad Lanfear</c:v>
                </c:pt>
                <c:pt idx="2">
                  <c:v>Mandy McDonell</c:v>
                </c:pt>
              </c:strCache>
            </c:strRef>
          </c:cat>
          <c:val>
            <c:numRef>
              <c:f>Charts_Source!$V$6:$V$9</c:f>
              <c:numCache>
                <c:formatCode>General</c:formatCode>
                <c:ptCount val="3"/>
                <c:pt idx="1">
                  <c:v>1</c:v>
                </c:pt>
              </c:numCache>
            </c:numRef>
          </c:val>
          <c:extLst>
            <c:ext xmlns:c16="http://schemas.microsoft.com/office/drawing/2014/chart" uri="{C3380CC4-5D6E-409C-BE32-E72D297353CC}">
              <c16:uniqueId val="{00000003-14C7-4342-9CEF-C3FAFAA1A27A}"/>
            </c:ext>
          </c:extLst>
        </c:ser>
        <c:dLbls>
          <c:showLegendKey val="0"/>
          <c:showVal val="0"/>
          <c:showCatName val="0"/>
          <c:showSerName val="0"/>
          <c:showPercent val="0"/>
          <c:showBubbleSize val="0"/>
        </c:dLbls>
        <c:gapWidth val="150"/>
        <c:overlap val="100"/>
        <c:axId val="1799722687"/>
        <c:axId val="161012223"/>
      </c:barChart>
      <c:catAx>
        <c:axId val="1799722687"/>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1" i="0" u="none" strike="noStrike" kern="1200" cap="none" spc="100" normalizeH="0" baseline="0">
                <a:solidFill>
                  <a:srgbClr val="595959"/>
                </a:solidFill>
                <a:latin typeface="Corbel" panose="020B0503020204020204" pitchFamily="34" charset="0"/>
                <a:ea typeface="+mn-ea"/>
                <a:cs typeface="+mn-cs"/>
              </a:defRPr>
            </a:pPr>
            <a:endParaRPr lang="en-US"/>
          </a:p>
        </c:txPr>
        <c:crossAx val="161012223"/>
        <c:crosses val="autoZero"/>
        <c:auto val="1"/>
        <c:lblAlgn val="ctr"/>
        <c:lblOffset val="100"/>
        <c:noMultiLvlLbl val="0"/>
      </c:catAx>
      <c:valAx>
        <c:axId val="16101222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1799722687"/>
        <c:crosses val="max"/>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Corbel" panose="020B0503020204020204" pitchFamily="34" charset="0"/>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rgbClr val="595959"/>
                </a:solidFill>
                <a:latin typeface="Corbel" panose="020B0503020204020204" pitchFamily="34" charset="0"/>
                <a:ea typeface="+mn-ea"/>
                <a:cs typeface="+mn-cs"/>
              </a:defRPr>
            </a:pPr>
            <a:r>
              <a:rPr lang="en-US" b="1">
                <a:solidFill>
                  <a:srgbClr val="595959"/>
                </a:solidFill>
                <a:latin typeface="Corbel" panose="020B0503020204020204" pitchFamily="34" charset="0"/>
              </a:rPr>
              <a:t>OVERDUE PERCENTAGE</a:t>
            </a:r>
            <a:endParaRPr lang="tr-TR" b="1">
              <a:solidFill>
                <a:srgbClr val="595959"/>
              </a:solidFill>
              <a:latin typeface="Corbel" panose="020B0503020204020204" pitchFamily="34" charset="0"/>
            </a:endParaRPr>
          </a:p>
        </c:rich>
      </c:tx>
      <c:layout>
        <c:manualLayout>
          <c:xMode val="edge"/>
          <c:yMode val="edge"/>
          <c:x val="0.2427034108906429"/>
          <c:y val="4.034569364952783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rgbClr val="595959"/>
              </a:solidFill>
              <a:latin typeface="Corbel" panose="020B0503020204020204" pitchFamily="34" charset="0"/>
              <a:ea typeface="+mn-ea"/>
              <a:cs typeface="+mn-cs"/>
            </a:defRPr>
          </a:pPr>
          <a:endParaRPr lang="en-US"/>
        </a:p>
      </c:txPr>
    </c:title>
    <c:autoTitleDeleted val="0"/>
    <c:plotArea>
      <c:layout>
        <c:manualLayout>
          <c:layoutTarget val="inner"/>
          <c:xMode val="edge"/>
          <c:yMode val="edge"/>
          <c:x val="0.23958333333333334"/>
          <c:y val="0.22453703703703703"/>
          <c:w val="0.57222222222222219"/>
          <c:h val="0.77546296296296291"/>
        </c:manualLayout>
      </c:layout>
      <c:doughnutChart>
        <c:varyColors val="1"/>
        <c:ser>
          <c:idx val="0"/>
          <c:order val="1"/>
          <c:tx>
            <c:v>Speed-o-meter</c:v>
          </c:tx>
          <c:explosion val="1"/>
          <c:dPt>
            <c:idx val="0"/>
            <c:bubble3D val="0"/>
            <c:spPr>
              <a:solidFill>
                <a:schemeClr val="accent1"/>
              </a:solidFill>
              <a:ln w="19050">
                <a:solidFill>
                  <a:schemeClr val="lt1"/>
                </a:solidFill>
              </a:ln>
              <a:effectLst/>
            </c:spPr>
            <c:extLst>
              <c:ext xmlns:c16="http://schemas.microsoft.com/office/drawing/2014/chart" uri="{C3380CC4-5D6E-409C-BE32-E72D297353CC}">
                <c16:uniqueId val="{00000001-86E6-4A98-B26F-E5F1300CACE4}"/>
              </c:ext>
            </c:extLst>
          </c:dPt>
          <c:dPt>
            <c:idx val="1"/>
            <c:bubble3D val="0"/>
            <c:spPr>
              <a:solidFill>
                <a:srgbClr val="00B050"/>
              </a:solidFill>
              <a:ln w="19050">
                <a:solidFill>
                  <a:schemeClr val="lt1"/>
                </a:solidFill>
              </a:ln>
              <a:effectLst/>
            </c:spPr>
            <c:extLst>
              <c:ext xmlns:c16="http://schemas.microsoft.com/office/drawing/2014/chart" uri="{C3380CC4-5D6E-409C-BE32-E72D297353CC}">
                <c16:uniqueId val="{00000003-86E6-4A98-B26F-E5F1300CACE4}"/>
              </c:ext>
            </c:extLst>
          </c:dPt>
          <c:dPt>
            <c:idx val="2"/>
            <c:bubble3D val="0"/>
            <c:spPr>
              <a:solidFill>
                <a:schemeClr val="accent6"/>
              </a:solidFill>
              <a:ln w="19050">
                <a:solidFill>
                  <a:schemeClr val="lt1"/>
                </a:solidFill>
              </a:ln>
              <a:effectLst/>
            </c:spPr>
            <c:extLst>
              <c:ext xmlns:c16="http://schemas.microsoft.com/office/drawing/2014/chart" uri="{C3380CC4-5D6E-409C-BE32-E72D297353CC}">
                <c16:uniqueId val="{00000005-86E6-4A98-B26F-E5F1300CACE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86E6-4A98-B26F-E5F1300CACE4}"/>
              </c:ext>
            </c:extLst>
          </c:dPt>
          <c:dPt>
            <c:idx val="4"/>
            <c:bubble3D val="0"/>
            <c:spPr>
              <a:solidFill>
                <a:schemeClr val="accent2">
                  <a:lumMod val="60000"/>
                  <a:lumOff val="40000"/>
                </a:schemeClr>
              </a:solidFill>
              <a:ln w="19050">
                <a:solidFill>
                  <a:schemeClr val="lt1"/>
                </a:solidFill>
              </a:ln>
              <a:effectLst/>
            </c:spPr>
            <c:extLst>
              <c:ext xmlns:c16="http://schemas.microsoft.com/office/drawing/2014/chart" uri="{C3380CC4-5D6E-409C-BE32-E72D297353CC}">
                <c16:uniqueId val="{00000009-86E6-4A98-B26F-E5F1300CACE4}"/>
              </c:ext>
            </c:extLst>
          </c:dPt>
          <c:dPt>
            <c:idx val="5"/>
            <c:bubble3D val="0"/>
            <c:spPr>
              <a:solidFill>
                <a:schemeClr val="accent2"/>
              </a:solidFill>
              <a:ln w="19050">
                <a:solidFill>
                  <a:schemeClr val="lt1"/>
                </a:solidFill>
              </a:ln>
              <a:effectLst/>
            </c:spPr>
            <c:extLst>
              <c:ext xmlns:c16="http://schemas.microsoft.com/office/drawing/2014/chart" uri="{C3380CC4-5D6E-409C-BE32-E72D297353CC}">
                <c16:uniqueId val="{00000011-F959-4B94-A722-23972DDD8841}"/>
              </c:ext>
            </c:extLst>
          </c:dPt>
          <c:dPt>
            <c:idx val="6"/>
            <c:bubble3D val="0"/>
            <c:spPr>
              <a:noFill/>
              <a:ln w="19050">
                <a:solidFill>
                  <a:schemeClr val="lt1"/>
                </a:solidFill>
              </a:ln>
              <a:effectLst/>
            </c:spPr>
            <c:extLst>
              <c:ext xmlns:c16="http://schemas.microsoft.com/office/drawing/2014/chart" uri="{C3380CC4-5D6E-409C-BE32-E72D297353CC}">
                <c16:uniqueId val="{0000000D-8550-4FAC-A0EA-103DBD1C6042}"/>
              </c:ext>
            </c:extLst>
          </c:dPt>
          <c:val>
            <c:numRef>
              <c:f>Charts_Source!$AS$16:$AS$22</c:f>
              <c:numCache>
                <c:formatCode>0%</c:formatCode>
                <c:ptCount val="7"/>
                <c:pt idx="0" formatCode="General">
                  <c:v>0</c:v>
                </c:pt>
                <c:pt idx="1">
                  <c:v>0.05</c:v>
                </c:pt>
                <c:pt idx="2">
                  <c:v>0.3</c:v>
                </c:pt>
                <c:pt idx="3">
                  <c:v>0.35</c:v>
                </c:pt>
                <c:pt idx="4">
                  <c:v>0.25</c:v>
                </c:pt>
                <c:pt idx="5">
                  <c:v>0.05</c:v>
                </c:pt>
                <c:pt idx="6">
                  <c:v>1</c:v>
                </c:pt>
              </c:numCache>
            </c:numRef>
          </c:val>
          <c:extLst>
            <c:ext xmlns:c16="http://schemas.microsoft.com/office/drawing/2014/chart" uri="{C3380CC4-5D6E-409C-BE32-E72D297353CC}">
              <c16:uniqueId val="{0000000A-86E6-4A98-B26F-E5F1300CACE4}"/>
            </c:ext>
          </c:extLst>
        </c:ser>
        <c:dLbls>
          <c:showLegendKey val="0"/>
          <c:showVal val="0"/>
          <c:showCatName val="0"/>
          <c:showSerName val="0"/>
          <c:showPercent val="0"/>
          <c:showBubbleSize val="0"/>
          <c:showLeaderLines val="1"/>
        </c:dLbls>
        <c:firstSliceAng val="270"/>
        <c:holeSize val="75"/>
      </c:doughnutChart>
      <c:pieChart>
        <c:varyColors val="1"/>
        <c:ser>
          <c:idx val="1"/>
          <c:order val="0"/>
          <c:tx>
            <c:strRef>
              <c:f>Charts_Source!$AT$17</c:f>
              <c:strCache>
                <c:ptCount val="1"/>
                <c:pt idx="0">
                  <c:v>Pointer</c:v>
                </c:pt>
              </c:strCache>
            </c:strRef>
          </c:tx>
          <c:dPt>
            <c:idx val="0"/>
            <c:bubble3D val="0"/>
            <c:spPr>
              <a:noFill/>
              <a:ln w="19050">
                <a:solidFill>
                  <a:schemeClr val="lt1"/>
                </a:solidFill>
              </a:ln>
              <a:effectLst/>
            </c:spPr>
            <c:extLst>
              <c:ext xmlns:c16="http://schemas.microsoft.com/office/drawing/2014/chart" uri="{C3380CC4-5D6E-409C-BE32-E72D297353CC}">
                <c16:uniqueId val="{0000000C-86E6-4A98-B26F-E5F1300CACE4}"/>
              </c:ext>
            </c:extLst>
          </c:dPt>
          <c:dPt>
            <c:idx val="1"/>
            <c:bubble3D val="0"/>
            <c:spPr>
              <a:solidFill>
                <a:schemeClr val="tx1"/>
              </a:solidFill>
              <a:ln w="19050">
                <a:solidFill>
                  <a:schemeClr val="lt1"/>
                </a:solidFill>
              </a:ln>
              <a:effectLst/>
            </c:spPr>
            <c:extLst>
              <c:ext xmlns:c16="http://schemas.microsoft.com/office/drawing/2014/chart" uri="{C3380CC4-5D6E-409C-BE32-E72D297353CC}">
                <c16:uniqueId val="{0000000E-86E6-4A98-B26F-E5F1300CACE4}"/>
              </c:ext>
            </c:extLst>
          </c:dPt>
          <c:dPt>
            <c:idx val="2"/>
            <c:bubble3D val="0"/>
            <c:spPr>
              <a:noFill/>
              <a:ln w="19050">
                <a:solidFill>
                  <a:schemeClr val="lt1"/>
                </a:solidFill>
              </a:ln>
              <a:effectLst/>
            </c:spPr>
            <c:extLst>
              <c:ext xmlns:c16="http://schemas.microsoft.com/office/drawing/2014/chart" uri="{C3380CC4-5D6E-409C-BE32-E72D297353CC}">
                <c16:uniqueId val="{00000010-86E6-4A98-B26F-E5F1300CACE4}"/>
              </c:ext>
            </c:extLst>
          </c:dPt>
          <c:dLbls>
            <c:dLbl>
              <c:idx val="1"/>
              <c:tx>
                <c:strRef>
                  <c:f>Charts_Source!$AU$16</c:f>
                  <c:strCache>
                    <c:ptCount val="1"/>
                    <c:pt idx="0">
                      <c:v>8%</c:v>
                    </c:pt>
                  </c:strCache>
                </c:strRef>
              </c:tx>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rgbClr val="595959"/>
                      </a:solidFill>
                      <a:latin typeface="Century Gothic" panose="020B0502020202020204" pitchFamily="34" charset="0"/>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15:dlblFieldTable>
                    <c15:dlblFTEntry>
                      <c15:txfldGUID>{CF40B25E-41B1-475D-9156-4DF75A96A790}</c15:txfldGUID>
                      <c15:f>Charts_Source!$AU$16</c15:f>
                      <c15:dlblFieldTableCache>
                        <c:ptCount val="1"/>
                        <c:pt idx="0">
                          <c:v>8%</c:v>
                        </c:pt>
                      </c15:dlblFieldTableCache>
                    </c15:dlblFTEntry>
                  </c15:dlblFieldTable>
                  <c15:showDataLabelsRange val="0"/>
                </c:ext>
                <c:ext xmlns:c16="http://schemas.microsoft.com/office/drawing/2014/chart" uri="{C3380CC4-5D6E-409C-BE32-E72D297353CC}">
                  <c16:uniqueId val="{0000000E-86E6-4A98-B26F-E5F1300CACE4}"/>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595959"/>
                    </a:solidFill>
                    <a:latin typeface="Century Gothic" panose="020B0502020202020204" pitchFamily="34" charset="0"/>
                    <a:ea typeface="+mn-ea"/>
                    <a:cs typeface="+mn-cs"/>
                  </a:defRPr>
                </a:pPr>
                <a:endParaRPr lang="en-US"/>
              </a:p>
            </c:txPr>
            <c:dLblPos val="outEnd"/>
            <c:showLegendKey val="0"/>
            <c:showVal val="0"/>
            <c:showCatName val="0"/>
            <c:showSerName val="0"/>
            <c:showPercent val="0"/>
            <c:showBubbleSize val="0"/>
            <c:extLst>
              <c:ext xmlns:c15="http://schemas.microsoft.com/office/drawing/2012/chart" uri="{CE6537A1-D6FC-4f65-9D91-7224C49458BB}"/>
            </c:extLst>
          </c:dLbls>
          <c:val>
            <c:numRef>
              <c:f>Charts_Source!$AU$16:$AU$18</c:f>
              <c:numCache>
                <c:formatCode>0%</c:formatCode>
                <c:ptCount val="3"/>
                <c:pt idx="0">
                  <c:v>7.6923076923076927E-2</c:v>
                </c:pt>
                <c:pt idx="1">
                  <c:v>0.02</c:v>
                </c:pt>
                <c:pt idx="2">
                  <c:v>1.9230769230769231</c:v>
                </c:pt>
              </c:numCache>
            </c:numRef>
          </c:val>
          <c:extLst>
            <c:ext xmlns:c16="http://schemas.microsoft.com/office/drawing/2014/chart" uri="{C3380CC4-5D6E-409C-BE32-E72D297353CC}">
              <c16:uniqueId val="{00000011-86E6-4A98-B26F-E5F1300CACE4}"/>
            </c:ext>
          </c:extLst>
        </c:ser>
        <c:dLbls>
          <c:showLegendKey val="0"/>
          <c:showVal val="0"/>
          <c:showCatName val="0"/>
          <c:showSerName val="0"/>
          <c:showPercent val="0"/>
          <c:showBubbleSize val="0"/>
          <c:showLeaderLines val="1"/>
        </c:dLbls>
        <c:firstSliceAng val="27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[Kanban-Board--Excel-Template-V6-Free-Version_dv5.xlsm]Charts_Source!Cards By Priority</c:name>
    <c:fmtId val="2"/>
  </c:pivotSource>
  <c:chart>
    <c:title>
      <c:tx>
        <c:rich>
          <a:bodyPr rot="0" spcFirstLastPara="1" vertOverflow="ellipsis" vert="horz" wrap="square" anchor="ctr" anchorCtr="1"/>
          <a:lstStyle/>
          <a:p>
            <a:pPr>
              <a:defRPr lang="en-US" sz="1400" b="1" i="0" u="none" strike="noStrike" kern="1200" cap="all" spc="0" baseline="0">
                <a:solidFill>
                  <a:srgbClr val="595959"/>
                </a:solidFill>
                <a:latin typeface="Corbel" panose="020B0503020204020204" pitchFamily="34" charset="0"/>
                <a:ea typeface="+mn-ea"/>
                <a:cs typeface="+mn-cs"/>
              </a:defRPr>
            </a:pPr>
            <a:r>
              <a:rPr lang="en-US" sz="1400" b="1" cap="all" baseline="0">
                <a:solidFill>
                  <a:srgbClr val="595959"/>
                </a:solidFill>
                <a:latin typeface="Corbel" panose="020B0503020204020204" pitchFamily="34" charset="0"/>
              </a:rPr>
              <a:t>Cards by their Priority</a:t>
            </a:r>
          </a:p>
        </c:rich>
      </c:tx>
      <c:overlay val="0"/>
      <c:spPr>
        <a:noFill/>
        <a:ln>
          <a:noFill/>
        </a:ln>
        <a:effectLst/>
      </c:spPr>
      <c:txPr>
        <a:bodyPr rot="0" spcFirstLastPara="1" vertOverflow="ellipsis" vert="horz" wrap="square" anchor="ctr" anchorCtr="1"/>
        <a:lstStyle/>
        <a:p>
          <a:pPr>
            <a:defRPr lang="en-US" sz="1400" b="1" i="0" u="none" strike="noStrike" kern="1200" cap="all" spc="0" baseline="0">
              <a:solidFill>
                <a:srgbClr val="595959"/>
              </a:solidFill>
              <a:latin typeface="Corbel" panose="020B0503020204020204" pitchFamily="34" charset="0"/>
              <a:ea typeface="+mn-ea"/>
              <a:cs typeface="+mn-cs"/>
            </a:defRPr>
          </a:pPr>
          <a:endParaRPr lang="en-US"/>
        </a:p>
      </c:txPr>
    </c:title>
    <c:autoTitleDeleted val="0"/>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w="19050">
            <a:solidFill>
              <a:schemeClr val="lt1"/>
            </a:solidFill>
          </a:ln>
          <a:effectLst/>
        </c:spPr>
      </c:pivotFmt>
      <c:pivotFmt>
        <c:idx val="3"/>
        <c:spPr>
          <a:solidFill>
            <a:schemeClr val="accent1"/>
          </a:solidFill>
          <a:ln w="19050">
            <a:solidFill>
              <a:schemeClr val="lt1"/>
            </a:solidFill>
          </a:ln>
          <a:effectLst/>
        </c:spPr>
      </c:pivotFmt>
      <c:pivotFmt>
        <c:idx val="4"/>
        <c:spPr>
          <a:solidFill>
            <a:schemeClr val="accent1"/>
          </a:solidFill>
          <a:ln w="19050">
            <a:solidFill>
              <a:schemeClr val="lt1"/>
            </a:solidFill>
          </a:ln>
          <a:effectLst/>
        </c:spPr>
      </c:pivotFmt>
      <c:pivotFmt>
        <c:idx val="5"/>
        <c:spPr>
          <a:solidFill>
            <a:schemeClr val="accent1"/>
          </a:solidFill>
          <a:ln w="19050">
            <a:solidFill>
              <a:schemeClr val="lt1"/>
            </a:solidFill>
          </a:ln>
          <a:effectLst/>
        </c:spPr>
      </c:pivotFmt>
      <c:pivotFmt>
        <c:idx val="6"/>
        <c:spPr>
          <a:solidFill>
            <a:schemeClr val="accent1"/>
          </a:solidFill>
          <a:ln w="19050">
            <a:solidFill>
              <a:schemeClr val="lt1"/>
            </a:solidFill>
          </a:ln>
          <a:effectLst/>
        </c:spPr>
      </c:pivotFmt>
      <c:pivotFmt>
        <c:idx val="7"/>
        <c:spPr>
          <a:solidFill>
            <a:schemeClr val="accent1"/>
          </a:solidFill>
          <a:ln w="19050">
            <a:solidFill>
              <a:schemeClr val="lt1"/>
            </a:solidFill>
          </a:ln>
          <a:effectLst/>
        </c:spPr>
        <c:marker>
          <c:symbol val="none"/>
        </c:marker>
        <c:dLbl>
          <c:idx val="0"/>
          <c:spPr>
            <a:solidFill>
              <a:schemeClr val="bg1">
                <a:lumMod val="95000"/>
              </a:schemeClr>
            </a:solidFill>
            <a:ln>
              <a:noFill/>
            </a:ln>
            <a:effectLst/>
          </c:spPr>
          <c:txPr>
            <a:bodyPr rot="0" spcFirstLastPara="1" vertOverflow="ellipsis" vert="horz" wrap="square" anchor="ctr" anchorCtr="0"/>
            <a:lstStyle/>
            <a:p>
              <a:pPr algn="ctr">
                <a:defRPr lang="en-US" sz="900" b="0" i="0" u="none" strike="noStrike" kern="1200" baseline="0">
                  <a:solidFill>
                    <a:srgbClr val="595959"/>
                  </a:solidFill>
                  <a:latin typeface="Century Gothic" panose="020B0502020202020204" pitchFamily="34" charset="0"/>
                  <a:ea typeface="+mn-ea"/>
                  <a:cs typeface="+mn-cs"/>
                </a:defRPr>
              </a:pPr>
              <a:endParaRPr lang="en-US"/>
            </a:p>
          </c:txPr>
          <c:showLegendKey val="0"/>
          <c:showVal val="0"/>
          <c:showCatName val="0"/>
          <c:showSerName val="0"/>
          <c:showPercent val="1"/>
          <c:showBubbleSize val="0"/>
          <c:extLst>
            <c:ext xmlns:c15="http://schemas.microsoft.com/office/drawing/2012/chart" uri="{CE6537A1-D6FC-4f65-9D91-7224C49458BB}"/>
          </c:extLst>
        </c:dLbl>
      </c:pivotFmt>
      <c:pivotFmt>
        <c:idx val="8"/>
        <c:spPr>
          <a:solidFill>
            <a:schemeClr val="accent1">
              <a:lumMod val="60000"/>
              <a:lumOff val="40000"/>
            </a:schemeClr>
          </a:solidFill>
          <a:ln w="0">
            <a:solidFill>
              <a:schemeClr val="lt1"/>
            </a:solidFill>
          </a:ln>
          <a:effectLst/>
        </c:spPr>
      </c:pivotFmt>
      <c:pivotFmt>
        <c:idx val="9"/>
        <c:spPr>
          <a:solidFill>
            <a:schemeClr val="accent6">
              <a:lumMod val="60000"/>
              <a:lumOff val="40000"/>
            </a:schemeClr>
          </a:solidFill>
          <a:ln w="0">
            <a:solidFill>
              <a:schemeClr val="lt1"/>
            </a:solidFill>
          </a:ln>
          <a:effectLst/>
        </c:spPr>
      </c:pivotFmt>
      <c:pivotFmt>
        <c:idx val="10"/>
        <c:spPr>
          <a:solidFill>
            <a:schemeClr val="accent4">
              <a:lumMod val="40000"/>
              <a:lumOff val="60000"/>
            </a:schemeClr>
          </a:solidFill>
          <a:ln w="0">
            <a:solidFill>
              <a:schemeClr val="lt1"/>
            </a:solidFill>
          </a:ln>
          <a:effectLst/>
        </c:spPr>
      </c:pivotFmt>
      <c:pivotFmt>
        <c:idx val="11"/>
        <c:spPr>
          <a:solidFill>
            <a:srgbClr val="FC887B"/>
          </a:solidFill>
          <a:ln w="0">
            <a:solidFill>
              <a:schemeClr val="lt1"/>
            </a:solidFill>
          </a:ln>
          <a:effectLst/>
        </c:spPr>
      </c:pivotFmt>
      <c:pivotFmt>
        <c:idx val="12"/>
        <c:spPr>
          <a:solidFill>
            <a:srgbClr val="A36994"/>
          </a:solidFill>
          <a:ln w="19050">
            <a:solidFill>
              <a:schemeClr val="lt1"/>
            </a:solidFill>
          </a:ln>
          <a:effectLst/>
        </c:spPr>
      </c:pivotFmt>
      <c:pivotFmt>
        <c:idx val="13"/>
        <c:spPr>
          <a:solidFill>
            <a:schemeClr val="accent1">
              <a:lumMod val="75000"/>
            </a:schemeClr>
          </a:solidFill>
          <a:ln w="0">
            <a:solidFill>
              <a:schemeClr val="lt1"/>
            </a:solidFill>
          </a:ln>
          <a:effectLst/>
        </c:spPr>
      </c:pivotFmt>
    </c:pivotFmts>
    <c:plotArea>
      <c:layout>
        <c:manualLayout>
          <c:layoutTarget val="inner"/>
          <c:xMode val="edge"/>
          <c:yMode val="edge"/>
          <c:x val="0.11400348344522378"/>
          <c:y val="0.16580344123651208"/>
          <c:w val="0.57877033037775072"/>
          <c:h val="0.75249088655584706"/>
        </c:manualLayout>
      </c:layout>
      <c:doughnutChart>
        <c:varyColors val="1"/>
        <c:ser>
          <c:idx val="0"/>
          <c:order val="0"/>
          <c:tx>
            <c:strRef>
              <c:f>Charts_Source!$K$6</c:f>
              <c:strCache>
                <c:ptCount val="1"/>
                <c:pt idx="0">
                  <c:v>Total</c:v>
                </c:pt>
              </c:strCache>
            </c:strRef>
          </c:tx>
          <c:dPt>
            <c:idx val="0"/>
            <c:bubble3D val="0"/>
            <c:spPr>
              <a:solidFill>
                <a:schemeClr val="accent1">
                  <a:lumMod val="60000"/>
                  <a:lumOff val="40000"/>
                </a:schemeClr>
              </a:solidFill>
              <a:ln w="0">
                <a:solidFill>
                  <a:schemeClr val="lt1"/>
                </a:solidFill>
              </a:ln>
              <a:effectLst/>
            </c:spPr>
            <c:extLst>
              <c:ext xmlns:c16="http://schemas.microsoft.com/office/drawing/2014/chart" uri="{C3380CC4-5D6E-409C-BE32-E72D297353CC}">
                <c16:uniqueId val="{00000001-68E1-48B4-B0F0-435327625D5D}"/>
              </c:ext>
            </c:extLst>
          </c:dPt>
          <c:dPt>
            <c:idx val="1"/>
            <c:bubble3D val="0"/>
            <c:spPr>
              <a:solidFill>
                <a:schemeClr val="accent6">
                  <a:lumMod val="60000"/>
                  <a:lumOff val="40000"/>
                </a:schemeClr>
              </a:solidFill>
              <a:ln w="0">
                <a:solidFill>
                  <a:schemeClr val="lt1"/>
                </a:solidFill>
              </a:ln>
              <a:effectLst/>
            </c:spPr>
            <c:extLst>
              <c:ext xmlns:c16="http://schemas.microsoft.com/office/drawing/2014/chart" uri="{C3380CC4-5D6E-409C-BE32-E72D297353CC}">
                <c16:uniqueId val="{00000003-68E1-48B4-B0F0-435327625D5D}"/>
              </c:ext>
            </c:extLst>
          </c:dPt>
          <c:dPt>
            <c:idx val="2"/>
            <c:bubble3D val="0"/>
            <c:spPr>
              <a:solidFill>
                <a:schemeClr val="accent4">
                  <a:lumMod val="40000"/>
                  <a:lumOff val="60000"/>
                </a:schemeClr>
              </a:solidFill>
              <a:ln w="0">
                <a:solidFill>
                  <a:schemeClr val="lt1"/>
                </a:solidFill>
              </a:ln>
              <a:effectLst/>
            </c:spPr>
            <c:extLst>
              <c:ext xmlns:c16="http://schemas.microsoft.com/office/drawing/2014/chart" uri="{C3380CC4-5D6E-409C-BE32-E72D297353CC}">
                <c16:uniqueId val="{00000005-68E1-48B4-B0F0-435327625D5D}"/>
              </c:ext>
            </c:extLst>
          </c:dPt>
          <c:dPt>
            <c:idx val="3"/>
            <c:bubble3D val="0"/>
            <c:spPr>
              <a:solidFill>
                <a:srgbClr val="FC887B"/>
              </a:solidFill>
              <a:ln w="0">
                <a:solidFill>
                  <a:schemeClr val="lt1"/>
                </a:solidFill>
              </a:ln>
              <a:effectLst/>
            </c:spPr>
            <c:extLst>
              <c:ext xmlns:c16="http://schemas.microsoft.com/office/drawing/2014/chart" uri="{C3380CC4-5D6E-409C-BE32-E72D297353CC}">
                <c16:uniqueId val="{00000007-68E1-48B4-B0F0-435327625D5D}"/>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68E1-48B4-B0F0-435327625D5D}"/>
              </c:ext>
            </c:extLst>
          </c:dPt>
          <c:dLbls>
            <c:spPr>
              <a:solidFill>
                <a:schemeClr val="bg1">
                  <a:lumMod val="95000"/>
                </a:schemeClr>
              </a:solidFill>
              <a:ln>
                <a:noFill/>
              </a:ln>
              <a:effectLst/>
            </c:spPr>
            <c:txPr>
              <a:bodyPr rot="0" spcFirstLastPara="1" vertOverflow="ellipsis" vert="horz" wrap="square" anchor="ctr" anchorCtr="0"/>
              <a:lstStyle/>
              <a:p>
                <a:pPr algn="ctr">
                  <a:defRPr lang="en-US" sz="900" b="0" i="0" u="none" strike="noStrike" kern="1200" baseline="0">
                    <a:solidFill>
                      <a:srgbClr val="595959"/>
                    </a:solidFill>
                    <a:latin typeface="Century Gothic" panose="020B0502020202020204" pitchFamily="34" charset="0"/>
                    <a:ea typeface="+mn-ea"/>
                    <a:cs typeface="+mn-cs"/>
                  </a:defRPr>
                </a:pPr>
                <a:endParaRPr lang="en-US"/>
              </a:p>
            </c:txPr>
            <c:showLegendKey val="0"/>
            <c:showVal val="0"/>
            <c:showCatName val="0"/>
            <c:showSerName val="0"/>
            <c:showPercent val="1"/>
            <c:showBubbleSize val="0"/>
            <c:showLeaderLines val="0"/>
            <c:extLst>
              <c:ext xmlns:c15="http://schemas.microsoft.com/office/drawing/2012/chart" uri="{CE6537A1-D6FC-4f65-9D91-7224C49458BB}"/>
            </c:extLst>
          </c:dLbls>
          <c:cat>
            <c:strRef>
              <c:f>Charts_Source!$J$7:$J$11</c:f>
              <c:strCache>
                <c:ptCount val="4"/>
                <c:pt idx="0">
                  <c:v>No priority</c:v>
                </c:pt>
                <c:pt idx="1">
                  <c:v>Low</c:v>
                </c:pt>
                <c:pt idx="2">
                  <c:v>Medium</c:v>
                </c:pt>
                <c:pt idx="3">
                  <c:v>High</c:v>
                </c:pt>
              </c:strCache>
            </c:strRef>
          </c:cat>
          <c:val>
            <c:numRef>
              <c:f>Charts_Source!$K$7:$K$11</c:f>
              <c:numCache>
                <c:formatCode>General</c:formatCode>
                <c:ptCount val="4"/>
                <c:pt idx="0">
                  <c:v>1</c:v>
                </c:pt>
                <c:pt idx="1">
                  <c:v>4</c:v>
                </c:pt>
                <c:pt idx="2">
                  <c:v>4</c:v>
                </c:pt>
                <c:pt idx="3">
                  <c:v>4</c:v>
                </c:pt>
              </c:numCache>
            </c:numRef>
          </c:val>
          <c:extLst>
            <c:ext xmlns:c16="http://schemas.microsoft.com/office/drawing/2014/chart" uri="{C3380CC4-5D6E-409C-BE32-E72D297353CC}">
              <c16:uniqueId val="{0000000A-68E1-48B4-B0F0-435327625D5D}"/>
            </c:ext>
          </c:extLst>
        </c:ser>
        <c:dLbls>
          <c:showLegendKey val="0"/>
          <c:showVal val="0"/>
          <c:showCatName val="0"/>
          <c:showSerName val="0"/>
          <c:showPercent val="0"/>
          <c:showBubbleSize val="0"/>
          <c:showLeaderLines val="0"/>
        </c:dLbls>
        <c:firstSliceAng val="0"/>
        <c:holeSize val="75"/>
      </c:doughnutChart>
      <c:spPr>
        <a:noFill/>
        <a:ln>
          <a:noFill/>
        </a:ln>
        <a:effectLst/>
      </c:spPr>
    </c:plotArea>
    <c:legend>
      <c:legendPos val="r"/>
      <c:overlay val="0"/>
      <c:spPr>
        <a:noFill/>
        <a:ln>
          <a:noFill/>
        </a:ln>
        <a:effectLst/>
      </c:spPr>
      <c:txPr>
        <a:bodyPr rot="0" spcFirstLastPara="1" vertOverflow="ellipsis" vert="horz" wrap="square" anchor="ctr" anchorCtr="1"/>
        <a:lstStyle/>
        <a:p>
          <a:pPr>
            <a:defRPr lang="en-US" sz="900" b="0" i="0" u="none" strike="noStrike" kern="1200" baseline="0">
              <a:solidFill>
                <a:schemeClr val="tx1">
                  <a:lumMod val="65000"/>
                  <a:lumOff val="35000"/>
                </a:schemeClr>
              </a:solidFill>
              <a:latin typeface="Corbel" panose="020B0503020204020204" pitchFamily="34" charset="0"/>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lang="en-US" sz="900" b="0" i="0" u="none" strike="noStrike" kern="1200" baseline="0">
          <a:solidFill>
            <a:schemeClr val="dk1"/>
          </a:solidFill>
          <a:latin typeface="+mn-lt"/>
          <a:ea typeface="+mn-ea"/>
          <a:cs typeface="+mn-cs"/>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40">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3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7" Type="http://schemas.openxmlformats.org/officeDocument/2006/relationships/hyperlink" Target="#Dashboard!A10"/><Relationship Id="rId12" Type="http://schemas.openxmlformats.org/officeDocument/2006/relationships/hyperlink" Target="#Calendar!A9"/><Relationship Id="rId2" Type="http://schemas.openxmlformats.org/officeDocument/2006/relationships/image" Target="../media/image1.png"/><Relationship Id="rId6" Type="http://schemas.openxmlformats.org/officeDocument/2006/relationships/hyperlink" Target="#Settings!A7"/><Relationship Id="rId5" Type="http://schemas.openxmlformats.org/officeDocument/2006/relationships/hyperlink" Target="#Database!A9"/><Relationship Id="rId10" Type="http://schemas.microsoft.com/office/2007/relationships/hdphoto" Target="../media/hdphoto1.wdp"/><Relationship Id="rId4" Type="http://schemas.openxmlformats.org/officeDocument/2006/relationships/hyperlink" Target="#Kanban!A12"/><Relationship Id="rId9" Type="http://schemas.openxmlformats.org/officeDocument/2006/relationships/image" Target="../media/image3.png"/><Relationship Id="rId14" Type="http://schemas.openxmlformats.org/officeDocument/2006/relationships/image" Target="../media/image4.png"/><Relationship Id="rId15" Type="http://schemas.openxmlformats.org/officeDocument/2006/relationships/image" Target="../media/image7.png"/><Relationship Id="rId16" Type="http://schemas.openxmlformats.org/officeDocument/2006/relationships/hyperlink" Target="https://masterproductivitykit.com/" TargetMode="External"/></Relationships>
</file>

<file path=xl/drawings/_rels/drawing2.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hyperlink" Target="#Database!A9"/><Relationship Id="rId2" Type="http://schemas.openxmlformats.org/officeDocument/2006/relationships/hyperlink" Target="#Kanban!A12"/><Relationship Id="rId1" Type="http://schemas.openxmlformats.org/officeDocument/2006/relationships/image" Target="../media/image2.png"/><Relationship Id="rId6" Type="http://schemas.openxmlformats.org/officeDocument/2006/relationships/hyperlink" Target="#Calendar!A9"/><Relationship Id="rId5" Type="http://schemas.openxmlformats.org/officeDocument/2006/relationships/hyperlink" Target="#Dashboard!A10"/><Relationship Id="rId10" Type="http://schemas.openxmlformats.org/officeDocument/2006/relationships/image" Target="../media/image5.png"/><Relationship Id="rId4" Type="http://schemas.openxmlformats.org/officeDocument/2006/relationships/hyperlink" Target="#Settings!A7"/><Relationship Id="rId11" Type="http://schemas.openxmlformats.org/officeDocument/2006/relationships/image" Target="../media/image8.png"/><Relationship Id="rId12" Type="http://schemas.openxmlformats.org/officeDocument/2006/relationships/hyperlink" Target="https://masterproductivitykit.com/" TargetMode="External"/></Relationships>
</file>

<file path=xl/drawings/_rels/drawing3.xml.rels><?xml version="1.0" encoding="UTF-8" standalone="yes"?>
<Relationships xmlns="http://schemas.openxmlformats.org/package/2006/relationships"><Relationship Id="rId8" Type="http://schemas.openxmlformats.org/officeDocument/2006/relationships/hyperlink" Target="#Kanban!A12"/><Relationship Id="rId3" Type="http://schemas.openxmlformats.org/officeDocument/2006/relationships/chart" Target="../charts/chart3.xml"/><Relationship Id="rId12" Type="http://schemas.openxmlformats.org/officeDocument/2006/relationships/hyperlink" Target="#Calendar!A9"/><Relationship Id="rId2" Type="http://schemas.openxmlformats.org/officeDocument/2006/relationships/chart" Target="../charts/chart2.xml"/><Relationship Id="rId16" Type="http://schemas.openxmlformats.org/officeDocument/2006/relationships/image" Target="../media/image5.png"/><Relationship Id="rId1" Type="http://schemas.openxmlformats.org/officeDocument/2006/relationships/chart" Target="../charts/chart1.xml"/><Relationship Id="rId6" Type="http://schemas.openxmlformats.org/officeDocument/2006/relationships/image" Target="../media/image2.png"/><Relationship Id="rId11" Type="http://schemas.openxmlformats.org/officeDocument/2006/relationships/hyperlink" Target="#Dashboard!A10"/><Relationship Id="rId5" Type="http://schemas.openxmlformats.org/officeDocument/2006/relationships/chart" Target="../charts/chart5.xml"/><Relationship Id="rId10" Type="http://schemas.openxmlformats.org/officeDocument/2006/relationships/hyperlink" Target="#Settings!A7"/><Relationship Id="rId4" Type="http://schemas.openxmlformats.org/officeDocument/2006/relationships/chart" Target="../charts/chart4.xml"/><Relationship Id="rId9" Type="http://schemas.openxmlformats.org/officeDocument/2006/relationships/hyperlink" Target="#Database!A9"/><Relationship Id="rId14" Type="http://schemas.openxmlformats.org/officeDocument/2006/relationships/image" Target="../media/image1.png"/><Relationship Id="rId17" Type="http://schemas.openxmlformats.org/officeDocument/2006/relationships/image" Target="../media/image9.png"/><Relationship Id="rId18" Type="http://schemas.openxmlformats.org/officeDocument/2006/relationships/hyperlink" Target="https://masterproductivitykit.com/" TargetMode="External"/></Relationships>
</file>

<file path=xl/drawings/_rels/drawing4.xml.rels><?xml version="1.0" encoding="UTF-8" standalone="yes"?>
<Relationships xmlns="http://schemas.openxmlformats.org/package/2006/relationships"><Relationship Id="rId3" Type="http://schemas.openxmlformats.org/officeDocument/2006/relationships/hyperlink" Target="#Kanban!A12"/><Relationship Id="rId7" Type="http://schemas.openxmlformats.org/officeDocument/2006/relationships/hyperlink" Target="#Calendar!A9"/><Relationship Id="rId12" Type="http://schemas.openxmlformats.org/officeDocument/2006/relationships/image" Target="../media/image4.png"/><Relationship Id="rId1" Type="http://schemas.openxmlformats.org/officeDocument/2006/relationships/image" Target="../media/image2.png"/><Relationship Id="rId6" Type="http://schemas.openxmlformats.org/officeDocument/2006/relationships/hyperlink" Target="#Dashboard!A10"/><Relationship Id="rId11" Type="http://schemas.openxmlformats.org/officeDocument/2006/relationships/image" Target="../media/image5.png"/><Relationship Id="rId5" Type="http://schemas.openxmlformats.org/officeDocument/2006/relationships/hyperlink" Target="#Settings!A7"/><Relationship Id="rId4" Type="http://schemas.openxmlformats.org/officeDocument/2006/relationships/hyperlink" Target="#Database!A9"/><Relationship Id="rId9" Type="http://schemas.openxmlformats.org/officeDocument/2006/relationships/image" Target="../media/image1.png"/><Relationship Id="rId13" Type="http://schemas.openxmlformats.org/officeDocument/2006/relationships/image" Target="../media/image10.png"/><Relationship Id="rId14" Type="http://schemas.openxmlformats.org/officeDocument/2006/relationships/hyperlink" Target="https://masterproductivitykit.com/" TargetMode="External"/></Relationships>
</file>

<file path=xl/drawings/_rels/drawing5.xml.rels><?xml version="1.0" encoding="UTF-8" standalone="yes"?>
<Relationships xmlns="http://schemas.openxmlformats.org/package/2006/relationships"><Relationship Id="rId3" Type="http://schemas.openxmlformats.org/officeDocument/2006/relationships/hyperlink" Target="#Kanban!A12"/><Relationship Id="rId7" Type="http://schemas.openxmlformats.org/officeDocument/2006/relationships/hyperlink" Target="#Calendar!A9"/><Relationship Id="rId1" Type="http://schemas.openxmlformats.org/officeDocument/2006/relationships/image" Target="../media/image2.png"/><Relationship Id="rId6" Type="http://schemas.openxmlformats.org/officeDocument/2006/relationships/hyperlink" Target="#Dashboard!A10"/><Relationship Id="rId11" Type="http://schemas.openxmlformats.org/officeDocument/2006/relationships/image" Target="../media/image4.png"/><Relationship Id="rId5" Type="http://schemas.openxmlformats.org/officeDocument/2006/relationships/hyperlink" Target="#Settings!A7"/><Relationship Id="rId4" Type="http://schemas.openxmlformats.org/officeDocument/2006/relationships/hyperlink" Target="#Database!A9"/><Relationship Id="rId9" Type="http://schemas.openxmlformats.org/officeDocument/2006/relationships/image" Target="../media/image1.png"/><Relationship Id="rId12" Type="http://schemas.openxmlformats.org/officeDocument/2006/relationships/image" Target="../media/image11.png"/><Relationship Id="rId13" Type="http://schemas.openxmlformats.org/officeDocument/2006/relationships/hyperlink" Target="https://masterproductivitykit.com/" TargetMode="External"/></Relationships>
</file>

<file path=xl/drawings/_rels/drawing6.xml.rels><?xml version="1.0" encoding="UTF-8" standalone="yes"?>
<Relationships xmlns="http://schemas.openxmlformats.org/package/2006/relationships"><Relationship Id="rId3" Type="http://schemas.openxmlformats.org/officeDocument/2006/relationships/hyperlink" Target="#Kanban!A12"/><Relationship Id="rId2" Type="http://schemas.openxmlformats.org/officeDocument/2006/relationships/image" Target="../media/image1.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100231</xdr:colOff>
      <xdr:row>1</xdr:row>
      <xdr:rowOff>89647</xdr:rowOff>
    </xdr:from>
    <xdr:to>
      <xdr:col>2</xdr:col>
      <xdr:colOff>526601</xdr:colOff>
      <xdr:row>2</xdr:row>
      <xdr:rowOff>214033</xdr:rowOff>
    </xdr:to>
    <xdr:pic>
      <xdr:nvPicPr>
        <xdr:cNvPr id="13" name="mainicon">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43648" y="174314"/>
          <a:ext cx="542786" cy="367802"/>
        </a:xfrm>
        <a:prstGeom prst="rect">
          <a:avLst/>
        </a:prstGeom>
        <a:effectLst>
          <a:outerShdw blurRad="63500" sx="102000" sy="102000" algn="ctr" rotWithShape="0">
            <a:prstClr val="black">
              <a:alpha val="40000"/>
            </a:prstClr>
          </a:outerShdw>
        </a:effectLst>
      </xdr:spPr>
    </xdr:pic>
    <xdr:clientData/>
  </xdr:twoCellAnchor>
  <xdr:twoCellAnchor editAs="oneCell">
    <xdr:from>
      <xdr:col>3</xdr:col>
      <xdr:colOff>1663039</xdr:colOff>
      <xdr:row>1</xdr:row>
      <xdr:rowOff>90764</xdr:rowOff>
    </xdr:from>
    <xdr:to>
      <xdr:col>4</xdr:col>
      <xdr:colOff>665845</xdr:colOff>
      <xdr:row>2</xdr:row>
      <xdr:rowOff>216155</xdr:rowOff>
    </xdr:to>
    <xdr:sp macro="" textlink="">
      <xdr:nvSpPr>
        <xdr:cNvPr id="33" name="Rectangle: Rounded Corners 32">
          <a:hlinkClick xmlns:r="http://schemas.openxmlformats.org/officeDocument/2006/relationships" r:id="rId4" tooltip="Kanban Board"/>
          <a:extLst>
            <a:ext uri="{FF2B5EF4-FFF2-40B4-BE49-F238E27FC236}">
              <a16:creationId xmlns:a16="http://schemas.microsoft.com/office/drawing/2014/main" id="{40335CF5-9505-4D24-B1CF-6DC84B192E9D}"/>
            </a:ext>
          </a:extLst>
        </xdr:cNvPr>
        <xdr:cNvSpPr/>
      </xdr:nvSpPr>
      <xdr:spPr>
        <a:xfrm>
          <a:off x="3938456" y="175431"/>
          <a:ext cx="918389" cy="368807"/>
        </a:xfrm>
        <a:prstGeom prst="roundRect">
          <a:avLst/>
        </a:prstGeom>
        <a:solidFill>
          <a:srgbClr val="1F4E78"/>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KANBAN</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twoCellAnchor editAs="oneCell">
    <xdr:from>
      <xdr:col>5</xdr:col>
      <xdr:colOff>1261700</xdr:colOff>
      <xdr:row>1</xdr:row>
      <xdr:rowOff>90764</xdr:rowOff>
    </xdr:from>
    <xdr:to>
      <xdr:col>6</xdr:col>
      <xdr:colOff>265128</xdr:colOff>
      <xdr:row>2</xdr:row>
      <xdr:rowOff>216155</xdr:rowOff>
    </xdr:to>
    <xdr:sp macro="" textlink="">
      <xdr:nvSpPr>
        <xdr:cNvPr id="34" name="Rectangle: Rounded Corners 33">
          <a:hlinkClick xmlns:r="http://schemas.openxmlformats.org/officeDocument/2006/relationships" r:id="rId5" tooltip="Database"/>
          <a:extLst>
            <a:ext uri="{FF2B5EF4-FFF2-40B4-BE49-F238E27FC236}">
              <a16:creationId xmlns:a16="http://schemas.microsoft.com/office/drawing/2014/main" id="{1D2C14C3-8F6B-4C84-8804-D24462FFC0D9}"/>
            </a:ext>
          </a:extLst>
        </xdr:cNvPr>
        <xdr:cNvSpPr/>
      </xdr:nvSpPr>
      <xdr:spPr>
        <a:xfrm>
          <a:off x="7368283" y="175431"/>
          <a:ext cx="919012"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DATABASE</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twoCellAnchor editAs="oneCell">
    <xdr:from>
      <xdr:col>6</xdr:col>
      <xdr:colOff>490014</xdr:colOff>
      <xdr:row>1</xdr:row>
      <xdr:rowOff>90764</xdr:rowOff>
    </xdr:from>
    <xdr:to>
      <xdr:col>6</xdr:col>
      <xdr:colOff>1400934</xdr:colOff>
      <xdr:row>2</xdr:row>
      <xdr:rowOff>216155</xdr:rowOff>
    </xdr:to>
    <xdr:sp macro="" textlink="">
      <xdr:nvSpPr>
        <xdr:cNvPr id="35" name="Rectangle: Rounded Corners 34">
          <a:hlinkClick xmlns:r="http://schemas.openxmlformats.org/officeDocument/2006/relationships" r:id="rId6" tooltip="Settings"/>
          <a:extLst>
            <a:ext uri="{FF2B5EF4-FFF2-40B4-BE49-F238E27FC236}">
              <a16:creationId xmlns:a16="http://schemas.microsoft.com/office/drawing/2014/main" id="{C6DCBF92-FEF3-4776-86F4-0F8CF61C2B1C}"/>
            </a:ext>
          </a:extLst>
        </xdr:cNvPr>
        <xdr:cNvSpPr/>
      </xdr:nvSpPr>
      <xdr:spPr>
        <a:xfrm>
          <a:off x="8512181" y="175431"/>
          <a:ext cx="910920"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SETTINGS</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twoCellAnchor editAs="oneCell">
    <xdr:from>
      <xdr:col>5</xdr:col>
      <xdr:colOff>118424</xdr:colOff>
      <xdr:row>1</xdr:row>
      <xdr:rowOff>90764</xdr:rowOff>
    </xdr:from>
    <xdr:to>
      <xdr:col>5</xdr:col>
      <xdr:colOff>1036813</xdr:colOff>
      <xdr:row>2</xdr:row>
      <xdr:rowOff>216155</xdr:rowOff>
    </xdr:to>
    <xdr:sp macro="" textlink="">
      <xdr:nvSpPr>
        <xdr:cNvPr id="36" name="Rectangle: Rounded Corners 35">
          <a:hlinkClick xmlns:r="http://schemas.openxmlformats.org/officeDocument/2006/relationships" r:id="rId7" tooltip="Dashboard"/>
          <a:extLst>
            <a:ext uri="{FF2B5EF4-FFF2-40B4-BE49-F238E27FC236}">
              <a16:creationId xmlns:a16="http://schemas.microsoft.com/office/drawing/2014/main" id="{1CAC7FE9-43AC-4625-BD91-539109AA73E3}"/>
            </a:ext>
          </a:extLst>
        </xdr:cNvPr>
        <xdr:cNvSpPr/>
      </xdr:nvSpPr>
      <xdr:spPr>
        <a:xfrm>
          <a:off x="6225007" y="175431"/>
          <a:ext cx="918389"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DASHBOARD</a:t>
          </a:r>
        </a:p>
      </xdr:txBody>
    </xdr:sp>
    <xdr:clientData/>
  </xdr:twoCellAnchor>
  <xdr:twoCellAnchor editAs="oneCell">
    <xdr:from>
      <xdr:col>2</xdr:col>
      <xdr:colOff>0</xdr:colOff>
      <xdr:row>5</xdr:row>
      <xdr:rowOff>0</xdr:rowOff>
    </xdr:from>
    <xdr:to>
      <xdr:col>2</xdr:col>
      <xdr:colOff>1584000</xdr:colOff>
      <xdr:row>6</xdr:row>
      <xdr:rowOff>422667</xdr:rowOff>
    </xdr:to>
    <mc:AlternateContent xmlns:mc="http://schemas.openxmlformats.org/markup-compatibility/2006" xmlns:a14="http://schemas.microsoft.com/office/drawing/2010/main">
      <mc:Choice Requires="a14">
        <xdr:graphicFrame macro="">
          <xdr:nvGraphicFramePr>
            <xdr:cNvPr id="18" name="Board Section 1">
              <a:extLst>
                <a:ext uri="{FF2B5EF4-FFF2-40B4-BE49-F238E27FC236}">
                  <a16:creationId xmlns:a16="http://schemas.microsoft.com/office/drawing/2014/main" id="{D4466DD6-0D70-4415-A118-73E9ADE1A581}"/>
                </a:ext>
              </a:extLst>
            </xdr:cNvPr>
            <xdr:cNvGraphicFramePr/>
          </xdr:nvGraphicFramePr>
          <xdr:xfrm>
            <a:off x="0" y="0"/>
            <a:ext cx="0" cy="0"/>
          </xdr:xfrm>
          <a:graphic>
            <a:graphicData uri="http://schemas.microsoft.com/office/drawing/2010/slicer">
              <sle:slicer xmlns:sle="http://schemas.microsoft.com/office/drawing/2010/slicer" name="Board Section 1"/>
            </a:graphicData>
          </a:graphic>
        </xdr:graphicFrame>
      </mc:Choice>
      <mc:Fallback xmlns="">
        <xdr:sp macro="" textlink="">
          <xdr:nvSpPr>
            <xdr:cNvPr id="0" name=""/>
            <xdr:cNvSpPr>
              <a:spLocks noTextEdit="1"/>
            </xdr:cNvSpPr>
          </xdr:nvSpPr>
          <xdr:spPr>
            <a:xfrm>
              <a:off x="359833" y="762000"/>
              <a:ext cx="1584000" cy="8460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3</xdr:col>
      <xdr:colOff>1840116</xdr:colOff>
      <xdr:row>5</xdr:row>
      <xdr:rowOff>0</xdr:rowOff>
    </xdr:from>
    <xdr:to>
      <xdr:col>5</xdr:col>
      <xdr:colOff>600950</xdr:colOff>
      <xdr:row>6</xdr:row>
      <xdr:rowOff>422667</xdr:rowOff>
    </xdr:to>
    <mc:AlternateContent xmlns:mc="http://schemas.openxmlformats.org/markup-compatibility/2006" xmlns:a14="http://schemas.microsoft.com/office/drawing/2010/main">
      <mc:Choice Requires="a14">
        <xdr:graphicFrame macro="">
          <xdr:nvGraphicFramePr>
            <xdr:cNvPr id="19" name="Responsible Person 2">
              <a:extLst>
                <a:ext uri="{FF2B5EF4-FFF2-40B4-BE49-F238E27FC236}">
                  <a16:creationId xmlns:a16="http://schemas.microsoft.com/office/drawing/2014/main" id="{7D01FC45-DE18-455C-988A-50A67D494FD6}"/>
                </a:ext>
              </a:extLst>
            </xdr:cNvPr>
            <xdr:cNvGraphicFramePr/>
          </xdr:nvGraphicFramePr>
          <xdr:xfrm>
            <a:off x="0" y="0"/>
            <a:ext cx="0" cy="0"/>
          </xdr:xfrm>
          <a:graphic>
            <a:graphicData uri="http://schemas.microsoft.com/office/drawing/2010/slicer">
              <sle:slicer xmlns:sle="http://schemas.microsoft.com/office/drawing/2010/slicer" name="Responsible Person 2"/>
            </a:graphicData>
          </a:graphic>
        </xdr:graphicFrame>
      </mc:Choice>
      <mc:Fallback xmlns="">
        <xdr:sp macro="" textlink="">
          <xdr:nvSpPr>
            <xdr:cNvPr id="0" name=""/>
            <xdr:cNvSpPr>
              <a:spLocks noTextEdit="1"/>
            </xdr:cNvSpPr>
          </xdr:nvSpPr>
          <xdr:spPr>
            <a:xfrm>
              <a:off x="4115533" y="762000"/>
              <a:ext cx="2592000" cy="8460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2</xdr:col>
      <xdr:colOff>1661850</xdr:colOff>
      <xdr:row>5</xdr:row>
      <xdr:rowOff>0</xdr:rowOff>
    </xdr:from>
    <xdr:to>
      <xdr:col>3</xdr:col>
      <xdr:colOff>1762266</xdr:colOff>
      <xdr:row>6</xdr:row>
      <xdr:rowOff>422667</xdr:rowOff>
    </xdr:to>
    <mc:AlternateContent xmlns:mc="http://schemas.openxmlformats.org/markup-compatibility/2006" xmlns:a14="http://schemas.microsoft.com/office/drawing/2010/main">
      <mc:Choice Requires="a14">
        <xdr:graphicFrame macro="">
          <xdr:nvGraphicFramePr>
            <xdr:cNvPr id="20" name="Priority 2">
              <a:extLst>
                <a:ext uri="{FF2B5EF4-FFF2-40B4-BE49-F238E27FC236}">
                  <a16:creationId xmlns:a16="http://schemas.microsoft.com/office/drawing/2014/main" id="{B3C197DD-77BE-42CF-A7AA-626BB0ED92EE}"/>
                </a:ext>
              </a:extLst>
            </xdr:cNvPr>
            <xdr:cNvGraphicFramePr/>
          </xdr:nvGraphicFramePr>
          <xdr:xfrm>
            <a:off x="0" y="0"/>
            <a:ext cx="0" cy="0"/>
          </xdr:xfrm>
          <a:graphic>
            <a:graphicData uri="http://schemas.microsoft.com/office/drawing/2010/slicer">
              <sle:slicer xmlns:sle="http://schemas.microsoft.com/office/drawing/2010/slicer" name="Priority 2"/>
            </a:graphicData>
          </a:graphic>
        </xdr:graphicFrame>
      </mc:Choice>
      <mc:Fallback xmlns="">
        <xdr:sp macro="" textlink="">
          <xdr:nvSpPr>
            <xdr:cNvPr id="0" name=""/>
            <xdr:cNvSpPr>
              <a:spLocks noTextEdit="1"/>
            </xdr:cNvSpPr>
          </xdr:nvSpPr>
          <xdr:spPr>
            <a:xfrm>
              <a:off x="2021683" y="762000"/>
              <a:ext cx="2016000" cy="8460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5</xdr:col>
      <xdr:colOff>678800</xdr:colOff>
      <xdr:row>5</xdr:row>
      <xdr:rowOff>0</xdr:rowOff>
    </xdr:from>
    <xdr:to>
      <xdr:col>6</xdr:col>
      <xdr:colOff>923216</xdr:colOff>
      <xdr:row>6</xdr:row>
      <xdr:rowOff>422667</xdr:rowOff>
    </xdr:to>
    <mc:AlternateContent xmlns:mc="http://schemas.openxmlformats.org/markup-compatibility/2006" xmlns:a14="http://schemas.microsoft.com/office/drawing/2010/main">
      <mc:Choice Requires="a14">
        <xdr:graphicFrame macro="">
          <xdr:nvGraphicFramePr>
            <xdr:cNvPr id="22" name="Task Due Date 2">
              <a:extLst>
                <a:ext uri="{FF2B5EF4-FFF2-40B4-BE49-F238E27FC236}">
                  <a16:creationId xmlns:a16="http://schemas.microsoft.com/office/drawing/2014/main" id="{505B02CA-6D4C-4C19-9C4C-0CBB073CB13A}"/>
                </a:ext>
              </a:extLst>
            </xdr:cNvPr>
            <xdr:cNvGraphicFramePr/>
          </xdr:nvGraphicFramePr>
          <xdr:xfrm>
            <a:off x="0" y="0"/>
            <a:ext cx="0" cy="0"/>
          </xdr:xfrm>
          <a:graphic>
            <a:graphicData uri="http://schemas.microsoft.com/office/drawing/2010/slicer">
              <sle:slicer xmlns:sle="http://schemas.microsoft.com/office/drawing/2010/slicer" name="Task Due Date 2"/>
            </a:graphicData>
          </a:graphic>
        </xdr:graphicFrame>
      </mc:Choice>
      <mc:Fallback xmlns="">
        <xdr:sp macro="" textlink="">
          <xdr:nvSpPr>
            <xdr:cNvPr id="0" name=""/>
            <xdr:cNvSpPr>
              <a:spLocks noTextEdit="1"/>
            </xdr:cNvSpPr>
          </xdr:nvSpPr>
          <xdr:spPr>
            <a:xfrm>
              <a:off x="6785383" y="762000"/>
              <a:ext cx="2160000" cy="8460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7</xdr:col>
      <xdr:colOff>423333</xdr:colOff>
      <xdr:row>5</xdr:row>
      <xdr:rowOff>0</xdr:rowOff>
    </xdr:from>
    <xdr:to>
      <xdr:col>17</xdr:col>
      <xdr:colOff>127750</xdr:colOff>
      <xdr:row>6</xdr:row>
      <xdr:rowOff>422667</xdr:rowOff>
    </xdr:to>
    <mc:AlternateContent xmlns:mc="http://schemas.openxmlformats.org/markup-compatibility/2006" xmlns:a14="http://schemas.microsoft.com/office/drawing/2010/main">
      <mc:Choice Requires="a14">
        <xdr:graphicFrame macro="">
          <xdr:nvGraphicFramePr>
            <xdr:cNvPr id="28" name="Untill Due Date1">
              <a:extLst>
                <a:ext uri="{FF2B5EF4-FFF2-40B4-BE49-F238E27FC236}">
                  <a16:creationId xmlns:a16="http://schemas.microsoft.com/office/drawing/2014/main" id="{01D0FAEE-8109-418B-ABF9-BF959179A2ED}"/>
                </a:ext>
              </a:extLst>
            </xdr:cNvPr>
            <xdr:cNvGraphicFramePr/>
          </xdr:nvGraphicFramePr>
          <xdr:xfrm>
            <a:off x="0" y="0"/>
            <a:ext cx="0" cy="0"/>
          </xdr:xfrm>
          <a:graphic>
            <a:graphicData uri="http://schemas.microsoft.com/office/drawing/2010/slicer">
              <sle:slicer xmlns:sle="http://schemas.microsoft.com/office/drawing/2010/slicer" name="Untill Due Date1"/>
            </a:graphicData>
          </a:graphic>
        </xdr:graphicFrame>
      </mc:Choice>
      <mc:Fallback xmlns="">
        <xdr:sp macro="" textlink="">
          <xdr:nvSpPr>
            <xdr:cNvPr id="0" name=""/>
            <xdr:cNvSpPr>
              <a:spLocks noTextEdit="1"/>
            </xdr:cNvSpPr>
          </xdr:nvSpPr>
          <xdr:spPr>
            <a:xfrm>
              <a:off x="10361083" y="762000"/>
              <a:ext cx="1620000" cy="8460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6</xdr:col>
      <xdr:colOff>1001066</xdr:colOff>
      <xdr:row>5</xdr:row>
      <xdr:rowOff>0</xdr:rowOff>
    </xdr:from>
    <xdr:to>
      <xdr:col>7</xdr:col>
      <xdr:colOff>345483</xdr:colOff>
      <xdr:row>6</xdr:row>
      <xdr:rowOff>422667</xdr:rowOff>
    </xdr:to>
    <mc:AlternateContent xmlns:mc="http://schemas.openxmlformats.org/markup-compatibility/2006" xmlns:a14="http://schemas.microsoft.com/office/drawing/2010/main">
      <mc:Choice Requires="a14">
        <xdr:graphicFrame macro="">
          <xdr:nvGraphicFramePr>
            <xdr:cNvPr id="29" name="Overdue 2">
              <a:extLst>
                <a:ext uri="{FF2B5EF4-FFF2-40B4-BE49-F238E27FC236}">
                  <a16:creationId xmlns:a16="http://schemas.microsoft.com/office/drawing/2014/main" id="{3E7E24B0-C9BD-4659-969C-69A1C15EDD3F}"/>
                </a:ext>
              </a:extLst>
            </xdr:cNvPr>
            <xdr:cNvGraphicFramePr/>
          </xdr:nvGraphicFramePr>
          <xdr:xfrm>
            <a:off x="0" y="0"/>
            <a:ext cx="0" cy="0"/>
          </xdr:xfrm>
          <a:graphic>
            <a:graphicData uri="http://schemas.microsoft.com/office/drawing/2010/slicer">
              <sle:slicer xmlns:sle="http://schemas.microsoft.com/office/drawing/2010/slicer" name="Overdue 2"/>
            </a:graphicData>
          </a:graphic>
        </xdr:graphicFrame>
      </mc:Choice>
      <mc:Fallback xmlns="">
        <xdr:sp macro="" textlink="">
          <xdr:nvSpPr>
            <xdr:cNvPr id="0" name=""/>
            <xdr:cNvSpPr>
              <a:spLocks noTextEdit="1"/>
            </xdr:cNvSpPr>
          </xdr:nvSpPr>
          <xdr:spPr>
            <a:xfrm>
              <a:off x="9023233" y="762000"/>
              <a:ext cx="1260000" cy="8460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19</xdr:col>
      <xdr:colOff>0</xdr:colOff>
      <xdr:row>4</xdr:row>
      <xdr:rowOff>42332</xdr:rowOff>
    </xdr:from>
    <xdr:to>
      <xdr:col>20</xdr:col>
      <xdr:colOff>381688</xdr:colOff>
      <xdr:row>5</xdr:row>
      <xdr:rowOff>361234</xdr:rowOff>
    </xdr:to>
    <xdr:sp macro="[0]!S_Refresh" textlink="">
      <xdr:nvSpPr>
        <xdr:cNvPr id="30" name="Rectangle: Rounded Corners 29">
          <a:extLst>
            <a:ext uri="{FF2B5EF4-FFF2-40B4-BE49-F238E27FC236}">
              <a16:creationId xmlns:a16="http://schemas.microsoft.com/office/drawing/2014/main" id="{991A86E4-C406-4868-9791-51DB1027962F}"/>
            </a:ext>
          </a:extLst>
        </xdr:cNvPr>
        <xdr:cNvSpPr/>
      </xdr:nvSpPr>
      <xdr:spPr>
        <a:xfrm>
          <a:off x="29326417" y="730249"/>
          <a:ext cx="974355" cy="392985"/>
        </a:xfrm>
        <a:prstGeom prst="roundRect">
          <a:avLst/>
        </a:prstGeom>
        <a:solidFill>
          <a:srgbClr val="2E86AB"/>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REFRESH</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twoCellAnchor editAs="oneCell">
    <xdr:from>
      <xdr:col>4</xdr:col>
      <xdr:colOff>890731</xdr:colOff>
      <xdr:row>1</xdr:row>
      <xdr:rowOff>90764</xdr:rowOff>
    </xdr:from>
    <xdr:to>
      <xdr:col>4</xdr:col>
      <xdr:colOff>1809120</xdr:colOff>
      <xdr:row>2</xdr:row>
      <xdr:rowOff>216155</xdr:rowOff>
    </xdr:to>
    <xdr:sp macro="" textlink="">
      <xdr:nvSpPr>
        <xdr:cNvPr id="25" name="Rectangle: Rounded Corners 24">
          <a:hlinkClick xmlns:r="http://schemas.openxmlformats.org/officeDocument/2006/relationships" r:id="rId12" tooltip="Calendar"/>
          <a:extLst>
            <a:ext uri="{FF2B5EF4-FFF2-40B4-BE49-F238E27FC236}">
              <a16:creationId xmlns:a16="http://schemas.microsoft.com/office/drawing/2014/main" id="{3B440721-6163-B004-24D3-8B19C11753CE}"/>
            </a:ext>
          </a:extLst>
        </xdr:cNvPr>
        <xdr:cNvSpPr/>
      </xdr:nvSpPr>
      <xdr:spPr>
        <a:xfrm>
          <a:off x="5081731" y="175431"/>
          <a:ext cx="918389"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CALENDAR</a:t>
          </a:r>
          <a:endParaRPr lang="en-US"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oneCellAnchor>
    <xdr:from>
      <xdr:col>7</xdr:col>
      <xdr:colOff>608728</xdr:colOff>
      <xdr:row>1</xdr:row>
      <xdr:rowOff>47625</xdr:rowOff>
    </xdr:from>
    <xdr:ext cx="1325166" cy="381000"/>
    <xdr:pic>
      <xdr:nvPicPr>
        <xdr:cNvPr id="1036" name="mpkLogo">
          <a:hlinkClick xmlns:a="http://schemas.openxmlformats.org/drawingml/2006/main" xmlns:r="http://schemas.openxmlformats.org/officeDocument/2006/relationships" r:id="rId16"/>
        </xdr:cNvPr>
        <xdr:cNvPicPr>
          <a:picLocks xmlns:a="http://schemas.openxmlformats.org/drawingml/2006/main" noChangeAspect="1"/>
        </xdr:cNvPicPr>
      </xdr:nvPicPr>
      <xdr:blipFill>
        <a:blip xmlns:a="http://schemas.openxmlformats.org/drawingml/2006/main" xmlns:r="http://schemas.openxmlformats.org/officeDocument/2006/relationships" r:embed="rId15"/>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100231</xdr:colOff>
      <xdr:row>1</xdr:row>
      <xdr:rowOff>89646</xdr:rowOff>
    </xdr:from>
    <xdr:to>
      <xdr:col>2</xdr:col>
      <xdr:colOff>526601</xdr:colOff>
      <xdr:row>2</xdr:row>
      <xdr:rowOff>214032</xdr:rowOff>
    </xdr:to>
    <xdr:pic>
      <xdr:nvPicPr>
        <xdr:cNvPr id="10" name="mainicon">
          <a:extLst>
            <a:ext uri="{FF2B5EF4-FFF2-40B4-BE49-F238E27FC236}">
              <a16:creationId xmlns:a16="http://schemas.microsoft.com/office/drawing/2014/main" id="{280BBE07-3F2D-47C0-8B4C-1E6248127FE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7881" y="175371"/>
          <a:ext cx="540670" cy="372036"/>
        </a:xfrm>
        <a:prstGeom prst="rect">
          <a:avLst/>
        </a:prstGeom>
        <a:effectLst>
          <a:outerShdw blurRad="63500" sx="102000" sy="102000" algn="ctr" rotWithShape="0">
            <a:prstClr val="black">
              <a:alpha val="40000"/>
            </a:prstClr>
          </a:outerShdw>
        </a:effectLst>
      </xdr:spPr>
    </xdr:pic>
    <xdr:clientData/>
  </xdr:twoCellAnchor>
  <xdr:twoCellAnchor editAs="oneCell">
    <xdr:from>
      <xdr:col>5</xdr:col>
      <xdr:colOff>33206</xdr:colOff>
      <xdr:row>1</xdr:row>
      <xdr:rowOff>90763</xdr:rowOff>
    </xdr:from>
    <xdr:to>
      <xdr:col>6</xdr:col>
      <xdr:colOff>835178</xdr:colOff>
      <xdr:row>2</xdr:row>
      <xdr:rowOff>216154</xdr:rowOff>
    </xdr:to>
    <xdr:sp macro="" textlink="">
      <xdr:nvSpPr>
        <xdr:cNvPr id="6" name="Rectangle: Rounded Corners 5">
          <a:hlinkClick xmlns:r="http://schemas.openxmlformats.org/officeDocument/2006/relationships" r:id="rId2" tooltip="Kanban Board"/>
          <a:extLst>
            <a:ext uri="{FF2B5EF4-FFF2-40B4-BE49-F238E27FC236}">
              <a16:creationId xmlns:a16="http://schemas.microsoft.com/office/drawing/2014/main" id="{160C7760-DDAD-440F-861C-AB680AC65875}"/>
            </a:ext>
          </a:extLst>
        </xdr:cNvPr>
        <xdr:cNvSpPr/>
      </xdr:nvSpPr>
      <xdr:spPr>
        <a:xfrm>
          <a:off x="3938456" y="175430"/>
          <a:ext cx="918389"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KANBAN</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twoCellAnchor editAs="oneCell">
    <xdr:from>
      <xdr:col>8</xdr:col>
      <xdr:colOff>1515700</xdr:colOff>
      <xdr:row>1</xdr:row>
      <xdr:rowOff>90763</xdr:rowOff>
    </xdr:from>
    <xdr:to>
      <xdr:col>10</xdr:col>
      <xdr:colOff>603795</xdr:colOff>
      <xdr:row>2</xdr:row>
      <xdr:rowOff>216154</xdr:rowOff>
    </xdr:to>
    <xdr:sp macro="" textlink="">
      <xdr:nvSpPr>
        <xdr:cNvPr id="7" name="Rectangle: Rounded Corners 6">
          <a:hlinkClick xmlns:r="http://schemas.openxmlformats.org/officeDocument/2006/relationships" r:id="rId3" tooltip="Database"/>
          <a:extLst>
            <a:ext uri="{FF2B5EF4-FFF2-40B4-BE49-F238E27FC236}">
              <a16:creationId xmlns:a16="http://schemas.microsoft.com/office/drawing/2014/main" id="{6C35D7DE-6543-4F36-8460-A819C520ED90}"/>
            </a:ext>
          </a:extLst>
        </xdr:cNvPr>
        <xdr:cNvSpPr/>
      </xdr:nvSpPr>
      <xdr:spPr>
        <a:xfrm>
          <a:off x="7368283" y="175430"/>
          <a:ext cx="919012"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DATABASE</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twoCellAnchor editAs="oneCell">
    <xdr:from>
      <xdr:col>10</xdr:col>
      <xdr:colOff>828681</xdr:colOff>
      <xdr:row>1</xdr:row>
      <xdr:rowOff>90763</xdr:rowOff>
    </xdr:from>
    <xdr:to>
      <xdr:col>11</xdr:col>
      <xdr:colOff>25101</xdr:colOff>
      <xdr:row>2</xdr:row>
      <xdr:rowOff>216154</xdr:rowOff>
    </xdr:to>
    <xdr:sp macro="" textlink="">
      <xdr:nvSpPr>
        <xdr:cNvPr id="8" name="Rectangle: Rounded Corners 7">
          <a:hlinkClick xmlns:r="http://schemas.openxmlformats.org/officeDocument/2006/relationships" r:id="rId4" tooltip="Settings"/>
          <a:extLst>
            <a:ext uri="{FF2B5EF4-FFF2-40B4-BE49-F238E27FC236}">
              <a16:creationId xmlns:a16="http://schemas.microsoft.com/office/drawing/2014/main" id="{5E8E629B-0673-45E2-B1CC-EA6465F28C14}"/>
            </a:ext>
          </a:extLst>
        </xdr:cNvPr>
        <xdr:cNvSpPr/>
      </xdr:nvSpPr>
      <xdr:spPr>
        <a:xfrm>
          <a:off x="8512181" y="175430"/>
          <a:ext cx="910920"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SETTINGS</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twoCellAnchor editAs="oneCell">
    <xdr:from>
      <xdr:col>8</xdr:col>
      <xdr:colOff>372424</xdr:colOff>
      <xdr:row>1</xdr:row>
      <xdr:rowOff>90763</xdr:rowOff>
    </xdr:from>
    <xdr:to>
      <xdr:col>8</xdr:col>
      <xdr:colOff>1290813</xdr:colOff>
      <xdr:row>2</xdr:row>
      <xdr:rowOff>216154</xdr:rowOff>
    </xdr:to>
    <xdr:sp macro="" textlink="">
      <xdr:nvSpPr>
        <xdr:cNvPr id="11" name="Rectangle: Rounded Corners 10">
          <a:hlinkClick xmlns:r="http://schemas.openxmlformats.org/officeDocument/2006/relationships" r:id="rId5" tooltip="Dashboard"/>
          <a:extLst>
            <a:ext uri="{FF2B5EF4-FFF2-40B4-BE49-F238E27FC236}">
              <a16:creationId xmlns:a16="http://schemas.microsoft.com/office/drawing/2014/main" id="{E2F33C3F-52BC-4059-B470-51484B5569A3}"/>
            </a:ext>
          </a:extLst>
        </xdr:cNvPr>
        <xdr:cNvSpPr/>
      </xdr:nvSpPr>
      <xdr:spPr>
        <a:xfrm>
          <a:off x="6225007" y="175430"/>
          <a:ext cx="918389"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DASHBOARD</a:t>
          </a:r>
        </a:p>
      </xdr:txBody>
    </xdr:sp>
    <xdr:clientData/>
  </xdr:twoCellAnchor>
  <xdr:twoCellAnchor editAs="oneCell">
    <xdr:from>
      <xdr:col>6</xdr:col>
      <xdr:colOff>1060064</xdr:colOff>
      <xdr:row>1</xdr:row>
      <xdr:rowOff>90763</xdr:rowOff>
    </xdr:from>
    <xdr:to>
      <xdr:col>8</xdr:col>
      <xdr:colOff>147537</xdr:colOff>
      <xdr:row>2</xdr:row>
      <xdr:rowOff>216154</xdr:rowOff>
    </xdr:to>
    <xdr:sp macro="" textlink="">
      <xdr:nvSpPr>
        <xdr:cNvPr id="12" name="Rectangle: Rounded Corners 11">
          <a:hlinkClick xmlns:r="http://schemas.openxmlformats.org/officeDocument/2006/relationships" r:id="rId6" tooltip="Calendar"/>
          <a:extLst>
            <a:ext uri="{FF2B5EF4-FFF2-40B4-BE49-F238E27FC236}">
              <a16:creationId xmlns:a16="http://schemas.microsoft.com/office/drawing/2014/main" id="{ADEEC737-D4DE-49D6-8D8B-52A9EDD51ED0}"/>
            </a:ext>
          </a:extLst>
        </xdr:cNvPr>
        <xdr:cNvSpPr/>
      </xdr:nvSpPr>
      <xdr:spPr>
        <a:xfrm>
          <a:off x="5081731" y="175430"/>
          <a:ext cx="918389" cy="368807"/>
        </a:xfrm>
        <a:prstGeom prst="roundRect">
          <a:avLst/>
        </a:prstGeom>
        <a:solidFill>
          <a:srgbClr val="1F4E78"/>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CALENDAR</a:t>
          </a:r>
          <a:endParaRPr lang="en-US"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oneCellAnchor>
    <xdr:from>
      <xdr:col>14</xdr:col>
      <xdr:colOff>301813</xdr:colOff>
      <xdr:row>1</xdr:row>
      <xdr:rowOff>47624</xdr:rowOff>
    </xdr:from>
    <xdr:ext cx="1325166" cy="381000"/>
    <xdr:pic>
      <xdr:nvPicPr>
        <xdr:cNvPr id="1012" name="mpkLogo">
          <a:hlinkClick xmlns:a="http://schemas.openxmlformats.org/drawingml/2006/main" xmlns:r="http://schemas.openxmlformats.org/officeDocument/2006/relationships" r:id="rId12"/>
        </xdr:cNvPr>
        <xdr:cNvPicPr>
          <a:picLocks xmlns:a="http://schemas.openxmlformats.org/drawingml/2006/main" noChangeAspect="1"/>
        </xdr:cNvPicPr>
      </xdr:nvPicPr>
      <xdr:blipFill>
        <a:blip xmlns:a="http://schemas.openxmlformats.org/drawingml/2006/main" xmlns:r="http://schemas.openxmlformats.org/officeDocument/2006/relationships" r:embed="rId11"/>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23</xdr:col>
      <xdr:colOff>65133</xdr:colOff>
      <xdr:row>4</xdr:row>
      <xdr:rowOff>64985</xdr:rowOff>
    </xdr:from>
    <xdr:to>
      <xdr:col>24</xdr:col>
      <xdr:colOff>446821</xdr:colOff>
      <xdr:row>5</xdr:row>
      <xdr:rowOff>383887</xdr:rowOff>
    </xdr:to>
    <xdr:sp macro="[0]!S_Refresh" textlink="">
      <xdr:nvSpPr>
        <xdr:cNvPr id="13" name="Rectangle: Rounded Corners 12">
          <a:extLst>
            <a:ext uri="{FF2B5EF4-FFF2-40B4-BE49-F238E27FC236}">
              <a16:creationId xmlns:a16="http://schemas.microsoft.com/office/drawing/2014/main" id="{00000000-0008-0000-0100-00000D000000}"/>
            </a:ext>
          </a:extLst>
        </xdr:cNvPr>
        <xdr:cNvSpPr/>
      </xdr:nvSpPr>
      <xdr:spPr>
        <a:xfrm>
          <a:off x="11918466" y="752902"/>
          <a:ext cx="974355" cy="392985"/>
        </a:xfrm>
        <a:prstGeom prst="roundRect">
          <a:avLst/>
        </a:prstGeom>
        <a:solidFill>
          <a:srgbClr val="2E86AB"/>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REFRESH</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twoCellAnchor editAs="oneCell">
    <xdr:from>
      <xdr:col>8</xdr:col>
      <xdr:colOff>504667</xdr:colOff>
      <xdr:row>10</xdr:row>
      <xdr:rowOff>74082</xdr:rowOff>
    </xdr:from>
    <xdr:to>
      <xdr:col>21</xdr:col>
      <xdr:colOff>0</xdr:colOff>
      <xdr:row>24</xdr:row>
      <xdr:rowOff>12915</xdr:rowOff>
    </xdr:to>
    <xdr:graphicFrame macro="">
      <xdr:nvGraphicFramePr>
        <xdr:cNvPr id="15" name="Chart 14">
          <a:extLst>
            <a:ext uri="{FF2B5EF4-FFF2-40B4-BE49-F238E27FC236}">
              <a16:creationId xmlns:a16="http://schemas.microsoft.com/office/drawing/2014/main" id="{00000000-0008-0000-01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7</xdr:col>
      <xdr:colOff>260260</xdr:colOff>
      <xdr:row>24</xdr:row>
      <xdr:rowOff>137585</xdr:rowOff>
    </xdr:from>
    <xdr:to>
      <xdr:col>11</xdr:col>
      <xdr:colOff>409594</xdr:colOff>
      <xdr:row>37</xdr:row>
      <xdr:rowOff>79502</xdr:rowOff>
    </xdr:to>
    <xdr:graphicFrame macro="">
      <xdr:nvGraphicFramePr>
        <xdr:cNvPr id="17" name="Chart 16">
          <a:extLst>
            <a:ext uri="{FF2B5EF4-FFF2-40B4-BE49-F238E27FC236}">
              <a16:creationId xmlns:a16="http://schemas.microsoft.com/office/drawing/2014/main" id="{00000000-0008-0000-01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11</xdr:col>
      <xdr:colOff>526667</xdr:colOff>
      <xdr:row>24</xdr:row>
      <xdr:rowOff>137585</xdr:rowOff>
    </xdr:from>
    <xdr:to>
      <xdr:col>21</xdr:col>
      <xdr:colOff>0</xdr:colOff>
      <xdr:row>37</xdr:row>
      <xdr:rowOff>79502</xdr:rowOff>
    </xdr:to>
    <xdr:graphicFrame macro="">
      <xdr:nvGraphicFramePr>
        <xdr:cNvPr id="19" name="Chart 18">
          <a:extLst>
            <a:ext uri="{FF2B5EF4-FFF2-40B4-BE49-F238E27FC236}">
              <a16:creationId xmlns:a16="http://schemas.microsoft.com/office/drawing/2014/main" id="{00000000-0008-0000-01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7</xdr:col>
      <xdr:colOff>549524</xdr:colOff>
      <xdr:row>5</xdr:row>
      <xdr:rowOff>0</xdr:rowOff>
    </xdr:from>
    <xdr:to>
      <xdr:col>12</xdr:col>
      <xdr:colOff>106191</xdr:colOff>
      <xdr:row>6</xdr:row>
      <xdr:rowOff>423332</xdr:rowOff>
    </xdr:to>
    <mc:AlternateContent xmlns:mc="http://schemas.openxmlformats.org/markup-compatibility/2006" xmlns:a14="http://schemas.microsoft.com/office/drawing/2010/main">
      <mc:Choice Requires="a14">
        <xdr:graphicFrame macro="">
          <xdr:nvGraphicFramePr>
            <xdr:cNvPr id="20" name="Responsible Person 1">
              <a:extLst>
                <a:ext uri="{FF2B5EF4-FFF2-40B4-BE49-F238E27FC236}">
                  <a16:creationId xmlns:a16="http://schemas.microsoft.com/office/drawing/2014/main" id="{00000000-0008-0000-0100-000014000000}"/>
                </a:ext>
              </a:extLst>
            </xdr:cNvPr>
            <xdr:cNvGraphicFramePr/>
          </xdr:nvGraphicFramePr>
          <xdr:xfrm>
            <a:off x="0" y="0"/>
            <a:ext cx="0" cy="0"/>
          </xdr:xfrm>
          <a:graphic>
            <a:graphicData uri="http://schemas.microsoft.com/office/drawing/2010/slicer">
              <sle:slicer xmlns:sle="http://schemas.microsoft.com/office/drawing/2010/slicer" name="Responsible Person 1"/>
            </a:graphicData>
          </a:graphic>
        </xdr:graphicFrame>
      </mc:Choice>
      <mc:Fallback xmlns="">
        <xdr:sp macro="" textlink="">
          <xdr:nvSpPr>
            <xdr:cNvPr id="0" name=""/>
            <xdr:cNvSpPr>
              <a:spLocks noTextEdit="1"/>
            </xdr:cNvSpPr>
          </xdr:nvSpPr>
          <xdr:spPr>
            <a:xfrm>
              <a:off x="3872691" y="814917"/>
              <a:ext cx="2520000" cy="84666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4</xdr:col>
      <xdr:colOff>427095</xdr:colOff>
      <xdr:row>5</xdr:row>
      <xdr:rowOff>0</xdr:rowOff>
    </xdr:from>
    <xdr:to>
      <xdr:col>7</xdr:col>
      <xdr:colOff>505121</xdr:colOff>
      <xdr:row>6</xdr:row>
      <xdr:rowOff>423332</xdr:rowOff>
    </xdr:to>
    <mc:AlternateContent xmlns:mc="http://schemas.openxmlformats.org/markup-compatibility/2006" xmlns:a14="http://schemas.microsoft.com/office/drawing/2010/main">
      <mc:Choice Requires="a14">
        <xdr:graphicFrame macro="">
          <xdr:nvGraphicFramePr>
            <xdr:cNvPr id="21" name="Priority 1">
              <a:extLst>
                <a:ext uri="{FF2B5EF4-FFF2-40B4-BE49-F238E27FC236}">
                  <a16:creationId xmlns:a16="http://schemas.microsoft.com/office/drawing/2014/main" id="{00000000-0008-0000-0100-000015000000}"/>
                </a:ext>
              </a:extLst>
            </xdr:cNvPr>
            <xdr:cNvGraphicFramePr/>
          </xdr:nvGraphicFramePr>
          <xdr:xfrm>
            <a:off x="0" y="0"/>
            <a:ext cx="0" cy="0"/>
          </xdr:xfrm>
          <a:graphic>
            <a:graphicData uri="http://schemas.microsoft.com/office/drawing/2010/slicer">
              <sle:slicer xmlns:sle="http://schemas.microsoft.com/office/drawing/2010/slicer" name="Priority 1"/>
            </a:graphicData>
          </a:graphic>
        </xdr:graphicFrame>
      </mc:Choice>
      <mc:Fallback xmlns="">
        <xdr:sp macro="" textlink="">
          <xdr:nvSpPr>
            <xdr:cNvPr id="0" name=""/>
            <xdr:cNvSpPr>
              <a:spLocks noTextEdit="1"/>
            </xdr:cNvSpPr>
          </xdr:nvSpPr>
          <xdr:spPr>
            <a:xfrm>
              <a:off x="1972262" y="814917"/>
              <a:ext cx="1856026" cy="84666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12</xdr:col>
      <xdr:colOff>150594</xdr:colOff>
      <xdr:row>5</xdr:row>
      <xdr:rowOff>0</xdr:rowOff>
    </xdr:from>
    <xdr:to>
      <xdr:col>15</xdr:col>
      <xdr:colOff>228620</xdr:colOff>
      <xdr:row>6</xdr:row>
      <xdr:rowOff>423332</xdr:rowOff>
    </xdr:to>
    <mc:AlternateContent xmlns:mc="http://schemas.openxmlformats.org/markup-compatibility/2006" xmlns:a14="http://schemas.microsoft.com/office/drawing/2010/main">
      <mc:Choice Requires="a14">
        <xdr:graphicFrame macro="">
          <xdr:nvGraphicFramePr>
            <xdr:cNvPr id="23" name="Task Start Date 1">
              <a:extLst>
                <a:ext uri="{FF2B5EF4-FFF2-40B4-BE49-F238E27FC236}">
                  <a16:creationId xmlns:a16="http://schemas.microsoft.com/office/drawing/2014/main" id="{00000000-0008-0000-0100-000017000000}"/>
                </a:ext>
              </a:extLst>
            </xdr:cNvPr>
            <xdr:cNvGraphicFramePr/>
          </xdr:nvGraphicFramePr>
          <xdr:xfrm>
            <a:off x="0" y="0"/>
            <a:ext cx="0" cy="0"/>
          </xdr:xfrm>
          <a:graphic>
            <a:graphicData uri="http://schemas.microsoft.com/office/drawing/2010/slicer">
              <sle:slicer xmlns:sle="http://schemas.microsoft.com/office/drawing/2010/slicer" name="Task Start Date 1"/>
            </a:graphicData>
          </a:graphic>
        </xdr:graphicFrame>
      </mc:Choice>
      <mc:Fallback xmlns="">
        <xdr:sp macro="" textlink="">
          <xdr:nvSpPr>
            <xdr:cNvPr id="0" name=""/>
            <xdr:cNvSpPr>
              <a:spLocks noTextEdit="1"/>
            </xdr:cNvSpPr>
          </xdr:nvSpPr>
          <xdr:spPr>
            <a:xfrm>
              <a:off x="6437094" y="814917"/>
              <a:ext cx="1856026" cy="84666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15</xdr:col>
      <xdr:colOff>273023</xdr:colOff>
      <xdr:row>5</xdr:row>
      <xdr:rowOff>0</xdr:rowOff>
    </xdr:from>
    <xdr:to>
      <xdr:col>18</xdr:col>
      <xdr:colOff>560599</xdr:colOff>
      <xdr:row>6</xdr:row>
      <xdr:rowOff>423332</xdr:rowOff>
    </xdr:to>
    <mc:AlternateContent xmlns:mc="http://schemas.openxmlformats.org/markup-compatibility/2006" xmlns:a14="http://schemas.microsoft.com/office/drawing/2010/main">
      <mc:Choice Requires="a14">
        <xdr:graphicFrame macro="">
          <xdr:nvGraphicFramePr>
            <xdr:cNvPr id="24" name="Task Due Date 1">
              <a:extLst>
                <a:ext uri="{FF2B5EF4-FFF2-40B4-BE49-F238E27FC236}">
                  <a16:creationId xmlns:a16="http://schemas.microsoft.com/office/drawing/2014/main" id="{00000000-0008-0000-0100-000018000000}"/>
                </a:ext>
              </a:extLst>
            </xdr:cNvPr>
            <xdr:cNvGraphicFramePr/>
          </xdr:nvGraphicFramePr>
          <xdr:xfrm>
            <a:off x="0" y="0"/>
            <a:ext cx="0" cy="0"/>
          </xdr:xfrm>
          <a:graphic>
            <a:graphicData uri="http://schemas.microsoft.com/office/drawing/2010/slicer">
              <sle:slicer xmlns:sle="http://schemas.microsoft.com/office/drawing/2010/slicer" name="Task Due Date 1"/>
            </a:graphicData>
          </a:graphic>
        </xdr:graphicFrame>
      </mc:Choice>
      <mc:Fallback xmlns="">
        <xdr:sp macro="" textlink="">
          <xdr:nvSpPr>
            <xdr:cNvPr id="0" name=""/>
            <xdr:cNvSpPr>
              <a:spLocks noTextEdit="1"/>
            </xdr:cNvSpPr>
          </xdr:nvSpPr>
          <xdr:spPr>
            <a:xfrm>
              <a:off x="8337523" y="814917"/>
              <a:ext cx="2065576" cy="84666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19</xdr:col>
      <xdr:colOff>12333</xdr:colOff>
      <xdr:row>5</xdr:row>
      <xdr:rowOff>0</xdr:rowOff>
    </xdr:from>
    <xdr:to>
      <xdr:col>21</xdr:col>
      <xdr:colOff>0</xdr:colOff>
      <xdr:row>6</xdr:row>
      <xdr:rowOff>423332</xdr:rowOff>
    </xdr:to>
    <mc:AlternateContent xmlns:mc="http://schemas.openxmlformats.org/markup-compatibility/2006" xmlns:a14="http://schemas.microsoft.com/office/drawing/2010/main">
      <mc:Choice Requires="a14">
        <xdr:graphicFrame macro="">
          <xdr:nvGraphicFramePr>
            <xdr:cNvPr id="30" name="Overdue 1">
              <a:extLst>
                <a:ext uri="{FF2B5EF4-FFF2-40B4-BE49-F238E27FC236}">
                  <a16:creationId xmlns:a16="http://schemas.microsoft.com/office/drawing/2014/main" id="{00000000-0008-0000-0100-00001E000000}"/>
                </a:ext>
              </a:extLst>
            </xdr:cNvPr>
            <xdr:cNvGraphicFramePr/>
          </xdr:nvGraphicFramePr>
          <xdr:xfrm>
            <a:off x="0" y="0"/>
            <a:ext cx="0" cy="0"/>
          </xdr:xfrm>
          <a:graphic>
            <a:graphicData uri="http://schemas.microsoft.com/office/drawing/2010/slicer">
              <sle:slicer xmlns:sle="http://schemas.microsoft.com/office/drawing/2010/slicer" name="Overdue 1"/>
            </a:graphicData>
          </a:graphic>
        </xdr:graphicFrame>
      </mc:Choice>
      <mc:Fallback xmlns="">
        <xdr:sp macro="" textlink="">
          <xdr:nvSpPr>
            <xdr:cNvPr id="0" name=""/>
            <xdr:cNvSpPr>
              <a:spLocks noTextEdit="1"/>
            </xdr:cNvSpPr>
          </xdr:nvSpPr>
          <xdr:spPr>
            <a:xfrm>
              <a:off x="10447500" y="814917"/>
              <a:ext cx="1173000" cy="84666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2</xdr:col>
      <xdr:colOff>0</xdr:colOff>
      <xdr:row>5</xdr:row>
      <xdr:rowOff>0</xdr:rowOff>
    </xdr:from>
    <xdr:to>
      <xdr:col>4</xdr:col>
      <xdr:colOff>382692</xdr:colOff>
      <xdr:row>6</xdr:row>
      <xdr:rowOff>423332</xdr:rowOff>
    </xdr:to>
    <mc:AlternateContent xmlns:mc="http://schemas.openxmlformats.org/markup-compatibility/2006" xmlns:a14="http://schemas.microsoft.com/office/drawing/2010/main">
      <mc:Choice Requires="a14">
        <xdr:graphicFrame macro="">
          <xdr:nvGraphicFramePr>
            <xdr:cNvPr id="31" name="Board">
              <a:extLst>
                <a:ext uri="{FF2B5EF4-FFF2-40B4-BE49-F238E27FC236}">
                  <a16:creationId xmlns:a16="http://schemas.microsoft.com/office/drawing/2014/main" id="{00000000-0008-0000-0100-00001F000000}"/>
                </a:ext>
              </a:extLst>
            </xdr:cNvPr>
            <xdr:cNvGraphicFramePr/>
          </xdr:nvGraphicFramePr>
          <xdr:xfrm>
            <a:off x="0" y="0"/>
            <a:ext cx="0" cy="0"/>
          </xdr:xfrm>
          <a:graphic>
            <a:graphicData uri="http://schemas.microsoft.com/office/drawing/2010/slicer">
              <sle:slicer xmlns:sle="http://schemas.microsoft.com/office/drawing/2010/slicer" name="Board"/>
            </a:graphicData>
          </a:graphic>
        </xdr:graphicFrame>
      </mc:Choice>
      <mc:Fallback xmlns="">
        <xdr:sp macro="" textlink="">
          <xdr:nvSpPr>
            <xdr:cNvPr id="0" name=""/>
            <xdr:cNvSpPr>
              <a:spLocks noTextEdit="1"/>
            </xdr:cNvSpPr>
          </xdr:nvSpPr>
          <xdr:spPr>
            <a:xfrm>
              <a:off x="359833" y="814917"/>
              <a:ext cx="1568026" cy="84666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2</xdr:col>
      <xdr:colOff>0</xdr:colOff>
      <xdr:row>24</xdr:row>
      <xdr:rowOff>137585</xdr:rowOff>
    </xdr:from>
    <xdr:to>
      <xdr:col>7</xdr:col>
      <xdr:colOff>143186</xdr:colOff>
      <xdr:row>37</xdr:row>
      <xdr:rowOff>79502</xdr:rowOff>
    </xdr:to>
    <xdr:graphicFrame macro="">
      <xdr:nvGraphicFramePr>
        <xdr:cNvPr id="32" name="Chart 31">
          <a:extLst>
            <a:ext uri="{FF2B5EF4-FFF2-40B4-BE49-F238E27FC236}">
              <a16:creationId xmlns:a16="http://schemas.microsoft.com/office/drawing/2014/main" id="{00000000-0008-0000-0100-00002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2</xdr:col>
      <xdr:colOff>0</xdr:colOff>
      <xdr:row>10</xdr:row>
      <xdr:rowOff>74082</xdr:rowOff>
    </xdr:from>
    <xdr:to>
      <xdr:col>8</xdr:col>
      <xdr:colOff>368000</xdr:colOff>
      <xdr:row>24</xdr:row>
      <xdr:rowOff>12915</xdr:rowOff>
    </xdr:to>
    <xdr:graphicFrame macro="">
      <xdr:nvGraphicFramePr>
        <xdr:cNvPr id="33" name="Chart 32">
          <a:extLst>
            <a:ext uri="{FF2B5EF4-FFF2-40B4-BE49-F238E27FC236}">
              <a16:creationId xmlns:a16="http://schemas.microsoft.com/office/drawing/2014/main" id="{00000000-0008-0000-0100-00002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1</xdr:col>
      <xdr:colOff>100231</xdr:colOff>
      <xdr:row>1</xdr:row>
      <xdr:rowOff>89646</xdr:rowOff>
    </xdr:from>
    <xdr:to>
      <xdr:col>2</xdr:col>
      <xdr:colOff>526601</xdr:colOff>
      <xdr:row>2</xdr:row>
      <xdr:rowOff>214032</xdr:rowOff>
    </xdr:to>
    <xdr:pic>
      <xdr:nvPicPr>
        <xdr:cNvPr id="40" name="mainicon">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43648" y="174313"/>
          <a:ext cx="542786" cy="367802"/>
        </a:xfrm>
        <a:prstGeom prst="rect">
          <a:avLst/>
        </a:prstGeom>
        <a:effectLst>
          <a:outerShdw blurRad="63500" sx="102000" sy="102000" algn="ctr" rotWithShape="0">
            <a:prstClr val="black">
              <a:alpha val="40000"/>
            </a:prstClr>
          </a:outerShdw>
        </a:effectLst>
      </xdr:spPr>
    </xdr:pic>
    <xdr:clientData/>
  </xdr:twoCellAnchor>
  <xdr:twoCellAnchor editAs="oneCell">
    <xdr:from>
      <xdr:col>8</xdr:col>
      <xdr:colOff>22623</xdr:colOff>
      <xdr:row>1</xdr:row>
      <xdr:rowOff>90763</xdr:rowOff>
    </xdr:from>
    <xdr:to>
      <xdr:col>9</xdr:col>
      <xdr:colOff>348345</xdr:colOff>
      <xdr:row>2</xdr:row>
      <xdr:rowOff>216154</xdr:rowOff>
    </xdr:to>
    <xdr:sp macro="" textlink="">
      <xdr:nvSpPr>
        <xdr:cNvPr id="29" name="Rectangle: Rounded Corners 28">
          <a:hlinkClick xmlns:r="http://schemas.openxmlformats.org/officeDocument/2006/relationships" r:id="rId8" tooltip="Kanban Board"/>
          <a:extLst>
            <a:ext uri="{FF2B5EF4-FFF2-40B4-BE49-F238E27FC236}">
              <a16:creationId xmlns:a16="http://schemas.microsoft.com/office/drawing/2014/main" id="{597FE958-E840-42B3-9001-DE456A70F8D6}"/>
            </a:ext>
          </a:extLst>
        </xdr:cNvPr>
        <xdr:cNvSpPr/>
      </xdr:nvSpPr>
      <xdr:spPr>
        <a:xfrm>
          <a:off x="3938456" y="175430"/>
          <a:ext cx="918389"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KANBAN</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twoCellAnchor editAs="oneCell">
    <xdr:from>
      <xdr:col>13</xdr:col>
      <xdr:colOff>489116</xdr:colOff>
      <xdr:row>1</xdr:row>
      <xdr:rowOff>90763</xdr:rowOff>
    </xdr:from>
    <xdr:to>
      <xdr:col>15</xdr:col>
      <xdr:colOff>222795</xdr:colOff>
      <xdr:row>2</xdr:row>
      <xdr:rowOff>216154</xdr:rowOff>
    </xdr:to>
    <xdr:sp macro="" textlink="">
      <xdr:nvSpPr>
        <xdr:cNvPr id="35" name="Rectangle: Rounded Corners 34">
          <a:hlinkClick xmlns:r="http://schemas.openxmlformats.org/officeDocument/2006/relationships" r:id="rId9" tooltip="Database"/>
          <a:extLst>
            <a:ext uri="{FF2B5EF4-FFF2-40B4-BE49-F238E27FC236}">
              <a16:creationId xmlns:a16="http://schemas.microsoft.com/office/drawing/2014/main" id="{B3A022D3-7069-4536-A0DA-B6CCA1CADF24}"/>
            </a:ext>
          </a:extLst>
        </xdr:cNvPr>
        <xdr:cNvSpPr/>
      </xdr:nvSpPr>
      <xdr:spPr>
        <a:xfrm>
          <a:off x="7368283" y="175430"/>
          <a:ext cx="919012"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DATABASE</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twoCellAnchor editAs="oneCell">
    <xdr:from>
      <xdr:col>15</xdr:col>
      <xdr:colOff>447681</xdr:colOff>
      <xdr:row>1</xdr:row>
      <xdr:rowOff>90763</xdr:rowOff>
    </xdr:from>
    <xdr:to>
      <xdr:col>17</xdr:col>
      <xdr:colOff>173268</xdr:colOff>
      <xdr:row>2</xdr:row>
      <xdr:rowOff>216154</xdr:rowOff>
    </xdr:to>
    <xdr:sp macro="" textlink="">
      <xdr:nvSpPr>
        <xdr:cNvPr id="36" name="Rectangle: Rounded Corners 35">
          <a:hlinkClick xmlns:r="http://schemas.openxmlformats.org/officeDocument/2006/relationships" r:id="rId10" tooltip="Settings"/>
          <a:extLst>
            <a:ext uri="{FF2B5EF4-FFF2-40B4-BE49-F238E27FC236}">
              <a16:creationId xmlns:a16="http://schemas.microsoft.com/office/drawing/2014/main" id="{44FB1A2C-ECD6-43D8-B4EA-C8E60808B784}"/>
            </a:ext>
          </a:extLst>
        </xdr:cNvPr>
        <xdr:cNvSpPr/>
      </xdr:nvSpPr>
      <xdr:spPr>
        <a:xfrm>
          <a:off x="8512181" y="175430"/>
          <a:ext cx="910920"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SETTINGS</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twoCellAnchor editAs="oneCell">
    <xdr:from>
      <xdr:col>11</xdr:col>
      <xdr:colOff>531174</xdr:colOff>
      <xdr:row>1</xdr:row>
      <xdr:rowOff>90763</xdr:rowOff>
    </xdr:from>
    <xdr:to>
      <xdr:col>13</xdr:col>
      <xdr:colOff>264229</xdr:colOff>
      <xdr:row>2</xdr:row>
      <xdr:rowOff>216154</xdr:rowOff>
    </xdr:to>
    <xdr:sp macro="" textlink="">
      <xdr:nvSpPr>
        <xdr:cNvPr id="37" name="Rectangle: Rounded Corners 36">
          <a:hlinkClick xmlns:r="http://schemas.openxmlformats.org/officeDocument/2006/relationships" r:id="rId11" tooltip="Dashboard"/>
          <a:extLst>
            <a:ext uri="{FF2B5EF4-FFF2-40B4-BE49-F238E27FC236}">
              <a16:creationId xmlns:a16="http://schemas.microsoft.com/office/drawing/2014/main" id="{142440F6-6742-4334-AA2C-78B2A5693953}"/>
            </a:ext>
          </a:extLst>
        </xdr:cNvPr>
        <xdr:cNvSpPr/>
      </xdr:nvSpPr>
      <xdr:spPr>
        <a:xfrm>
          <a:off x="6225007" y="175430"/>
          <a:ext cx="918389" cy="368807"/>
        </a:xfrm>
        <a:prstGeom prst="roundRect">
          <a:avLst/>
        </a:prstGeom>
        <a:solidFill>
          <a:srgbClr val="1F4E78"/>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DASHBOARD</a:t>
          </a:r>
        </a:p>
      </xdr:txBody>
    </xdr:sp>
    <xdr:clientData/>
  </xdr:twoCellAnchor>
  <xdr:twoCellAnchor editAs="oneCell">
    <xdr:from>
      <xdr:col>9</xdr:col>
      <xdr:colOff>573231</xdr:colOff>
      <xdr:row>1</xdr:row>
      <xdr:rowOff>90763</xdr:rowOff>
    </xdr:from>
    <xdr:to>
      <xdr:col>11</xdr:col>
      <xdr:colOff>306287</xdr:colOff>
      <xdr:row>2</xdr:row>
      <xdr:rowOff>216154</xdr:rowOff>
    </xdr:to>
    <xdr:sp macro="" textlink="">
      <xdr:nvSpPr>
        <xdr:cNvPr id="38" name="Rectangle: Rounded Corners 37">
          <a:hlinkClick xmlns:r="http://schemas.openxmlformats.org/officeDocument/2006/relationships" r:id="rId12" tooltip="Calendar"/>
          <a:extLst>
            <a:ext uri="{FF2B5EF4-FFF2-40B4-BE49-F238E27FC236}">
              <a16:creationId xmlns:a16="http://schemas.microsoft.com/office/drawing/2014/main" id="{B0522650-631F-4DC2-AD2E-D65266362239}"/>
            </a:ext>
          </a:extLst>
        </xdr:cNvPr>
        <xdr:cNvSpPr/>
      </xdr:nvSpPr>
      <xdr:spPr>
        <a:xfrm>
          <a:off x="5081731" y="175430"/>
          <a:ext cx="918389"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CALENDAR</a:t>
          </a:r>
          <a:endParaRPr lang="en-US"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oneCellAnchor>
    <xdr:from>
      <xdr:col>18</xdr:col>
      <xdr:colOff>365313</xdr:colOff>
      <xdr:row>1</xdr:row>
      <xdr:rowOff>47624</xdr:rowOff>
    </xdr:from>
    <xdr:ext cx="1325166" cy="381000"/>
    <xdr:pic>
      <xdr:nvPicPr>
        <xdr:cNvPr id="1040" name="mpkLogo">
          <a:hlinkClick xmlns:a="http://schemas.openxmlformats.org/drawingml/2006/main" xmlns:r="http://schemas.openxmlformats.org/officeDocument/2006/relationships" r:id="rId18"/>
        </xdr:cNvPr>
        <xdr:cNvPicPr>
          <a:picLocks xmlns:a="http://schemas.openxmlformats.org/drawingml/2006/main" noChangeAspect="1"/>
        </xdr:cNvPicPr>
      </xdr:nvPicPr>
      <xdr:blipFill>
        <a:blip xmlns:a="http://schemas.openxmlformats.org/drawingml/2006/main" xmlns:r="http://schemas.openxmlformats.org/officeDocument/2006/relationships" r:embed="rId17"/>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1</xdr:col>
      <xdr:colOff>100231</xdr:colOff>
      <xdr:row>1</xdr:row>
      <xdr:rowOff>89646</xdr:rowOff>
    </xdr:from>
    <xdr:to>
      <xdr:col>2</xdr:col>
      <xdr:colOff>367851</xdr:colOff>
      <xdr:row>2</xdr:row>
      <xdr:rowOff>214032</xdr:rowOff>
    </xdr:to>
    <xdr:pic>
      <xdr:nvPicPr>
        <xdr:cNvPr id="21" name="mainicon">
          <a:extLst>
            <a:ext uri="{FF2B5EF4-FFF2-40B4-BE49-F238E27FC236}">
              <a16:creationId xmlns:a16="http://schemas.microsoft.com/office/drawing/2014/main" id="{00000000-0008-0000-0200-00001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3648" y="174313"/>
          <a:ext cx="542786" cy="367802"/>
        </a:xfrm>
        <a:prstGeom prst="rect">
          <a:avLst/>
        </a:prstGeom>
        <a:effectLst>
          <a:outerShdw blurRad="63500" sx="102000" sy="102000" algn="ctr" rotWithShape="0">
            <a:prstClr val="black">
              <a:alpha val="40000"/>
            </a:prstClr>
          </a:outerShdw>
        </a:effectLst>
      </xdr:spPr>
    </xdr:pic>
    <xdr:clientData/>
  </xdr:twoCellAnchor>
  <xdr:twoCellAnchor editAs="oneCell">
    <xdr:from>
      <xdr:col>3</xdr:col>
      <xdr:colOff>1271456</xdr:colOff>
      <xdr:row>1</xdr:row>
      <xdr:rowOff>90763</xdr:rowOff>
    </xdr:from>
    <xdr:to>
      <xdr:col>4</xdr:col>
      <xdr:colOff>41428</xdr:colOff>
      <xdr:row>2</xdr:row>
      <xdr:rowOff>216154</xdr:rowOff>
    </xdr:to>
    <xdr:sp macro="" textlink="">
      <xdr:nvSpPr>
        <xdr:cNvPr id="17" name="Rectangle: Rounded Corners 16">
          <a:hlinkClick xmlns:r="http://schemas.openxmlformats.org/officeDocument/2006/relationships" r:id="rId3" tooltip="Kanban Board"/>
          <a:extLst>
            <a:ext uri="{FF2B5EF4-FFF2-40B4-BE49-F238E27FC236}">
              <a16:creationId xmlns:a16="http://schemas.microsoft.com/office/drawing/2014/main" id="{260CE737-7F6D-42AC-BB73-E8FEDE0D4938}"/>
            </a:ext>
          </a:extLst>
        </xdr:cNvPr>
        <xdr:cNvSpPr/>
      </xdr:nvSpPr>
      <xdr:spPr>
        <a:xfrm>
          <a:off x="3938456" y="175430"/>
          <a:ext cx="918389"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KANBAN</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twoCellAnchor editAs="oneCell">
    <xdr:from>
      <xdr:col>6</xdr:col>
      <xdr:colOff>891283</xdr:colOff>
      <xdr:row>1</xdr:row>
      <xdr:rowOff>90763</xdr:rowOff>
    </xdr:from>
    <xdr:to>
      <xdr:col>7</xdr:col>
      <xdr:colOff>169878</xdr:colOff>
      <xdr:row>2</xdr:row>
      <xdr:rowOff>216154</xdr:rowOff>
    </xdr:to>
    <xdr:sp macro="" textlink="">
      <xdr:nvSpPr>
        <xdr:cNvPr id="18" name="Rectangle: Rounded Corners 17">
          <a:hlinkClick xmlns:r="http://schemas.openxmlformats.org/officeDocument/2006/relationships" r:id="rId4" tooltip="Database"/>
          <a:extLst>
            <a:ext uri="{FF2B5EF4-FFF2-40B4-BE49-F238E27FC236}">
              <a16:creationId xmlns:a16="http://schemas.microsoft.com/office/drawing/2014/main" id="{7700FCCD-7787-4FBE-94EE-AE6385F7E6BD}"/>
            </a:ext>
          </a:extLst>
        </xdr:cNvPr>
        <xdr:cNvSpPr/>
      </xdr:nvSpPr>
      <xdr:spPr>
        <a:xfrm>
          <a:off x="7368283" y="175430"/>
          <a:ext cx="919012" cy="368807"/>
        </a:xfrm>
        <a:prstGeom prst="roundRect">
          <a:avLst/>
        </a:prstGeom>
        <a:solidFill>
          <a:srgbClr val="1F4E78"/>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DATABASE</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twoCellAnchor editAs="oneCell">
    <xdr:from>
      <xdr:col>7</xdr:col>
      <xdr:colOff>394764</xdr:colOff>
      <xdr:row>1</xdr:row>
      <xdr:rowOff>90763</xdr:rowOff>
    </xdr:from>
    <xdr:to>
      <xdr:col>8</xdr:col>
      <xdr:colOff>300268</xdr:colOff>
      <xdr:row>2</xdr:row>
      <xdr:rowOff>216154</xdr:rowOff>
    </xdr:to>
    <xdr:sp macro="" textlink="">
      <xdr:nvSpPr>
        <xdr:cNvPr id="22" name="Rectangle: Rounded Corners 21">
          <a:hlinkClick xmlns:r="http://schemas.openxmlformats.org/officeDocument/2006/relationships" r:id="rId5" tooltip="Settings"/>
          <a:extLst>
            <a:ext uri="{FF2B5EF4-FFF2-40B4-BE49-F238E27FC236}">
              <a16:creationId xmlns:a16="http://schemas.microsoft.com/office/drawing/2014/main" id="{EBC9A793-ACD4-478E-AD2B-10398E5691B4}"/>
            </a:ext>
          </a:extLst>
        </xdr:cNvPr>
        <xdr:cNvSpPr/>
      </xdr:nvSpPr>
      <xdr:spPr>
        <a:xfrm>
          <a:off x="8512181" y="175430"/>
          <a:ext cx="910920"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SETTINGS</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twoCellAnchor editAs="oneCell">
    <xdr:from>
      <xdr:col>5</xdr:col>
      <xdr:colOff>605257</xdr:colOff>
      <xdr:row>1</xdr:row>
      <xdr:rowOff>90763</xdr:rowOff>
    </xdr:from>
    <xdr:to>
      <xdr:col>6</xdr:col>
      <xdr:colOff>666396</xdr:colOff>
      <xdr:row>2</xdr:row>
      <xdr:rowOff>216154</xdr:rowOff>
    </xdr:to>
    <xdr:sp macro="" textlink="">
      <xdr:nvSpPr>
        <xdr:cNvPr id="23" name="Rectangle: Rounded Corners 22">
          <a:hlinkClick xmlns:r="http://schemas.openxmlformats.org/officeDocument/2006/relationships" r:id="rId6" tooltip="Dashboard"/>
          <a:extLst>
            <a:ext uri="{FF2B5EF4-FFF2-40B4-BE49-F238E27FC236}">
              <a16:creationId xmlns:a16="http://schemas.microsoft.com/office/drawing/2014/main" id="{49B6481E-216F-4CF1-BA21-FF12716B4929}"/>
            </a:ext>
          </a:extLst>
        </xdr:cNvPr>
        <xdr:cNvSpPr/>
      </xdr:nvSpPr>
      <xdr:spPr>
        <a:xfrm>
          <a:off x="6225007" y="175430"/>
          <a:ext cx="918389"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DASHBOARD</a:t>
          </a:r>
        </a:p>
      </xdr:txBody>
    </xdr:sp>
    <xdr:clientData/>
  </xdr:twoCellAnchor>
  <xdr:twoCellAnchor editAs="oneCell">
    <xdr:from>
      <xdr:col>4</xdr:col>
      <xdr:colOff>266314</xdr:colOff>
      <xdr:row>1</xdr:row>
      <xdr:rowOff>90763</xdr:rowOff>
    </xdr:from>
    <xdr:to>
      <xdr:col>5</xdr:col>
      <xdr:colOff>380370</xdr:colOff>
      <xdr:row>2</xdr:row>
      <xdr:rowOff>216154</xdr:rowOff>
    </xdr:to>
    <xdr:sp macro="" textlink="">
      <xdr:nvSpPr>
        <xdr:cNvPr id="24" name="Rectangle: Rounded Corners 23">
          <a:hlinkClick xmlns:r="http://schemas.openxmlformats.org/officeDocument/2006/relationships" r:id="rId7" tooltip="Calendar"/>
          <a:extLst>
            <a:ext uri="{FF2B5EF4-FFF2-40B4-BE49-F238E27FC236}">
              <a16:creationId xmlns:a16="http://schemas.microsoft.com/office/drawing/2014/main" id="{666362FD-6C77-41A1-AA46-2DD0EA7619DB}"/>
            </a:ext>
          </a:extLst>
        </xdr:cNvPr>
        <xdr:cNvSpPr/>
      </xdr:nvSpPr>
      <xdr:spPr>
        <a:xfrm>
          <a:off x="5081731" y="175430"/>
          <a:ext cx="918389"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CALENDAR</a:t>
          </a:r>
          <a:endParaRPr lang="en-US"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oneCellAnchor>
    <xdr:from>
      <xdr:col>12</xdr:col>
      <xdr:colOff>1719979</xdr:colOff>
      <xdr:row>1</xdr:row>
      <xdr:rowOff>47624</xdr:rowOff>
    </xdr:from>
    <xdr:ext cx="1325166" cy="381000"/>
    <xdr:pic>
      <xdr:nvPicPr>
        <xdr:cNvPr id="1024" name="mpkLogo">
          <a:hlinkClick xmlns:a="http://schemas.openxmlformats.org/drawingml/2006/main" xmlns:r="http://schemas.openxmlformats.org/officeDocument/2006/relationships" r:id="rId14"/>
        </xdr:cNvPr>
        <xdr:cNvPicPr>
          <a:picLocks xmlns:a="http://schemas.openxmlformats.org/drawingml/2006/main" noChangeAspect="1"/>
        </xdr:cNvPicPr>
      </xdr:nvPicPr>
      <xdr:blipFill>
        <a:blip xmlns:a="http://schemas.openxmlformats.org/drawingml/2006/main" xmlns:r="http://schemas.openxmlformats.org/officeDocument/2006/relationships" r:embed="rId13"/>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1</xdr:col>
      <xdr:colOff>100231</xdr:colOff>
      <xdr:row>1</xdr:row>
      <xdr:rowOff>89646</xdr:rowOff>
    </xdr:from>
    <xdr:to>
      <xdr:col>2</xdr:col>
      <xdr:colOff>367851</xdr:colOff>
      <xdr:row>2</xdr:row>
      <xdr:rowOff>214032</xdr:rowOff>
    </xdr:to>
    <xdr:pic>
      <xdr:nvPicPr>
        <xdr:cNvPr id="20" name="mainicon">
          <a:extLst>
            <a:ext uri="{FF2B5EF4-FFF2-40B4-BE49-F238E27FC236}">
              <a16:creationId xmlns:a16="http://schemas.microsoft.com/office/drawing/2014/main" id="{00000000-0008-0000-0300-00001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3648" y="174313"/>
          <a:ext cx="542786" cy="367802"/>
        </a:xfrm>
        <a:prstGeom prst="rect">
          <a:avLst/>
        </a:prstGeom>
        <a:effectLst>
          <a:outerShdw blurRad="63500" sx="102000" sy="102000" algn="ctr" rotWithShape="0">
            <a:prstClr val="black">
              <a:alpha val="40000"/>
            </a:prstClr>
          </a:outerShdw>
        </a:effectLst>
      </xdr:spPr>
    </xdr:pic>
    <xdr:clientData/>
  </xdr:twoCellAnchor>
  <xdr:twoCellAnchor editAs="oneCell">
    <xdr:from>
      <xdr:col>4</xdr:col>
      <xdr:colOff>710539</xdr:colOff>
      <xdr:row>1</xdr:row>
      <xdr:rowOff>90763</xdr:rowOff>
    </xdr:from>
    <xdr:to>
      <xdr:col>4</xdr:col>
      <xdr:colOff>1628928</xdr:colOff>
      <xdr:row>2</xdr:row>
      <xdr:rowOff>216154</xdr:rowOff>
    </xdr:to>
    <xdr:sp macro="" textlink="">
      <xdr:nvSpPr>
        <xdr:cNvPr id="32" name="Rectangle: Rounded Corners 31">
          <a:hlinkClick xmlns:r="http://schemas.openxmlformats.org/officeDocument/2006/relationships" r:id="rId3" tooltip="Kanban Board"/>
          <a:extLst>
            <a:ext uri="{FF2B5EF4-FFF2-40B4-BE49-F238E27FC236}">
              <a16:creationId xmlns:a16="http://schemas.microsoft.com/office/drawing/2014/main" id="{02F52AF8-D46D-4731-AEF7-9A101CACC157}"/>
            </a:ext>
          </a:extLst>
        </xdr:cNvPr>
        <xdr:cNvSpPr/>
      </xdr:nvSpPr>
      <xdr:spPr>
        <a:xfrm>
          <a:off x="3938456" y="175430"/>
          <a:ext cx="918389"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KANBAN</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twoCellAnchor editAs="oneCell">
    <xdr:from>
      <xdr:col>6</xdr:col>
      <xdr:colOff>1431033</xdr:colOff>
      <xdr:row>1</xdr:row>
      <xdr:rowOff>90763</xdr:rowOff>
    </xdr:from>
    <xdr:to>
      <xdr:col>6</xdr:col>
      <xdr:colOff>2350045</xdr:colOff>
      <xdr:row>2</xdr:row>
      <xdr:rowOff>216154</xdr:rowOff>
    </xdr:to>
    <xdr:sp macro="" textlink="">
      <xdr:nvSpPr>
        <xdr:cNvPr id="33" name="Rectangle: Rounded Corners 32">
          <a:hlinkClick xmlns:r="http://schemas.openxmlformats.org/officeDocument/2006/relationships" r:id="rId4" tooltip="Database"/>
          <a:extLst>
            <a:ext uri="{FF2B5EF4-FFF2-40B4-BE49-F238E27FC236}">
              <a16:creationId xmlns:a16="http://schemas.microsoft.com/office/drawing/2014/main" id="{2BE462BE-AA0C-4E77-BE1A-9987AEAFECFA}"/>
            </a:ext>
          </a:extLst>
        </xdr:cNvPr>
        <xdr:cNvSpPr/>
      </xdr:nvSpPr>
      <xdr:spPr>
        <a:xfrm>
          <a:off x="7368283" y="175430"/>
          <a:ext cx="919012"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DATABASE</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twoCellAnchor editAs="oneCell">
    <xdr:from>
      <xdr:col>7</xdr:col>
      <xdr:colOff>193681</xdr:colOff>
      <xdr:row>1</xdr:row>
      <xdr:rowOff>90763</xdr:rowOff>
    </xdr:from>
    <xdr:to>
      <xdr:col>8</xdr:col>
      <xdr:colOff>776518</xdr:colOff>
      <xdr:row>2</xdr:row>
      <xdr:rowOff>216154</xdr:rowOff>
    </xdr:to>
    <xdr:sp macro="" textlink="">
      <xdr:nvSpPr>
        <xdr:cNvPr id="34" name="Rectangle: Rounded Corners 33">
          <a:hlinkClick xmlns:r="http://schemas.openxmlformats.org/officeDocument/2006/relationships" r:id="rId5" tooltip="Settings"/>
          <a:extLst>
            <a:ext uri="{FF2B5EF4-FFF2-40B4-BE49-F238E27FC236}">
              <a16:creationId xmlns:a16="http://schemas.microsoft.com/office/drawing/2014/main" id="{A42594F9-A9AC-4BB2-89E8-12A2B234556B}"/>
            </a:ext>
          </a:extLst>
        </xdr:cNvPr>
        <xdr:cNvSpPr/>
      </xdr:nvSpPr>
      <xdr:spPr>
        <a:xfrm>
          <a:off x="8512181" y="175430"/>
          <a:ext cx="910920" cy="368807"/>
        </a:xfrm>
        <a:prstGeom prst="roundRect">
          <a:avLst/>
        </a:prstGeom>
        <a:solidFill>
          <a:srgbClr val="1F4E78"/>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SETTINGS</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twoCellAnchor editAs="oneCell">
    <xdr:from>
      <xdr:col>6</xdr:col>
      <xdr:colOff>287757</xdr:colOff>
      <xdr:row>1</xdr:row>
      <xdr:rowOff>90763</xdr:rowOff>
    </xdr:from>
    <xdr:to>
      <xdr:col>6</xdr:col>
      <xdr:colOff>1206146</xdr:colOff>
      <xdr:row>2</xdr:row>
      <xdr:rowOff>216154</xdr:rowOff>
    </xdr:to>
    <xdr:sp macro="" textlink="">
      <xdr:nvSpPr>
        <xdr:cNvPr id="35" name="Rectangle: Rounded Corners 34">
          <a:hlinkClick xmlns:r="http://schemas.openxmlformats.org/officeDocument/2006/relationships" r:id="rId6" tooltip="Dashboard"/>
          <a:extLst>
            <a:ext uri="{FF2B5EF4-FFF2-40B4-BE49-F238E27FC236}">
              <a16:creationId xmlns:a16="http://schemas.microsoft.com/office/drawing/2014/main" id="{2EB46796-4E7D-437D-8F3B-F39935CAEAC1}"/>
            </a:ext>
          </a:extLst>
        </xdr:cNvPr>
        <xdr:cNvSpPr/>
      </xdr:nvSpPr>
      <xdr:spPr>
        <a:xfrm>
          <a:off x="6225007" y="175430"/>
          <a:ext cx="918389"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DASHBOARD</a:t>
          </a:r>
        </a:p>
      </xdr:txBody>
    </xdr:sp>
    <xdr:clientData/>
  </xdr:twoCellAnchor>
  <xdr:twoCellAnchor editAs="oneCell">
    <xdr:from>
      <xdr:col>4</xdr:col>
      <xdr:colOff>1853814</xdr:colOff>
      <xdr:row>1</xdr:row>
      <xdr:rowOff>90763</xdr:rowOff>
    </xdr:from>
    <xdr:to>
      <xdr:col>6</xdr:col>
      <xdr:colOff>62870</xdr:colOff>
      <xdr:row>2</xdr:row>
      <xdr:rowOff>216154</xdr:rowOff>
    </xdr:to>
    <xdr:sp macro="" textlink="">
      <xdr:nvSpPr>
        <xdr:cNvPr id="36" name="Rectangle: Rounded Corners 35">
          <a:hlinkClick xmlns:r="http://schemas.openxmlformats.org/officeDocument/2006/relationships" r:id="rId7" tooltip="Calendar"/>
          <a:extLst>
            <a:ext uri="{FF2B5EF4-FFF2-40B4-BE49-F238E27FC236}">
              <a16:creationId xmlns:a16="http://schemas.microsoft.com/office/drawing/2014/main" id="{D824FF2A-8F1C-4FBE-852F-8F06F18A7B37}"/>
            </a:ext>
          </a:extLst>
        </xdr:cNvPr>
        <xdr:cNvSpPr/>
      </xdr:nvSpPr>
      <xdr:spPr>
        <a:xfrm>
          <a:off x="5081731" y="175430"/>
          <a:ext cx="918389" cy="368807"/>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25400" tIns="0" rIns="25400" bIns="0" rtlCol="0" anchor="ctr"/>
        <a:lstStyle/>
        <a:p>
          <a:pPr marL="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CALENDAR</a:t>
          </a:r>
          <a:endParaRPr lang="en-US"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oneCellAnchor>
    <xdr:from>
      <xdr:col>8</xdr:col>
      <xdr:colOff>1508313</xdr:colOff>
      <xdr:row>1</xdr:row>
      <xdr:rowOff>47624</xdr:rowOff>
    </xdr:from>
    <xdr:ext cx="1325166" cy="381000"/>
    <xdr:pic>
      <xdr:nvPicPr>
        <xdr:cNvPr id="1036" name="mpkLogo">
          <a:hlinkClick xmlns:a="http://schemas.openxmlformats.org/drawingml/2006/main" xmlns:r="http://schemas.openxmlformats.org/officeDocument/2006/relationships" r:id="rId13"/>
        </xdr:cNvPr>
        <xdr:cNvPicPr>
          <a:picLocks xmlns:a="http://schemas.openxmlformats.org/drawingml/2006/main" noChangeAspect="1"/>
        </xdr:cNvPicPr>
      </xdr:nvPicPr>
      <xdr:blipFill>
        <a:blip xmlns:a="http://schemas.openxmlformats.org/drawingml/2006/main" xmlns:r="http://schemas.openxmlformats.org/officeDocument/2006/relationships" r:embed="rId12"/>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250869</xdr:colOff>
      <xdr:row>1</xdr:row>
      <xdr:rowOff>19050</xdr:rowOff>
    </xdr:from>
    <xdr:to>
      <xdr:col>4</xdr:col>
      <xdr:colOff>113769</xdr:colOff>
      <xdr:row>2</xdr:row>
      <xdr:rowOff>221400</xdr:rowOff>
    </xdr:to>
    <xdr:grpSp>
      <xdr:nvGrpSpPr>
        <xdr:cNvPr id="3" name="backtomenu">
          <a:hlinkClick xmlns:r="http://schemas.openxmlformats.org/officeDocument/2006/relationships" r:id="rId3" tooltip="Go to"/>
          <a:extLst>
            <a:ext uri="{FF2B5EF4-FFF2-40B4-BE49-F238E27FC236}">
              <a16:creationId xmlns:a16="http://schemas.microsoft.com/office/drawing/2014/main" id="{C46A8A25-9D53-4E63-A664-0660A7A1E278}"/>
            </a:ext>
          </a:extLst>
        </xdr:cNvPr>
        <xdr:cNvGrpSpPr/>
      </xdr:nvGrpSpPr>
      <xdr:grpSpPr>
        <a:xfrm>
          <a:off x="10309269" y="104775"/>
          <a:ext cx="1044000" cy="450000"/>
          <a:chOff x="6972831" y="127063"/>
          <a:chExt cx="1044000" cy="450000"/>
        </a:xfrm>
      </xdr:grpSpPr>
      <xdr:sp macro="" textlink="">
        <xdr:nvSpPr>
          <xdr:cNvPr id="4" name="Rounded Rectangle 2">
            <a:hlinkClick xmlns:r="http://schemas.openxmlformats.org/officeDocument/2006/relationships" r:id="rId3" tooltip="Go to"/>
            <a:extLst>
              <a:ext uri="{FF2B5EF4-FFF2-40B4-BE49-F238E27FC236}">
                <a16:creationId xmlns:a16="http://schemas.microsoft.com/office/drawing/2014/main" id="{436BD3B4-6735-A4C4-42F9-50CC661C2239}"/>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5" name="Picture 4" descr="http://swiss-delicious.com/images/1024/icons/back.png">
            <a:hlinkClick xmlns:r="http://schemas.openxmlformats.org/officeDocument/2006/relationships" r:id="rId3" tooltip="Go to"/>
            <a:extLst>
              <a:ext uri="{FF2B5EF4-FFF2-40B4-BE49-F238E27FC236}">
                <a16:creationId xmlns:a16="http://schemas.microsoft.com/office/drawing/2014/main" id="{57210CC5-8880-4BBA-ED96-F8F7C5D9DCED}"/>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 refreshedDate="44704.639534259259" missingItemsLimit="0" createdVersion="7" refreshedVersion="7" minRefreshableVersion="3" recordCount="500" xr:uid="{D6151569-84AD-4441-B074-B8516ACCB352}">
  <cacheSource type="worksheet">
    <worksheetSource name="Table2"/>
  </cacheSource>
  <cacheFields count="29">
    <cacheField name="Board Section" numFmtId="0">
      <sharedItems containsBlank="1" count="4">
        <s v="Work"/>
        <s v=""/>
        <s v="Personal"/>
        <m/>
      </sharedItems>
    </cacheField>
    <cacheField name="Tasks" numFmtId="0">
      <sharedItems containsBlank="1" count="15">
        <s v="Install the history server."/>
        <s v="Prepare for implementation"/>
        <s v="Prepare the test/QA"/>
        <s v="Schedule Web jobs"/>
        <s v="Database backup"/>
        <s v="Extend the data model."/>
        <s v="Verify event flow."/>
        <s v="Security changes required"/>
        <s v="Order console machines."/>
        <s v="Define server configuration."/>
        <s v="Setting an IT Meeting"/>
        <s v="Prepare the Model"/>
        <s v="Save the model to archive Overdue!"/>
        <s v=""/>
        <m/>
      </sharedItems>
    </cacheField>
    <cacheField name="Responsible Person" numFmtId="0">
      <sharedItems containsBlank="1" count="5">
        <s v="Mandy McDonell"/>
        <s v="Conrad Lanfear"/>
        <s v="Adam Smith"/>
        <s v="Not Set"/>
        <m/>
      </sharedItems>
    </cacheField>
    <cacheField name="Kanban Responsible Person" numFmtId="0">
      <sharedItems containsBlank="1" count="5">
        <s v="Mandy McDonell"/>
        <s v="Conrad Lanfear"/>
        <s v="Adam Smith"/>
        <s v="Not Set"/>
        <m/>
      </sharedItems>
    </cacheField>
    <cacheField name="Priority" numFmtId="0">
      <sharedItems containsBlank="1" count="6">
        <s v="No priority"/>
        <s v="Low"/>
        <s v="Medium"/>
        <s v="High"/>
        <s v="Not Set"/>
        <m/>
      </sharedItems>
    </cacheField>
    <cacheField name="Start Date" numFmtId="14">
      <sharedItems containsDate="1" containsBlank="1" containsMixedTypes="1" minDate="2022-02-21T00:00:00" maxDate="2022-06-02T00:00:00"/>
    </cacheField>
    <cacheField name="Finish Date" numFmtId="14">
      <sharedItems containsDate="1" containsBlank="1" containsMixedTypes="1" minDate="2022-03-29T00:00:00" maxDate="2022-05-01T00:00:00"/>
    </cacheField>
    <cacheField name="Due Date" numFmtId="14">
      <sharedItems containsDate="1" containsBlank="1" containsMixedTypes="1" minDate="2022-04-04T00:00:00" maxDate="2022-09-01T00:00:00"/>
    </cacheField>
    <cacheField name="Chosen date type" numFmtId="14">
      <sharedItems containsDate="1" containsBlank="1" containsMixedTypes="1" minDate="2022-04-04T00:00:00" maxDate="2022-09-01T00:00:00"/>
    </cacheField>
    <cacheField name="Kanban Date to Display" numFmtId="14">
      <sharedItems containsBlank="1" count="12">
        <s v="Due date: 2022/6/1"/>
        <s v="Due date: 2022/5/31"/>
        <s v="Due date: 2022/6/2"/>
        <s v="Due date: 2022/5/23"/>
        <s v="Due date: 2022/4/4"/>
        <s v="Due date: 2022/4/13"/>
        <s v="Due date: 2022/4/18"/>
        <s v="Due date: 2022/8/31"/>
        <s v="Due date: 2022/8/30"/>
        <s v="Due date: 2022/4/28"/>
        <s v="Due date: Not Set"/>
        <m/>
      </sharedItems>
    </cacheField>
    <cacheField name="Status" numFmtId="0">
      <sharedItems containsBlank="1" count="7">
        <s v="In Progress"/>
        <s v="Backlog"/>
        <s v="Research"/>
        <s v="Q&amp;A"/>
        <s v="Done"/>
        <s v=""/>
        <m/>
      </sharedItems>
    </cacheField>
    <cacheField name="Work Progress" numFmtId="9">
      <sharedItems containsBlank="1" containsMixedTypes="1" containsNumber="1" minValue="0" maxValue="1"/>
    </cacheField>
    <cacheField name="Work (hrs)" numFmtId="3">
      <sharedItems containsBlank="1" containsMixedTypes="1" containsNumber="1" containsInteger="1" minValue="55" maxValue="145"/>
    </cacheField>
    <cacheField name="Notes" numFmtId="0">
      <sharedItems containsBlank="1"/>
    </cacheField>
    <cacheField name="Helper Row" numFmtId="0">
      <sharedItems containsBlank="1" containsMixedTypes="1" containsNumber="1" containsInteger="1" minValue="1" maxValue="13"/>
    </cacheField>
    <cacheField name="Start Date Month" numFmtId="0">
      <sharedItems containsBlank="1" containsMixedTypes="1" containsNumber="1" containsInteger="1" minValue="2" maxValue="6"/>
    </cacheField>
    <cacheField name="Due Date Month" numFmtId="0">
      <sharedItems containsBlank="1" containsMixedTypes="1" containsNumber="1" containsInteger="1" minValue="4" maxValue="8"/>
    </cacheField>
    <cacheField name="Task Start Date" numFmtId="0">
      <sharedItems containsBlank="1"/>
    </cacheField>
    <cacheField name="Task Due Date" numFmtId="0">
      <sharedItems containsBlank="1" count="6">
        <s v="Jun - 2022"/>
        <s v="May - 2022"/>
        <s v="Apr - 2022"/>
        <s v="Aug - 2022"/>
        <s v="Not Set"/>
        <m/>
      </sharedItems>
    </cacheField>
    <cacheField name="Duration" numFmtId="0">
      <sharedItems containsBlank="1" containsMixedTypes="1" containsNumber="1" containsInteger="1" minValue="0" maxValue="30"/>
    </cacheField>
    <cacheField name="Delayed days" numFmtId="0">
      <sharedItems containsBlank="1" containsMixedTypes="1" containsNumber="1" containsInteger="1" minValue="2" maxValue="2"/>
    </cacheField>
    <cacheField name="Days untill Due Date" numFmtId="0">
      <sharedItems containsBlank="1" count="5">
        <s v="&gt; 5 days"/>
        <s v="&lt; 5 days"/>
        <s v="In the past"/>
        <s v="Not Set"/>
        <m/>
      </sharedItems>
    </cacheField>
    <cacheField name="Overdue" numFmtId="0">
      <sharedItems containsBlank="1" count="4">
        <s v="No"/>
        <s v="Yes"/>
        <s v="Not Set"/>
        <m/>
      </sharedItems>
    </cacheField>
    <cacheField name="Work Done" numFmtId="3">
      <sharedItems containsBlank="1" containsMixedTypes="1" containsNumber="1" minValue="0" maxValue="85.399999999999991"/>
    </cacheField>
    <cacheField name="Work Left" numFmtId="3">
      <sharedItems containsBlank="1" containsMixedTypes="1" containsNumber="1" minValue="0" maxValue="145"/>
    </cacheField>
    <cacheField name="Active" numFmtId="3">
      <sharedItems count="2">
        <s v="Active"/>
        <s v="Inactive"/>
      </sharedItems>
    </cacheField>
    <cacheField name="Calendar Filter" numFmtId="3">
      <sharedItems containsString="0" containsBlank="1" containsNumber="1" containsInteger="1" minValue="0" maxValue="1"/>
    </cacheField>
    <cacheField name="Date chosen" numFmtId="14">
      <sharedItems containsDate="1" containsBlank="1" containsMixedTypes="1" minDate="2022-02-21T00:00:00" maxDate="2022-06-02T00:00:00"/>
    </cacheField>
    <cacheField name="Count Filtered dates" numFmtId="3">
      <sharedItems containsString="0" containsBlank="1" containsNumber="1" containsInteger="1" minValue="0" maxValue="3"/>
    </cacheField>
  </cacheFields>
  <extLst>
    <ext xmlns:x14="http://schemas.microsoft.com/office/spreadsheetml/2009/9/main" uri="{725AE2AE-9491-48be-B2B4-4EB974FC3084}">
      <x14:pivotCacheDefinition pivotCacheId="199756035"/>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 refreshedDate="44704.639534374997" missingItemsLimit="0" createdVersion="6" refreshedVersion="7" minRefreshableVersion="3" recordCount="13" xr:uid="{B5755064-C3E9-4815-9F82-299222126AC1}">
  <cacheSource type="worksheet">
    <worksheetSource name="Database_Calc"/>
  </cacheSource>
  <cacheFields count="26">
    <cacheField name="Board Section" numFmtId="0">
      <sharedItems count="3">
        <s v="Work"/>
        <s v=""/>
        <s v="Personal"/>
      </sharedItems>
    </cacheField>
    <cacheField name="Tasks" numFmtId="0">
      <sharedItems count="13">
        <s v="Install the history server."/>
        <s v="Prepare for implementation"/>
        <s v="Prepare the test/QA"/>
        <s v="Schedule Web jobs"/>
        <s v="Database backup"/>
        <s v="Extend the data model."/>
        <s v="Verify event flow."/>
        <s v="Security changes required"/>
        <s v="Order console machines."/>
        <s v="Define server configuration."/>
        <s v="Setting an IT Meeting"/>
        <s v="Prepare the Model"/>
        <s v="Save the model to archive Overdue!"/>
      </sharedItems>
    </cacheField>
    <cacheField name="Responsible Person" numFmtId="0">
      <sharedItems count="3">
        <s v="Mandy McDonell"/>
        <s v="Conrad Lanfear"/>
        <s v="Adam Smith"/>
      </sharedItems>
    </cacheField>
    <cacheField name="Kanban Responsible Person" numFmtId="0">
      <sharedItems/>
    </cacheField>
    <cacheField name="Priority" numFmtId="0">
      <sharedItems count="4">
        <s v="No priority"/>
        <s v="Low"/>
        <s v="Medium"/>
        <s v="High"/>
      </sharedItems>
    </cacheField>
    <cacheField name="Start Date" numFmtId="14">
      <sharedItems containsSemiMixedTypes="0" containsNonDate="0" containsDate="1" containsString="0" minDate="2022-02-21T00:00:00" maxDate="2022-06-02T00:00:00"/>
    </cacheField>
    <cacheField name="Finish Date" numFmtId="14">
      <sharedItems containsDate="1" containsMixedTypes="1" minDate="2022-03-29T00:00:00" maxDate="2022-05-01T00:00:00"/>
    </cacheField>
    <cacheField name="Due Date" numFmtId="14">
      <sharedItems containsSemiMixedTypes="0" containsNonDate="0" containsDate="1" containsString="0" minDate="2022-04-04T00:00:00" maxDate="2022-09-01T00:00:00"/>
    </cacheField>
    <cacheField name="Chosen date type" numFmtId="14">
      <sharedItems containsSemiMixedTypes="0" containsNonDate="0" containsDate="1" containsString="0" minDate="2022-04-04T00:00:00" maxDate="2022-09-01T00:00:00"/>
    </cacheField>
    <cacheField name="Kanban Date to Display" numFmtId="14">
      <sharedItems/>
    </cacheField>
    <cacheField name="Status" numFmtId="0">
      <sharedItems count="5">
        <s v="In Progress"/>
        <s v="Backlog"/>
        <s v="Research"/>
        <s v="Q&amp;A"/>
        <s v="Done"/>
      </sharedItems>
    </cacheField>
    <cacheField name="Work Progress" numFmtId="9">
      <sharedItems containsSemiMixedTypes="0" containsString="0" containsNumber="1" minValue="0" maxValue="1"/>
    </cacheField>
    <cacheField name="Work (hrs)" numFmtId="3">
      <sharedItems containsSemiMixedTypes="0" containsString="0" containsNumber="1" containsInteger="1" minValue="55" maxValue="145"/>
    </cacheField>
    <cacheField name="Notes" numFmtId="0">
      <sharedItems/>
    </cacheField>
    <cacheField name="Helper Row" numFmtId="0">
      <sharedItems containsSemiMixedTypes="0" containsString="0" containsNumber="1" containsInteger="1" minValue="1" maxValue="13"/>
    </cacheField>
    <cacheField name="Start Date Month" numFmtId="0">
      <sharedItems containsSemiMixedTypes="0" containsString="0" containsNumber="1" containsInteger="1" minValue="2" maxValue="6"/>
    </cacheField>
    <cacheField name="Due Date Month" numFmtId="0">
      <sharedItems containsSemiMixedTypes="0" containsString="0" containsNumber="1" containsInteger="1" minValue="4" maxValue="8"/>
    </cacheField>
    <cacheField name="Task Start Date" numFmtId="0">
      <sharedItems count="4">
        <s v="Apr - 2022"/>
        <s v="Mar - 2022"/>
        <s v="Feb - 2022"/>
        <s v="Jun - 2022"/>
      </sharedItems>
    </cacheField>
    <cacheField name="Task Due Date" numFmtId="0">
      <sharedItems count="4">
        <s v="Jun - 2022"/>
        <s v="May - 2022"/>
        <s v="Apr - 2022"/>
        <s v="Aug - 2022"/>
      </sharedItems>
    </cacheField>
    <cacheField name="Duration" numFmtId="0">
      <sharedItems containsMixedTypes="1" containsNumber="1" containsInteger="1" minValue="0" maxValue="30"/>
    </cacheField>
    <cacheField name="Delayed days" numFmtId="0">
      <sharedItems containsMixedTypes="1" containsNumber="1" containsInteger="1" minValue="2" maxValue="2"/>
    </cacheField>
    <cacheField name="Days untill Due Date" numFmtId="0">
      <sharedItems/>
    </cacheField>
    <cacheField name="Overdue" numFmtId="0">
      <sharedItems count="2">
        <s v="No"/>
        <s v="Yes"/>
      </sharedItems>
    </cacheField>
    <cacheField name="Work Done" numFmtId="3">
      <sharedItems containsSemiMixedTypes="0" containsString="0" containsNumber="1" minValue="0" maxValue="85.399999999999991"/>
    </cacheField>
    <cacheField name="Work Left" numFmtId="3">
      <sharedItems containsSemiMixedTypes="0" containsString="0" containsNumber="1" minValue="0" maxValue="145"/>
    </cacheField>
    <cacheField name="Active" numFmtId="3">
      <sharedItems count="1">
        <s v="Active"/>
      </sharedItems>
    </cacheField>
  </cacheFields>
  <extLst>
    <ext xmlns:x14="http://schemas.microsoft.com/office/spreadsheetml/2009/9/main" uri="{725AE2AE-9491-48be-B2B4-4EB974FC3084}">
      <x14:pivotCacheDefinition pivotCacheId="69369596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0">
  <r>
    <x v="0"/>
    <x v="0"/>
    <x v="0"/>
    <x v="0"/>
    <x v="0"/>
    <d v="2022-04-13T00:00:00"/>
    <s v="Not Set"/>
    <d v="2022-06-01T00:00:00"/>
    <d v="2022-06-01T00:00:00"/>
    <x v="0"/>
    <x v="0"/>
    <n v="0.4"/>
    <n v="107"/>
    <s v="Make a copy to the drive"/>
    <n v="1"/>
    <n v="4"/>
    <n v="6"/>
    <s v="Apr - 2022"/>
    <x v="0"/>
    <s v=""/>
    <s v=""/>
    <x v="0"/>
    <x v="0"/>
    <n v="42.800000000000004"/>
    <n v="64.199999999999989"/>
    <x v="0"/>
    <n v="1"/>
    <d v="2022-04-13T00:00:00"/>
    <n v="1"/>
  </r>
  <r>
    <x v="0"/>
    <x v="1"/>
    <x v="1"/>
    <x v="1"/>
    <x v="1"/>
    <d v="2022-03-14T00:00:00"/>
    <s v="Not Set"/>
    <d v="2022-05-31T00:00:00"/>
    <d v="2022-05-31T00:00:00"/>
    <x v="1"/>
    <x v="1"/>
    <n v="0"/>
    <n v="145"/>
    <s v="Standards will be checked again"/>
    <n v="2"/>
    <n v="3"/>
    <n v="5"/>
    <s v="Mar - 2022"/>
    <x v="1"/>
    <s v=""/>
    <s v=""/>
    <x v="0"/>
    <x v="0"/>
    <n v="0"/>
    <n v="145"/>
    <x v="0"/>
    <n v="0"/>
    <d v="2022-03-14T00:00:00"/>
    <n v="0"/>
  </r>
  <r>
    <x v="0"/>
    <x v="2"/>
    <x v="0"/>
    <x v="0"/>
    <x v="1"/>
    <d v="2022-03-01T00:00:00"/>
    <s v="Not Set"/>
    <d v="2022-06-02T00:00:00"/>
    <d v="2022-06-02T00:00:00"/>
    <x v="2"/>
    <x v="2"/>
    <n v="0.2"/>
    <n v="139"/>
    <s v=""/>
    <n v="3"/>
    <n v="3"/>
    <n v="6"/>
    <s v="Mar - 2022"/>
    <x v="0"/>
    <s v=""/>
    <s v=""/>
    <x v="0"/>
    <x v="0"/>
    <n v="27.8"/>
    <n v="111.2"/>
    <x v="0"/>
    <n v="0"/>
    <d v="2022-03-01T00:00:00"/>
    <n v="0"/>
  </r>
  <r>
    <x v="0"/>
    <x v="3"/>
    <x v="2"/>
    <x v="2"/>
    <x v="2"/>
    <d v="2022-02-21T00:00:00"/>
    <s v="Not Set"/>
    <d v="2022-06-01T00:00:00"/>
    <d v="2022-06-01T00:00:00"/>
    <x v="0"/>
    <x v="0"/>
    <n v="0.4"/>
    <n v="66"/>
    <s v=""/>
    <n v="4"/>
    <n v="2"/>
    <n v="6"/>
    <s v="Feb - 2022"/>
    <x v="0"/>
    <s v=""/>
    <s v=""/>
    <x v="0"/>
    <x v="0"/>
    <n v="26.400000000000002"/>
    <n v="39.599999999999994"/>
    <x v="0"/>
    <n v="0"/>
    <d v="2022-02-21T00:00:00"/>
    <n v="0"/>
  </r>
  <r>
    <x v="1"/>
    <x v="4"/>
    <x v="0"/>
    <x v="0"/>
    <x v="3"/>
    <d v="2022-03-24T00:00:00"/>
    <d v="2022-03-29T00:00:00"/>
    <d v="2022-05-23T00:00:00"/>
    <d v="2022-05-23T00:00:00"/>
    <x v="3"/>
    <x v="3"/>
    <n v="0.6"/>
    <n v="131"/>
    <s v=""/>
    <n v="5"/>
    <n v="3"/>
    <n v="5"/>
    <s v="Mar - 2022"/>
    <x v="1"/>
    <n v="5"/>
    <s v=""/>
    <x v="1"/>
    <x v="0"/>
    <n v="78.599999999999994"/>
    <n v="52.400000000000006"/>
    <x v="0"/>
    <n v="0"/>
    <d v="2022-03-24T00:00:00"/>
    <n v="0"/>
  </r>
  <r>
    <x v="1"/>
    <x v="5"/>
    <x v="2"/>
    <x v="2"/>
    <x v="3"/>
    <d v="2022-03-28T00:00:00"/>
    <d v="2022-04-01T00:00:00"/>
    <d v="2022-04-04T00:00:00"/>
    <d v="2022-04-04T00:00:00"/>
    <x v="4"/>
    <x v="3"/>
    <n v="0.6"/>
    <n v="77"/>
    <s v=""/>
    <n v="6"/>
    <n v="3"/>
    <n v="4"/>
    <s v="Mar - 2022"/>
    <x v="2"/>
    <n v="4"/>
    <s v=""/>
    <x v="2"/>
    <x v="0"/>
    <n v="46.199999999999996"/>
    <n v="30.800000000000004"/>
    <x v="0"/>
    <n v="0"/>
    <d v="2022-03-28T00:00:00"/>
    <n v="0"/>
  </r>
  <r>
    <x v="1"/>
    <x v="6"/>
    <x v="1"/>
    <x v="1"/>
    <x v="2"/>
    <d v="2022-04-13T00:00:00"/>
    <d v="2022-04-13T00:00:00"/>
    <d v="2022-04-13T00:00:00"/>
    <d v="2022-04-13T00:00:00"/>
    <x v="5"/>
    <x v="3"/>
    <n v="0.7"/>
    <n v="110"/>
    <s v=""/>
    <n v="7"/>
    <n v="4"/>
    <n v="4"/>
    <s v="Apr - 2022"/>
    <x v="2"/>
    <n v="0"/>
    <s v=""/>
    <x v="2"/>
    <x v="0"/>
    <n v="77"/>
    <n v="33"/>
    <x v="0"/>
    <n v="1"/>
    <d v="2022-04-13T00:00:00"/>
    <n v="2"/>
  </r>
  <r>
    <x v="1"/>
    <x v="7"/>
    <x v="0"/>
    <x v="0"/>
    <x v="2"/>
    <d v="2022-03-29T00:00:00"/>
    <s v="Not Set"/>
    <d v="2022-06-01T00:00:00"/>
    <d v="2022-06-01T00:00:00"/>
    <x v="0"/>
    <x v="3"/>
    <n v="0.6"/>
    <n v="110"/>
    <s v=""/>
    <n v="8"/>
    <n v="3"/>
    <n v="6"/>
    <s v="Mar - 2022"/>
    <x v="0"/>
    <s v=""/>
    <s v=""/>
    <x v="0"/>
    <x v="0"/>
    <n v="66"/>
    <n v="44"/>
    <x v="0"/>
    <n v="0"/>
    <d v="2022-03-29T00:00:00"/>
    <n v="0"/>
  </r>
  <r>
    <x v="2"/>
    <x v="8"/>
    <x v="0"/>
    <x v="0"/>
    <x v="3"/>
    <d v="2022-04-13T00:00:00"/>
    <d v="2022-04-18T00:00:00"/>
    <d v="2022-04-18T00:00:00"/>
    <d v="2022-04-18T00:00:00"/>
    <x v="6"/>
    <x v="0"/>
    <n v="0.6"/>
    <n v="77"/>
    <s v=""/>
    <n v="9"/>
    <n v="4"/>
    <n v="4"/>
    <s v="Apr - 2022"/>
    <x v="2"/>
    <n v="5"/>
    <s v=""/>
    <x v="2"/>
    <x v="0"/>
    <n v="46.199999999999996"/>
    <n v="30.800000000000004"/>
    <x v="0"/>
    <n v="1"/>
    <d v="2022-04-13T00:00:00"/>
    <n v="3"/>
  </r>
  <r>
    <x v="1"/>
    <x v="9"/>
    <x v="2"/>
    <x v="2"/>
    <x v="3"/>
    <d v="2022-06-01T00:00:00"/>
    <s v="Not Set"/>
    <d v="2022-08-31T00:00:00"/>
    <d v="2022-08-31T00:00:00"/>
    <x v="7"/>
    <x v="2"/>
    <n v="0.7"/>
    <n v="122"/>
    <s v=""/>
    <n v="10"/>
    <n v="6"/>
    <n v="8"/>
    <s v="Jun - 2022"/>
    <x v="3"/>
    <s v=""/>
    <s v=""/>
    <x v="0"/>
    <x v="0"/>
    <n v="85.399999999999991"/>
    <n v="36.600000000000009"/>
    <x v="0"/>
    <n v="0"/>
    <d v="2022-06-01T00:00:00"/>
    <n v="0"/>
  </r>
  <r>
    <x v="1"/>
    <x v="10"/>
    <x v="0"/>
    <x v="0"/>
    <x v="1"/>
    <d v="2022-04-19T00:00:00"/>
    <s v="Not Set"/>
    <d v="2022-06-01T00:00:00"/>
    <d v="2022-06-01T00:00:00"/>
    <x v="0"/>
    <x v="0"/>
    <n v="1"/>
    <n v="55"/>
    <s v=""/>
    <n v="11"/>
    <n v="4"/>
    <n v="6"/>
    <s v="Apr - 2022"/>
    <x v="0"/>
    <s v=""/>
    <s v=""/>
    <x v="0"/>
    <x v="0"/>
    <n v="55"/>
    <n v="0"/>
    <x v="0"/>
    <n v="1"/>
    <d v="2022-04-19T00:00:00"/>
    <n v="1"/>
  </r>
  <r>
    <x v="1"/>
    <x v="11"/>
    <x v="2"/>
    <x v="2"/>
    <x v="2"/>
    <d v="2022-04-27T00:00:00"/>
    <s v="Not Set"/>
    <d v="2022-08-30T00:00:00"/>
    <d v="2022-08-30T00:00:00"/>
    <x v="8"/>
    <x v="0"/>
    <n v="0.4"/>
    <n v="64"/>
    <s v=""/>
    <n v="12"/>
    <n v="4"/>
    <n v="8"/>
    <s v="Apr - 2022"/>
    <x v="3"/>
    <s v=""/>
    <s v=""/>
    <x v="0"/>
    <x v="0"/>
    <n v="25.6"/>
    <n v="38.4"/>
    <x v="0"/>
    <n v="1"/>
    <d v="2022-04-27T00:00:00"/>
    <n v="1"/>
  </r>
  <r>
    <x v="1"/>
    <x v="12"/>
    <x v="1"/>
    <x v="1"/>
    <x v="1"/>
    <d v="2022-03-31T00:00:00"/>
    <d v="2022-04-30T00:00:00"/>
    <d v="2022-04-28T00:00:00"/>
    <d v="2022-04-28T00:00:00"/>
    <x v="9"/>
    <x v="4"/>
    <n v="0.4"/>
    <n v="64"/>
    <s v=""/>
    <n v="13"/>
    <n v="3"/>
    <n v="4"/>
    <s v="Mar - 2022"/>
    <x v="2"/>
    <n v="30"/>
    <n v="2"/>
    <x v="2"/>
    <x v="1"/>
    <n v="25.6"/>
    <n v="38.4"/>
    <x v="0"/>
    <n v="0"/>
    <d v="2022-03-31T00:00:00"/>
    <n v="0"/>
  </r>
  <r>
    <x v="1"/>
    <x v="13"/>
    <x v="3"/>
    <x v="3"/>
    <x v="4"/>
    <s v="Not Set"/>
    <s v="Not Set"/>
    <s v="Not Set"/>
    <s v="Not Set"/>
    <x v="10"/>
    <x v="5"/>
    <s v="Not Set"/>
    <s v="Not Set"/>
    <s v=""/>
    <s v=""/>
    <s v="Not Set"/>
    <s v="Not Set"/>
    <s v="Not Set"/>
    <x v="4"/>
    <s v=""/>
    <s v=""/>
    <x v="3"/>
    <x v="2"/>
    <s v=""/>
    <s v=""/>
    <x v="1"/>
    <n v="0"/>
    <s v="Not Set"/>
    <n v="0"/>
  </r>
  <r>
    <x v="1"/>
    <x v="13"/>
    <x v="3"/>
    <x v="3"/>
    <x v="4"/>
    <s v="Not Set"/>
    <s v="Not Set"/>
    <s v="Not Set"/>
    <s v="Not Set"/>
    <x v="10"/>
    <x v="5"/>
    <s v="Not Set"/>
    <s v="Not Set"/>
    <s v=""/>
    <s v=""/>
    <s v="Not Set"/>
    <s v="Not Set"/>
    <s v="Not Set"/>
    <x v="4"/>
    <s v=""/>
    <s v=""/>
    <x v="3"/>
    <x v="2"/>
    <s v=""/>
    <s v=""/>
    <x v="1"/>
    <n v="0"/>
    <s v="Not Set"/>
    <n v="0"/>
  </r>
  <r>
    <x v="1"/>
    <x v="13"/>
    <x v="3"/>
    <x v="3"/>
    <x v="4"/>
    <s v="Not Set"/>
    <s v="Not Set"/>
    <s v="Not Set"/>
    <s v="Not Set"/>
    <x v="10"/>
    <x v="5"/>
    <s v="Not Set"/>
    <s v="Not Set"/>
    <s v=""/>
    <s v=""/>
    <s v="Not Set"/>
    <s v="Not Set"/>
    <s v="Not Set"/>
    <x v="4"/>
    <s v=""/>
    <s v=""/>
    <x v="3"/>
    <x v="2"/>
    <s v=""/>
    <s v=""/>
    <x v="1"/>
    <n v="0"/>
    <s v="Not Set"/>
    <n v="0"/>
  </r>
  <r>
    <x v="1"/>
    <x v="13"/>
    <x v="3"/>
    <x v="3"/>
    <x v="4"/>
    <s v="Not Set"/>
    <s v="Not Set"/>
    <s v="Not Set"/>
    <s v="Not Set"/>
    <x v="10"/>
    <x v="5"/>
    <s v="Not Set"/>
    <s v="Not Set"/>
    <s v=""/>
    <s v=""/>
    <s v="Not Set"/>
    <s v="Not Set"/>
    <s v="Not Set"/>
    <x v="4"/>
    <s v=""/>
    <s v=""/>
    <x v="3"/>
    <x v="2"/>
    <s v=""/>
    <s v=""/>
    <x v="1"/>
    <n v="0"/>
    <s v="Not Set"/>
    <n v="0"/>
  </r>
  <r>
    <x v="1"/>
    <x v="13"/>
    <x v="3"/>
    <x v="3"/>
    <x v="4"/>
    <s v="Not Set"/>
    <s v="Not Set"/>
    <s v="Not Set"/>
    <s v="Not Set"/>
    <x v="10"/>
    <x v="5"/>
    <s v="Not Set"/>
    <s v="Not Set"/>
    <s v=""/>
    <s v=""/>
    <s v="Not Set"/>
    <s v="Not Set"/>
    <s v="Not Set"/>
    <x v="4"/>
    <s v=""/>
    <s v=""/>
    <x v="3"/>
    <x v="2"/>
    <s v=""/>
    <s v=""/>
    <x v="1"/>
    <n v="0"/>
    <s v="Not Set"/>
    <n v="0"/>
  </r>
  <r>
    <x v="1"/>
    <x v="13"/>
    <x v="3"/>
    <x v="3"/>
    <x v="4"/>
    <s v="Not Set"/>
    <s v="Not Set"/>
    <s v="Not Set"/>
    <s v="Not Set"/>
    <x v="10"/>
    <x v="5"/>
    <s v="Not Set"/>
    <s v="Not Set"/>
    <s v=""/>
    <s v=""/>
    <s v="Not Set"/>
    <s v="Not Set"/>
    <s v="Not Set"/>
    <x v="4"/>
    <s v=""/>
    <s v=""/>
    <x v="3"/>
    <x v="2"/>
    <s v=""/>
    <s v=""/>
    <x v="1"/>
    <n v="0"/>
    <s v="Not Set"/>
    <n v="0"/>
  </r>
  <r>
    <x v="1"/>
    <x v="13"/>
    <x v="3"/>
    <x v="3"/>
    <x v="4"/>
    <s v="Not Set"/>
    <s v="Not Set"/>
    <s v="Not Set"/>
    <s v="Not Set"/>
    <x v="10"/>
    <x v="5"/>
    <s v="Not Set"/>
    <s v="Not Set"/>
    <s v=""/>
    <s v=""/>
    <s v="Not Set"/>
    <s v="Not Set"/>
    <s v="Not Set"/>
    <x v="4"/>
    <s v=""/>
    <s v=""/>
    <x v="3"/>
    <x v="2"/>
    <s v=""/>
    <s v=""/>
    <x v="1"/>
    <n v="0"/>
    <s v="Not Set"/>
    <n v="0"/>
  </r>
  <r>
    <x v="1"/>
    <x v="13"/>
    <x v="3"/>
    <x v="3"/>
    <x v="4"/>
    <s v="Not Set"/>
    <s v="Not Set"/>
    <s v="Not Set"/>
    <s v="Not Set"/>
    <x v="10"/>
    <x v="5"/>
    <s v="Not Set"/>
    <s v="Not Set"/>
    <s v=""/>
    <s v=""/>
    <s v="Not Set"/>
    <s v="Not Set"/>
    <s v="Not Set"/>
    <x v="4"/>
    <s v=""/>
    <s v=""/>
    <x v="3"/>
    <x v="2"/>
    <s v=""/>
    <s v=""/>
    <x v="1"/>
    <n v="0"/>
    <s v="Not Set"/>
    <n v="0"/>
  </r>
  <r>
    <x v="1"/>
    <x v="13"/>
    <x v="3"/>
    <x v="3"/>
    <x v="4"/>
    <s v="Not Set"/>
    <s v="Not Set"/>
    <s v="Not Set"/>
    <s v="Not Set"/>
    <x v="10"/>
    <x v="5"/>
    <s v="Not Set"/>
    <s v="Not Set"/>
    <s v=""/>
    <s v=""/>
    <s v="Not Set"/>
    <s v="Not Set"/>
    <s v="Not Set"/>
    <x v="4"/>
    <s v=""/>
    <s v=""/>
    <x v="3"/>
    <x v="2"/>
    <s v=""/>
    <s v=""/>
    <x v="1"/>
    <n v="0"/>
    <s v="Not Set"/>
    <n v="0"/>
  </r>
  <r>
    <x v="1"/>
    <x v="13"/>
    <x v="3"/>
    <x v="3"/>
    <x v="4"/>
    <s v="Not Set"/>
    <s v="Not Set"/>
    <s v="Not Set"/>
    <s v="Not Set"/>
    <x v="10"/>
    <x v="5"/>
    <s v="Not Set"/>
    <s v="Not Set"/>
    <s v=""/>
    <s v=""/>
    <s v="Not Set"/>
    <s v="Not Set"/>
    <s v="Not Set"/>
    <x v="4"/>
    <s v=""/>
    <s v=""/>
    <x v="3"/>
    <x v="2"/>
    <s v=""/>
    <s v=""/>
    <x v="1"/>
    <n v="0"/>
    <s v="Not Set"/>
    <n v="0"/>
  </r>
  <r>
    <x v="1"/>
    <x v="13"/>
    <x v="3"/>
    <x v="3"/>
    <x v="4"/>
    <s v="Not Set"/>
    <s v="Not Set"/>
    <s v="Not Set"/>
    <s v="Not Set"/>
    <x v="10"/>
    <x v="5"/>
    <s v="Not Set"/>
    <s v="Not Set"/>
    <s v=""/>
    <s v=""/>
    <s v="Not Set"/>
    <s v="Not Set"/>
    <s v="Not Set"/>
    <x v="4"/>
    <s v=""/>
    <s v=""/>
    <x v="3"/>
    <x v="2"/>
    <s v=""/>
    <s v=""/>
    <x v="1"/>
    <n v="0"/>
    <s v="Not Set"/>
    <n v="0"/>
  </r>
  <r>
    <x v="1"/>
    <x v="13"/>
    <x v="3"/>
    <x v="3"/>
    <x v="4"/>
    <s v="Not Set"/>
    <s v="Not Set"/>
    <s v="Not Set"/>
    <s v="Not Set"/>
    <x v="10"/>
    <x v="5"/>
    <s v="Not Set"/>
    <s v="Not Set"/>
    <s v=""/>
    <s v=""/>
    <s v="Not Set"/>
    <s v="Not Set"/>
    <s v="Not Set"/>
    <x v="4"/>
    <s v=""/>
    <s v=""/>
    <x v="3"/>
    <x v="2"/>
    <s v=""/>
    <s v=""/>
    <x v="1"/>
    <n v="0"/>
    <s v="Not Set"/>
    <n v="0"/>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r>
    <x v="3"/>
    <x v="14"/>
    <x v="4"/>
    <x v="4"/>
    <x v="5"/>
    <m/>
    <m/>
    <m/>
    <m/>
    <x v="11"/>
    <x v="6"/>
    <m/>
    <m/>
    <m/>
    <m/>
    <m/>
    <m/>
    <m/>
    <x v="5"/>
    <m/>
    <m/>
    <x v="4"/>
    <x v="3"/>
    <m/>
    <m/>
    <x v="1"/>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3">
  <r>
    <x v="0"/>
    <x v="0"/>
    <x v="0"/>
    <s v="Mandy McDonell"/>
    <x v="0"/>
    <d v="2022-04-13T00:00:00"/>
    <s v="Not Set"/>
    <d v="2022-06-01T00:00:00"/>
    <d v="2022-06-01T00:00:00"/>
    <s v="Due date: 2022/6/1"/>
    <x v="0"/>
    <n v="0.4"/>
    <n v="107"/>
    <s v="Make a copy to the drive"/>
    <n v="1"/>
    <n v="4"/>
    <n v="6"/>
    <x v="0"/>
    <x v="0"/>
    <s v=""/>
    <s v=""/>
    <s v="&gt; 5 days"/>
    <x v="0"/>
    <n v="42.800000000000004"/>
    <n v="64.199999999999989"/>
    <x v="0"/>
  </r>
  <r>
    <x v="0"/>
    <x v="1"/>
    <x v="1"/>
    <s v="Conrad Lanfear"/>
    <x v="1"/>
    <d v="2022-03-14T00:00:00"/>
    <s v="Not Set"/>
    <d v="2022-05-31T00:00:00"/>
    <d v="2022-05-31T00:00:00"/>
    <s v="Due date: 2022/5/31"/>
    <x v="1"/>
    <n v="0"/>
    <n v="145"/>
    <s v="Standards will be checked again"/>
    <n v="2"/>
    <n v="3"/>
    <n v="5"/>
    <x v="1"/>
    <x v="1"/>
    <s v=""/>
    <s v=""/>
    <s v="&gt; 5 days"/>
    <x v="0"/>
    <n v="0"/>
    <n v="145"/>
    <x v="0"/>
  </r>
  <r>
    <x v="0"/>
    <x v="2"/>
    <x v="0"/>
    <s v="Mandy McDonell"/>
    <x v="1"/>
    <d v="2022-03-01T00:00:00"/>
    <s v="Not Set"/>
    <d v="2022-06-02T00:00:00"/>
    <d v="2022-06-02T00:00:00"/>
    <s v="Due date: 2022/6/2"/>
    <x v="2"/>
    <n v="0.2"/>
    <n v="139"/>
    <s v=""/>
    <n v="3"/>
    <n v="3"/>
    <n v="6"/>
    <x v="1"/>
    <x v="0"/>
    <s v=""/>
    <s v=""/>
    <s v="&gt; 5 days"/>
    <x v="0"/>
    <n v="27.8"/>
    <n v="111.2"/>
    <x v="0"/>
  </r>
  <r>
    <x v="0"/>
    <x v="3"/>
    <x v="2"/>
    <s v="Adam Smith"/>
    <x v="2"/>
    <d v="2022-02-21T00:00:00"/>
    <s v="Not Set"/>
    <d v="2022-06-01T00:00:00"/>
    <d v="2022-06-01T00:00:00"/>
    <s v="Due date: 2022/6/1"/>
    <x v="0"/>
    <n v="0.4"/>
    <n v="66"/>
    <s v=""/>
    <n v="4"/>
    <n v="2"/>
    <n v="6"/>
    <x v="2"/>
    <x v="0"/>
    <s v=""/>
    <s v=""/>
    <s v="&gt; 5 days"/>
    <x v="0"/>
    <n v="26.400000000000002"/>
    <n v="39.599999999999994"/>
    <x v="0"/>
  </r>
  <r>
    <x v="1"/>
    <x v="4"/>
    <x v="0"/>
    <s v="Mandy McDonell"/>
    <x v="3"/>
    <d v="2022-03-24T00:00:00"/>
    <d v="2022-03-29T00:00:00"/>
    <d v="2022-05-23T00:00:00"/>
    <d v="2022-05-23T00:00:00"/>
    <s v="Due date: 2022/5/23"/>
    <x v="3"/>
    <n v="0.6"/>
    <n v="131"/>
    <s v=""/>
    <n v="5"/>
    <n v="3"/>
    <n v="5"/>
    <x v="1"/>
    <x v="1"/>
    <n v="5"/>
    <s v=""/>
    <s v="&lt; 5 days"/>
    <x v="0"/>
    <n v="78.599999999999994"/>
    <n v="52.400000000000006"/>
    <x v="0"/>
  </r>
  <r>
    <x v="1"/>
    <x v="5"/>
    <x v="2"/>
    <s v="Adam Smith"/>
    <x v="3"/>
    <d v="2022-03-28T00:00:00"/>
    <d v="2022-04-01T00:00:00"/>
    <d v="2022-04-04T00:00:00"/>
    <d v="2022-04-04T00:00:00"/>
    <s v="Due date: 2022/4/4"/>
    <x v="3"/>
    <n v="0.6"/>
    <n v="77"/>
    <s v=""/>
    <n v="6"/>
    <n v="3"/>
    <n v="4"/>
    <x v="1"/>
    <x v="2"/>
    <n v="4"/>
    <s v=""/>
    <s v="In the past"/>
    <x v="0"/>
    <n v="46.199999999999996"/>
    <n v="30.800000000000004"/>
    <x v="0"/>
  </r>
  <r>
    <x v="1"/>
    <x v="6"/>
    <x v="1"/>
    <s v="Conrad Lanfear"/>
    <x v="2"/>
    <d v="2022-04-13T00:00:00"/>
    <d v="2022-04-13T00:00:00"/>
    <d v="2022-04-13T00:00:00"/>
    <d v="2022-04-13T00:00:00"/>
    <s v="Due date: 2022/4/13"/>
    <x v="3"/>
    <n v="0.7"/>
    <n v="110"/>
    <s v=""/>
    <n v="7"/>
    <n v="4"/>
    <n v="4"/>
    <x v="0"/>
    <x v="2"/>
    <n v="0"/>
    <s v=""/>
    <s v="In the past"/>
    <x v="0"/>
    <n v="77"/>
    <n v="33"/>
    <x v="0"/>
  </r>
  <r>
    <x v="1"/>
    <x v="7"/>
    <x v="0"/>
    <s v="Mandy McDonell"/>
    <x v="2"/>
    <d v="2022-03-29T00:00:00"/>
    <s v="Not Set"/>
    <d v="2022-06-01T00:00:00"/>
    <d v="2022-06-01T00:00:00"/>
    <s v="Due date: 2022/6/1"/>
    <x v="3"/>
    <n v="0.6"/>
    <n v="110"/>
    <s v=""/>
    <n v="8"/>
    <n v="3"/>
    <n v="6"/>
    <x v="1"/>
    <x v="0"/>
    <s v=""/>
    <s v=""/>
    <s v="&gt; 5 days"/>
    <x v="0"/>
    <n v="66"/>
    <n v="44"/>
    <x v="0"/>
  </r>
  <r>
    <x v="2"/>
    <x v="8"/>
    <x v="0"/>
    <s v="Mandy McDonell"/>
    <x v="3"/>
    <d v="2022-04-13T00:00:00"/>
    <d v="2022-04-18T00:00:00"/>
    <d v="2022-04-18T00:00:00"/>
    <d v="2022-04-18T00:00:00"/>
    <s v="Due date: 2022/4/18"/>
    <x v="0"/>
    <n v="0.6"/>
    <n v="77"/>
    <s v=""/>
    <n v="9"/>
    <n v="4"/>
    <n v="4"/>
    <x v="0"/>
    <x v="2"/>
    <n v="5"/>
    <s v=""/>
    <s v="In the past"/>
    <x v="0"/>
    <n v="46.199999999999996"/>
    <n v="30.800000000000004"/>
    <x v="0"/>
  </r>
  <r>
    <x v="1"/>
    <x v="9"/>
    <x v="2"/>
    <s v="Adam Smith"/>
    <x v="3"/>
    <d v="2022-06-01T00:00:00"/>
    <s v="Not Set"/>
    <d v="2022-08-31T00:00:00"/>
    <d v="2022-08-31T00:00:00"/>
    <s v="Due date: 2022/8/31"/>
    <x v="2"/>
    <n v="0.7"/>
    <n v="122"/>
    <s v=""/>
    <n v="10"/>
    <n v="6"/>
    <n v="8"/>
    <x v="3"/>
    <x v="3"/>
    <s v=""/>
    <s v=""/>
    <s v="&gt; 5 days"/>
    <x v="0"/>
    <n v="85.399999999999991"/>
    <n v="36.600000000000009"/>
    <x v="0"/>
  </r>
  <r>
    <x v="1"/>
    <x v="10"/>
    <x v="0"/>
    <s v="Mandy McDonell"/>
    <x v="1"/>
    <d v="2022-04-19T00:00:00"/>
    <s v="Not Set"/>
    <d v="2022-06-01T00:00:00"/>
    <d v="2022-06-01T00:00:00"/>
    <s v="Due date: 2022/6/1"/>
    <x v="0"/>
    <n v="1"/>
    <n v="55"/>
    <s v=""/>
    <n v="11"/>
    <n v="4"/>
    <n v="6"/>
    <x v="0"/>
    <x v="0"/>
    <s v=""/>
    <s v=""/>
    <s v="&gt; 5 days"/>
    <x v="0"/>
    <n v="55"/>
    <n v="0"/>
    <x v="0"/>
  </r>
  <r>
    <x v="1"/>
    <x v="11"/>
    <x v="2"/>
    <s v="Adam Smith"/>
    <x v="2"/>
    <d v="2022-04-27T00:00:00"/>
    <s v="Not Set"/>
    <d v="2022-08-30T00:00:00"/>
    <d v="2022-08-30T00:00:00"/>
    <s v="Due date: 2022/8/30"/>
    <x v="0"/>
    <n v="0.4"/>
    <n v="64"/>
    <s v=""/>
    <n v="12"/>
    <n v="4"/>
    <n v="8"/>
    <x v="0"/>
    <x v="3"/>
    <s v=""/>
    <s v=""/>
    <s v="&gt; 5 days"/>
    <x v="0"/>
    <n v="25.6"/>
    <n v="38.4"/>
    <x v="0"/>
  </r>
  <r>
    <x v="1"/>
    <x v="12"/>
    <x v="1"/>
    <s v="Conrad Lanfear"/>
    <x v="1"/>
    <d v="2022-03-31T00:00:00"/>
    <d v="2022-04-30T00:00:00"/>
    <d v="2022-04-28T00:00:00"/>
    <d v="2022-04-28T00:00:00"/>
    <s v="Due date: 2022/4/28"/>
    <x v="4"/>
    <n v="0.4"/>
    <n v="64"/>
    <s v=""/>
    <n v="13"/>
    <n v="3"/>
    <n v="4"/>
    <x v="1"/>
    <x v="2"/>
    <n v="30"/>
    <n v="2"/>
    <s v="In the past"/>
    <x v="1"/>
    <n v="25.6"/>
    <n v="38.4"/>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9BF5CD7A-B113-41A0-AB42-A785029E2607}" name="PivotTable1" cacheId="2" applyNumberFormats="0" applyBorderFormats="0" applyFontFormats="0" applyPatternFormats="0" applyAlignmentFormats="0" applyWidthHeightFormats="1" dataCaption="Values" showError="1" updatedVersion="8" minRefreshableVersion="3" showDrill="0" enableDrill="0" rowGrandTotals="0" colGrandTotals="0" itemPrintTitles="1" createdVersion="7" indent="0" showHeaders="0" outline="1" outlineData="1" multipleFieldFilters="0">
  <location ref="B5:F17" firstHeaderRow="0" firstDataRow="0" firstDataCol="5" rowPageCount="1" colPageCount="1"/>
  <pivotFields count="29">
    <pivotField showAll="0">
      <items count="5">
        <item x="1"/>
        <item x="2"/>
        <item x="0"/>
        <item x="3"/>
        <item t="default"/>
      </items>
    </pivotField>
    <pivotField name="Row1" axis="axisRow" outline="0" showAll="0" defaultSubtotal="0">
      <items count="15">
        <item x="5"/>
        <item x="8"/>
        <item x="13"/>
        <item x="6"/>
        <item x="12"/>
        <item x="0"/>
        <item x="1"/>
        <item x="2"/>
        <item x="3"/>
        <item x="4"/>
        <item x="7"/>
        <item x="9"/>
        <item x="10"/>
        <item x="11"/>
        <item x="14"/>
      </items>
      <extLst>
        <ext xmlns:x14="http://schemas.microsoft.com/office/spreadsheetml/2009/9/main" uri="{2946ED86-A175-432a-8AC1-64E0C546D7DE}">
          <x14:pivotField fillDownLabels="1"/>
        </ext>
      </extLst>
    </pivotField>
    <pivotField showAll="0">
      <items count="6">
        <item x="3"/>
        <item x="2"/>
        <item x="1"/>
        <item x="0"/>
        <item x="4"/>
        <item t="default"/>
      </items>
    </pivotField>
    <pivotField name="Row2" axis="axisRow" outline="0" showAll="0" defaultSubtotal="0">
      <items count="5">
        <item x="0"/>
        <item x="1"/>
        <item x="2"/>
        <item x="3"/>
        <item x="4"/>
      </items>
      <extLst>
        <ext xmlns:x14="http://schemas.microsoft.com/office/spreadsheetml/2009/9/main" uri="{2946ED86-A175-432a-8AC1-64E0C546D7DE}">
          <x14:pivotField fillDownLabels="1"/>
        </ext>
      </extLst>
    </pivotField>
    <pivotField axis="axisRow" showAll="0">
      <items count="7">
        <item x="3"/>
        <item x="1"/>
        <item x="2"/>
        <item x="0"/>
        <item x="4"/>
        <item x="5"/>
        <item t="default"/>
      </items>
    </pivotField>
    <pivotField showAll="0"/>
    <pivotField showAll="0"/>
    <pivotField showAll="0"/>
    <pivotField showAll="0"/>
    <pivotField name="Row3" axis="axisRow" outline="0" showAll="0" defaultSubtotal="0">
      <items count="12">
        <item x="10"/>
        <item x="0"/>
        <item x="1"/>
        <item x="2"/>
        <item x="3"/>
        <item x="4"/>
        <item x="5"/>
        <item x="6"/>
        <item x="7"/>
        <item x="8"/>
        <item x="9"/>
        <item x="11"/>
      </items>
      <extLst>
        <ext xmlns:x14="http://schemas.microsoft.com/office/spreadsheetml/2009/9/main" uri="{2946ED86-A175-432a-8AC1-64E0C546D7DE}">
          <x14:pivotField fillDownLabels="1"/>
        </ext>
      </extLst>
    </pivotField>
    <pivotField axis="axisRow" outline="0" showAll="0" defaultSubtotal="0">
      <items count="7">
        <item x="1"/>
        <item x="0"/>
        <item x="3"/>
        <item x="2"/>
        <item x="5"/>
        <item x="4"/>
        <item x="6"/>
      </items>
      <extLst>
        <ext xmlns:x14="http://schemas.microsoft.com/office/spreadsheetml/2009/9/main" uri="{2946ED86-A175-432a-8AC1-64E0C546D7DE}">
          <x14:pivotField fillDownLabels="1"/>
        </ext>
      </extLst>
    </pivotField>
    <pivotField showAll="0"/>
    <pivotField showAll="0"/>
    <pivotField showAll="0"/>
    <pivotField showAll="0"/>
    <pivotField showAll="0"/>
    <pivotField showAll="0"/>
    <pivotField showAll="0"/>
    <pivotField showAll="0">
      <items count="7">
        <item x="4"/>
        <item x="2"/>
        <item x="3"/>
        <item x="0"/>
        <item x="1"/>
        <item x="5"/>
        <item t="default"/>
      </items>
    </pivotField>
    <pivotField showAll="0"/>
    <pivotField showAll="0"/>
    <pivotField showAll="0">
      <items count="6">
        <item x="3"/>
        <item x="1"/>
        <item x="0"/>
        <item x="2"/>
        <item x="4"/>
        <item t="default"/>
      </items>
    </pivotField>
    <pivotField showAll="0">
      <items count="5">
        <item x="1"/>
        <item x="0"/>
        <item x="2"/>
        <item x="3"/>
        <item t="default"/>
      </items>
    </pivotField>
    <pivotField showAll="0"/>
    <pivotField showAll="0"/>
    <pivotField axis="axisPage" showAll="0">
      <items count="3">
        <item x="0"/>
        <item x="1"/>
        <item t="default"/>
      </items>
    </pivotField>
    <pivotField numFmtId="3" showAll="0"/>
    <pivotField showAll="0"/>
    <pivotField numFmtId="3" showAll="0"/>
  </pivotFields>
  <rowFields count="5">
    <field x="1"/>
    <field x="3"/>
    <field x="9"/>
    <field x="10"/>
    <field x="4"/>
  </rowFields>
  <rowItems count="13">
    <i>
      <x/>
      <x v="2"/>
      <x v="5"/>
      <x v="2"/>
      <x/>
    </i>
    <i>
      <x v="1"/>
      <x/>
      <x v="7"/>
      <x v="1"/>
      <x/>
    </i>
    <i>
      <x v="3"/>
      <x v="1"/>
      <x v="6"/>
      <x v="2"/>
      <x v="2"/>
    </i>
    <i>
      <x v="4"/>
      <x v="1"/>
      <x v="10"/>
      <x v="5"/>
      <x v="1"/>
    </i>
    <i>
      <x v="5"/>
      <x/>
      <x v="1"/>
      <x v="1"/>
      <x v="3"/>
    </i>
    <i>
      <x v="6"/>
      <x v="1"/>
      <x v="2"/>
      <x/>
      <x v="1"/>
    </i>
    <i>
      <x v="7"/>
      <x/>
      <x v="3"/>
      <x v="3"/>
      <x v="1"/>
    </i>
    <i>
      <x v="8"/>
      <x v="2"/>
      <x v="1"/>
      <x v="1"/>
      <x v="2"/>
    </i>
    <i>
      <x v="9"/>
      <x/>
      <x v="4"/>
      <x v="2"/>
      <x/>
    </i>
    <i>
      <x v="10"/>
      <x/>
      <x v="1"/>
      <x v="2"/>
      <x v="2"/>
    </i>
    <i>
      <x v="11"/>
      <x v="2"/>
      <x v="8"/>
      <x v="3"/>
      <x/>
    </i>
    <i>
      <x v="12"/>
      <x/>
      <x v="1"/>
      <x v="1"/>
      <x v="1"/>
    </i>
    <i>
      <x v="13"/>
      <x v="2"/>
      <x v="9"/>
      <x v="1"/>
      <x v="2"/>
    </i>
  </rowItems>
  <colItems count="1">
    <i/>
  </colItems>
  <pageFields count="1">
    <pageField fld="25" item="0" hier="-1"/>
  </pageFields>
  <formats count="4">
    <format dxfId="53">
      <pivotArea type="all" dataOnly="0" outline="0" fieldPosition="0"/>
    </format>
    <format dxfId="52">
      <pivotArea dataOnly="0" labelOnly="1" fieldPosition="0">
        <references count="1">
          <reference field="1" count="2">
            <x v="0"/>
            <x v="1"/>
          </reference>
        </references>
      </pivotArea>
    </format>
    <format dxfId="51">
      <pivotArea type="all" dataOnly="0" outline="0" fieldPosition="0"/>
    </format>
    <format dxfId="50">
      <pivotArea dataOnly="0" labelOnly="1" fieldPosition="0">
        <references count="1">
          <reference field="1" count="13">
            <x v="0"/>
            <x v="1"/>
            <x v="3"/>
            <x v="4"/>
            <x v="5"/>
            <x v="6"/>
            <x v="7"/>
            <x v="8"/>
            <x v="9"/>
            <x v="10"/>
            <x v="11"/>
            <x v="12"/>
            <x v="13"/>
          </reference>
        </references>
      </pivotArea>
    </format>
  </formats>
  <pivotTableStyleInfo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15FA5A5D-3445-4C69-A84C-0F0F0868B515}" name="Tasks by Status" cacheId="9" applyNumberFormats="0" applyBorderFormats="0" applyFontFormats="0" applyPatternFormats="0" applyAlignmentFormats="0" applyWidthHeightFormats="1" dataCaption="Values" showError="1" updatedVersion="8" minRefreshableVersion="3" enableDrill="0" itemPrintTitles="1" createdVersion="6" indent="0" outline="1" outlineData="1" multipleFieldFilters="0" chartFormat="4">
  <location ref="Q4:W9" firstHeaderRow="1" firstDataRow="2" firstDataCol="1" rowPageCount="1" colPageCount="1"/>
  <pivotFields count="26">
    <pivotField showAll="0">
      <items count="4">
        <item x="1"/>
        <item x="2"/>
        <item x="0"/>
        <item t="default"/>
      </items>
    </pivotField>
    <pivotField dataField="1" showAll="0"/>
    <pivotField axis="axisRow" showAll="0">
      <items count="4">
        <item x="2"/>
        <item x="1"/>
        <item x="0"/>
        <item t="default"/>
      </items>
    </pivotField>
    <pivotField showAll="0"/>
    <pivotField showAll="0">
      <items count="5">
        <item x="3"/>
        <item x="1"/>
        <item x="2"/>
        <item x="0"/>
        <item t="default"/>
      </items>
    </pivotField>
    <pivotField numFmtId="164" showAll="0"/>
    <pivotField numFmtId="164" showAll="0"/>
    <pivotField numFmtId="164" showAll="0"/>
    <pivotField showAll="0"/>
    <pivotField showAll="0"/>
    <pivotField axis="axisCol" showAll="0">
      <items count="6">
        <item x="1"/>
        <item x="2"/>
        <item x="0"/>
        <item x="3"/>
        <item x="4"/>
        <item t="default"/>
      </items>
    </pivotField>
    <pivotField numFmtId="9" showAll="0"/>
    <pivotField numFmtId="3" showAll="0"/>
    <pivotField showAll="0"/>
    <pivotField showAll="0"/>
    <pivotField showAll="0"/>
    <pivotField showAll="0"/>
    <pivotField showAll="0">
      <items count="5">
        <item x="0"/>
        <item x="2"/>
        <item x="3"/>
        <item x="1"/>
        <item t="default"/>
      </items>
    </pivotField>
    <pivotField showAll="0">
      <items count="5">
        <item x="2"/>
        <item x="3"/>
        <item x="0"/>
        <item x="1"/>
        <item t="default"/>
      </items>
    </pivotField>
    <pivotField showAll="0"/>
    <pivotField showAll="0"/>
    <pivotField showAll="0"/>
    <pivotField showAll="0">
      <items count="3">
        <item x="1"/>
        <item x="0"/>
        <item t="default"/>
      </items>
    </pivotField>
    <pivotField numFmtId="3" showAll="0"/>
    <pivotField numFmtId="3" showAll="0"/>
    <pivotField axis="axisPage" showAll="0">
      <items count="2">
        <item x="0"/>
        <item t="default"/>
      </items>
    </pivotField>
  </pivotFields>
  <rowFields count="1">
    <field x="2"/>
  </rowFields>
  <rowItems count="4">
    <i>
      <x/>
    </i>
    <i>
      <x v="1"/>
    </i>
    <i>
      <x v="2"/>
    </i>
    <i t="grand">
      <x/>
    </i>
  </rowItems>
  <colFields count="1">
    <field x="10"/>
  </colFields>
  <colItems count="6">
    <i>
      <x/>
    </i>
    <i>
      <x v="1"/>
    </i>
    <i>
      <x v="2"/>
    </i>
    <i>
      <x v="3"/>
    </i>
    <i>
      <x v="4"/>
    </i>
    <i t="grand">
      <x/>
    </i>
  </colItems>
  <pageFields count="1">
    <pageField fld="25" item="0" hier="-1"/>
  </pageFields>
  <dataFields count="1">
    <dataField name="Count of Tasks" fld="1" subtotal="count" baseField="0" baseItem="0"/>
  </dataFields>
  <formats count="3">
    <format dxfId="2">
      <pivotArea outline="0" collapsedLevelsAreSubtotals="1" fieldPosition="0"/>
    </format>
    <format dxfId="1">
      <pivotArea dataOnly="0" labelOnly="1" fieldPosition="0">
        <references count="1">
          <reference field="10" count="0"/>
        </references>
      </pivotArea>
    </format>
    <format dxfId="0">
      <pivotArea dataOnly="0" labelOnly="1" grandCol="1" outline="0" fieldPosition="0"/>
    </format>
  </formats>
  <chartFormats count="6">
    <chartFormat chart="3" format="2" series="1">
      <pivotArea type="data" outline="0" fieldPosition="0">
        <references count="1">
          <reference field="4294967294" count="1" selected="0">
            <x v="0"/>
          </reference>
        </references>
      </pivotArea>
    </chartFormat>
    <chartFormat chart="3" format="21" series="1">
      <pivotArea type="data" outline="0" fieldPosition="0">
        <references count="2">
          <reference field="4294967294" count="1" selected="0">
            <x v="0"/>
          </reference>
          <reference field="10" count="1" selected="0">
            <x v="0"/>
          </reference>
        </references>
      </pivotArea>
    </chartFormat>
    <chartFormat chart="3" format="22" series="1">
      <pivotArea type="data" outline="0" fieldPosition="0">
        <references count="2">
          <reference field="4294967294" count="1" selected="0">
            <x v="0"/>
          </reference>
          <reference field="10" count="1" selected="0">
            <x v="1"/>
          </reference>
        </references>
      </pivotArea>
    </chartFormat>
    <chartFormat chart="3" format="23" series="1">
      <pivotArea type="data" outline="0" fieldPosition="0">
        <references count="2">
          <reference field="4294967294" count="1" selected="0">
            <x v="0"/>
          </reference>
          <reference field="10" count="1" selected="0">
            <x v="2"/>
          </reference>
        </references>
      </pivotArea>
    </chartFormat>
    <chartFormat chart="3" format="24" series="1">
      <pivotArea type="data" outline="0" fieldPosition="0">
        <references count="2">
          <reference field="4294967294" count="1" selected="0">
            <x v="0"/>
          </reference>
          <reference field="10" count="1" selected="0">
            <x v="3"/>
          </reference>
        </references>
      </pivotArea>
    </chartFormat>
    <chartFormat chart="3" format="31" series="1">
      <pivotArea type="data" outline="0" fieldPosition="0">
        <references count="2">
          <reference field="4294967294" count="1" selected="0">
            <x v="0"/>
          </reference>
          <reference field="10"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62D6EC16-9B98-43E2-8A7A-FA7436E0EC27}" name="Work Done vs. Work Left" cacheId="9" applyNumberFormats="0" applyBorderFormats="0" applyFontFormats="0" applyPatternFormats="0" applyAlignmentFormats="0" applyWidthHeightFormats="1" dataCaption="Values" showError="1" updatedVersion="8" minRefreshableVersion="3" enableDrill="0" itemPrintTitles="1" createdVersion="6" indent="0" outline="1" outlineData="1" multipleFieldFilters="0" chartFormat="10">
  <location ref="AZ4:BA5" firstHeaderRow="0" firstDataRow="1" firstDataCol="0" rowPageCount="1" colPageCount="1"/>
  <pivotFields count="26">
    <pivotField showAll="0">
      <items count="4">
        <item x="1"/>
        <item x="2"/>
        <item x="0"/>
        <item t="default"/>
      </items>
    </pivotField>
    <pivotField showAll="0"/>
    <pivotField showAll="0">
      <items count="4">
        <item x="2"/>
        <item x="1"/>
        <item x="0"/>
        <item t="default"/>
      </items>
    </pivotField>
    <pivotField showAll="0"/>
    <pivotField showAll="0">
      <items count="5">
        <item x="3"/>
        <item x="1"/>
        <item x="2"/>
        <item x="0"/>
        <item t="default"/>
      </items>
    </pivotField>
    <pivotField numFmtId="164" showAll="0"/>
    <pivotField numFmtId="164" showAll="0"/>
    <pivotField numFmtId="164" showAll="0"/>
    <pivotField showAll="0"/>
    <pivotField showAll="0"/>
    <pivotField showAll="0"/>
    <pivotField numFmtId="9" showAll="0"/>
    <pivotField numFmtId="3" showAll="0"/>
    <pivotField showAll="0"/>
    <pivotField showAll="0"/>
    <pivotField showAll="0"/>
    <pivotField showAll="0"/>
    <pivotField showAll="0">
      <items count="5">
        <item x="0"/>
        <item x="2"/>
        <item x="3"/>
        <item x="1"/>
        <item t="default"/>
      </items>
    </pivotField>
    <pivotField showAll="0">
      <items count="5">
        <item x="2"/>
        <item x="3"/>
        <item x="0"/>
        <item x="1"/>
        <item t="default"/>
      </items>
    </pivotField>
    <pivotField showAll="0"/>
    <pivotField showAll="0"/>
    <pivotField showAll="0"/>
    <pivotField showAll="0">
      <items count="3">
        <item x="1"/>
        <item x="0"/>
        <item t="default"/>
      </items>
    </pivotField>
    <pivotField dataField="1" numFmtId="3" showAll="0"/>
    <pivotField dataField="1" numFmtId="3" showAll="0"/>
    <pivotField axis="axisPage" showAll="0">
      <items count="2">
        <item x="0"/>
        <item t="default"/>
      </items>
    </pivotField>
  </pivotFields>
  <rowItems count="1">
    <i/>
  </rowItems>
  <colFields count="1">
    <field x="-2"/>
  </colFields>
  <colItems count="2">
    <i>
      <x/>
    </i>
    <i i="1">
      <x v="1"/>
    </i>
  </colItems>
  <pageFields count="1">
    <pageField fld="25" item="0" hier="-1"/>
  </pageFields>
  <dataFields count="2">
    <dataField name="Work Done " fld="23" baseField="0" baseItem="1"/>
    <dataField name="Work Left " fld="24" baseField="0" baseItem="1"/>
  </dataFields>
  <formats count="4">
    <format dxfId="6">
      <pivotArea type="all" dataOnly="0" outline="0" fieldPosition="0"/>
    </format>
    <format dxfId="5">
      <pivotArea outline="0" collapsedLevelsAreSubtotals="1" fieldPosition="0"/>
    </format>
    <format dxfId="4">
      <pivotArea dataOnly="0" labelOnly="1" outline="0" fieldPosition="0">
        <references count="1">
          <reference field="4294967294" count="2">
            <x v="0"/>
            <x v="1"/>
          </reference>
        </references>
      </pivotArea>
    </format>
    <format dxfId="3">
      <pivotArea outline="0" collapsedLevelsAreSubtotals="1" fieldPosition="0"/>
    </format>
  </formats>
  <chartFormats count="6">
    <chartFormat chart="2" format="0" series="1">
      <pivotArea type="data" outline="0" fieldPosition="0">
        <references count="1">
          <reference field="4294967294" count="1" selected="0">
            <x v="1"/>
          </reference>
        </references>
      </pivotArea>
    </chartFormat>
    <chartFormat chart="2" format="1" series="1">
      <pivotArea type="data" outline="0" fieldPosition="0">
        <references count="1">
          <reference field="4294967294" count="1" selected="0">
            <x v="0"/>
          </reference>
        </references>
      </pivotArea>
    </chartFormat>
    <chartFormat chart="7" format="4" series="1">
      <pivotArea type="data" outline="0" fieldPosition="0">
        <references count="1">
          <reference field="4294967294" count="1" selected="0">
            <x v="1"/>
          </reference>
        </references>
      </pivotArea>
    </chartFormat>
    <chartFormat chart="7" format="5" series="1">
      <pivotArea type="data" outline="0" fieldPosition="0">
        <references count="1">
          <reference field="4294967294" count="1" selected="0">
            <x v="0"/>
          </reference>
        </references>
      </pivotArea>
    </chartFormat>
    <chartFormat chart="8" format="6" series="1">
      <pivotArea type="data" outline="0" fieldPosition="0">
        <references count="1">
          <reference field="4294967294" count="1" selected="0">
            <x v="0"/>
          </reference>
        </references>
      </pivotArea>
    </chartFormat>
    <chartFormat chart="8" format="7"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E5A71EED-DAB7-4603-9057-78D0455F0713}" name="Cards By Priority" cacheId="9" applyNumberFormats="0" applyBorderFormats="0" applyFontFormats="0" applyPatternFormats="0" applyAlignmentFormats="0" applyWidthHeightFormats="1" dataCaption="Values" showError="1" updatedVersion="8" minRefreshableVersion="3" enableDrill="0" itemPrintTitles="1" createdVersion="6" indent="0" outline="1" outlineData="1" multipleFieldFilters="0" chartFormat="3">
  <location ref="J6:K11" firstHeaderRow="1" firstDataRow="1" firstDataCol="1" rowPageCount="1" colPageCount="1"/>
  <pivotFields count="26">
    <pivotField showAll="0">
      <items count="4">
        <item x="1"/>
        <item x="2"/>
        <item x="0"/>
        <item t="default"/>
      </items>
    </pivotField>
    <pivotField dataField="1" showAll="0"/>
    <pivotField showAll="0">
      <items count="4">
        <item x="2"/>
        <item x="1"/>
        <item x="0"/>
        <item t="default"/>
      </items>
    </pivotField>
    <pivotField showAll="0"/>
    <pivotField axis="axisRow" showAll="0">
      <items count="5">
        <item x="0"/>
        <item x="1"/>
        <item x="2"/>
        <item x="3"/>
        <item t="default"/>
      </items>
    </pivotField>
    <pivotField numFmtId="14" showAll="0"/>
    <pivotField showAll="0"/>
    <pivotField showAll="0"/>
    <pivotField showAll="0"/>
    <pivotField showAll="0"/>
    <pivotField showAll="0"/>
    <pivotField numFmtId="9" showAll="0"/>
    <pivotField numFmtId="3" showAll="0"/>
    <pivotField showAll="0"/>
    <pivotField showAll="0"/>
    <pivotField showAll="0"/>
    <pivotField showAll="0"/>
    <pivotField showAll="0">
      <items count="5">
        <item x="0"/>
        <item x="2"/>
        <item x="3"/>
        <item x="1"/>
        <item t="default"/>
      </items>
    </pivotField>
    <pivotField showAll="0">
      <items count="5">
        <item x="2"/>
        <item x="3"/>
        <item x="0"/>
        <item x="1"/>
        <item t="default"/>
      </items>
    </pivotField>
    <pivotField showAll="0"/>
    <pivotField showAll="0"/>
    <pivotField showAll="0"/>
    <pivotField showAll="0">
      <items count="3">
        <item x="1"/>
        <item x="0"/>
        <item t="default"/>
      </items>
    </pivotField>
    <pivotField numFmtId="3" showAll="0"/>
    <pivotField numFmtId="3" showAll="0"/>
    <pivotField axis="axisPage" showAll="0">
      <items count="2">
        <item x="0"/>
        <item t="default"/>
      </items>
    </pivotField>
  </pivotFields>
  <rowFields count="1">
    <field x="4"/>
  </rowFields>
  <rowItems count="5">
    <i>
      <x/>
    </i>
    <i>
      <x v="1"/>
    </i>
    <i>
      <x v="2"/>
    </i>
    <i>
      <x v="3"/>
    </i>
    <i t="grand">
      <x/>
    </i>
  </rowItems>
  <colItems count="1">
    <i/>
  </colItems>
  <pageFields count="1">
    <pageField fld="25" item="0" hier="-1"/>
  </pageFields>
  <dataFields count="1">
    <dataField name="Count of Tasks" fld="1" subtotal="count" baseField="0" baseItem="0"/>
  </dataFields>
  <chartFormats count="5">
    <chartFormat chart="2" format="7" series="1">
      <pivotArea type="data" outline="0" fieldPosition="0">
        <references count="1">
          <reference field="4294967294" count="1" selected="0">
            <x v="0"/>
          </reference>
        </references>
      </pivotArea>
    </chartFormat>
    <chartFormat chart="2" format="8">
      <pivotArea type="data" outline="0" fieldPosition="0">
        <references count="2">
          <reference field="4294967294" count="1" selected="0">
            <x v="0"/>
          </reference>
          <reference field="4" count="1" selected="0">
            <x v="0"/>
          </reference>
        </references>
      </pivotArea>
    </chartFormat>
    <chartFormat chart="2" format="9">
      <pivotArea type="data" outline="0" fieldPosition="0">
        <references count="2">
          <reference field="4294967294" count="1" selected="0">
            <x v="0"/>
          </reference>
          <reference field="4" count="1" selected="0">
            <x v="1"/>
          </reference>
        </references>
      </pivotArea>
    </chartFormat>
    <chartFormat chart="2" format="10">
      <pivotArea type="data" outline="0" fieldPosition="0">
        <references count="2">
          <reference field="4294967294" count="1" selected="0">
            <x v="0"/>
          </reference>
          <reference field="4" count="1" selected="0">
            <x v="2"/>
          </reference>
        </references>
      </pivotArea>
    </chartFormat>
    <chartFormat chart="2" format="11">
      <pivotArea type="data" outline="0" fieldPosition="0">
        <references count="2">
          <reference field="4294967294" count="1" selected="0">
            <x v="0"/>
          </reference>
          <reference field="4" count="1" selected="0">
            <x v="3"/>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BD07E361-BBAA-4E59-BD18-E38153296671}" name="Project Duration vs. Delay" cacheId="9" applyNumberFormats="0" applyBorderFormats="0" applyFontFormats="0" applyPatternFormats="0" applyAlignmentFormats="0" applyWidthHeightFormats="1" dataCaption="Values" showError="1" updatedVersion="8" minRefreshableVersion="3" enableDrill="0" itemPrintTitles="1" createdVersion="6" indent="0" outline="1" outlineData="1" multipleFieldFilters="0" chartFormat="3">
  <location ref="M4:O18" firstHeaderRow="0" firstDataRow="1" firstDataCol="1" rowPageCount="1" colPageCount="1"/>
  <pivotFields count="26">
    <pivotField showAll="0">
      <items count="4">
        <item x="1"/>
        <item x="2"/>
        <item x="0"/>
        <item t="default"/>
      </items>
    </pivotField>
    <pivotField axis="axisRow" showAll="0">
      <items count="14">
        <item x="5"/>
        <item x="8"/>
        <item x="6"/>
        <item x="12"/>
        <item x="0"/>
        <item x="1"/>
        <item x="2"/>
        <item x="3"/>
        <item x="4"/>
        <item x="7"/>
        <item x="9"/>
        <item x="10"/>
        <item x="11"/>
        <item t="default"/>
      </items>
    </pivotField>
    <pivotField showAll="0">
      <items count="4">
        <item x="2"/>
        <item x="1"/>
        <item x="0"/>
        <item t="default"/>
      </items>
    </pivotField>
    <pivotField showAll="0"/>
    <pivotField showAll="0">
      <items count="5">
        <item x="3"/>
        <item x="1"/>
        <item x="2"/>
        <item x="0"/>
        <item t="default"/>
      </items>
    </pivotField>
    <pivotField numFmtId="164" showAll="0"/>
    <pivotField numFmtId="164" showAll="0"/>
    <pivotField numFmtId="164" showAll="0"/>
    <pivotField showAll="0"/>
    <pivotField showAll="0"/>
    <pivotField showAll="0"/>
    <pivotField numFmtId="9" showAll="0"/>
    <pivotField numFmtId="3" showAll="0"/>
    <pivotField showAll="0"/>
    <pivotField showAll="0"/>
    <pivotField showAll="0"/>
    <pivotField showAll="0"/>
    <pivotField showAll="0">
      <items count="5">
        <item x="0"/>
        <item x="2"/>
        <item x="3"/>
        <item x="1"/>
        <item t="default"/>
      </items>
    </pivotField>
    <pivotField showAll="0">
      <items count="5">
        <item x="2"/>
        <item x="3"/>
        <item x="0"/>
        <item x="1"/>
        <item t="default"/>
      </items>
    </pivotField>
    <pivotField dataField="1" showAll="0"/>
    <pivotField dataField="1" showAll="0"/>
    <pivotField showAll="0"/>
    <pivotField showAll="0">
      <items count="3">
        <item x="1"/>
        <item x="0"/>
        <item t="default"/>
      </items>
    </pivotField>
    <pivotField numFmtId="3" showAll="0"/>
    <pivotField numFmtId="3" showAll="0"/>
    <pivotField axis="axisPage" showAll="0">
      <items count="2">
        <item x="0"/>
        <item t="default"/>
      </items>
    </pivotField>
  </pivotFields>
  <rowFields count="1">
    <field x="1"/>
  </rowFields>
  <rowItems count="14">
    <i>
      <x/>
    </i>
    <i>
      <x v="1"/>
    </i>
    <i>
      <x v="2"/>
    </i>
    <i>
      <x v="3"/>
    </i>
    <i>
      <x v="4"/>
    </i>
    <i>
      <x v="5"/>
    </i>
    <i>
      <x v="6"/>
    </i>
    <i>
      <x v="7"/>
    </i>
    <i>
      <x v="8"/>
    </i>
    <i>
      <x v="9"/>
    </i>
    <i>
      <x v="10"/>
    </i>
    <i>
      <x v="11"/>
    </i>
    <i>
      <x v="12"/>
    </i>
    <i t="grand">
      <x/>
    </i>
  </rowItems>
  <colFields count="1">
    <field x="-2"/>
  </colFields>
  <colItems count="2">
    <i>
      <x/>
    </i>
    <i i="1">
      <x v="1"/>
    </i>
  </colItems>
  <pageFields count="1">
    <pageField fld="25" item="0" hier="-1"/>
  </pageFields>
  <dataFields count="2">
    <dataField name="Duration " fld="19" baseField="0" baseItem="12"/>
    <dataField name="Delayed days " fld="20" baseField="0" baseItem="12"/>
  </dataFields>
  <formats count="4">
    <format dxfId="10">
      <pivotArea collapsedLevelsAreSubtotals="1" fieldPosition="0">
        <references count="1">
          <reference field="1" count="0"/>
        </references>
      </pivotArea>
    </format>
    <format dxfId="9">
      <pivotArea collapsedLevelsAreSubtotals="1" fieldPosition="0">
        <references count="1">
          <reference field="1" count="0"/>
        </references>
      </pivotArea>
    </format>
    <format dxfId="8">
      <pivotArea outline="0" collapsedLevelsAreSubtotals="1" fieldPosition="0"/>
    </format>
    <format dxfId="7">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53F81501-EABA-4221-B07F-5AB88D329EF6}" name="Responsible People by Priority" cacheId="9" applyNumberFormats="0" applyBorderFormats="0" applyFontFormats="0" applyPatternFormats="0" applyAlignmentFormats="0" applyWidthHeightFormats="1" dataCaption="Values" showError="1" updatedVersion="8" minRefreshableVersion="3" enableDrill="0" itemPrintTitles="1" createdVersion="6" indent="0" outline="1" outlineData="1" multipleFieldFilters="0" chartFormat="3">
  <location ref="B6:G11" firstHeaderRow="1" firstDataRow="2" firstDataCol="1" rowPageCount="2" colPageCount="1"/>
  <pivotFields count="26">
    <pivotField showAll="0">
      <items count="4">
        <item x="1"/>
        <item x="2"/>
        <item x="0"/>
        <item t="default"/>
      </items>
    </pivotField>
    <pivotField dataField="1" showAll="0"/>
    <pivotField axis="axisRow" showAll="0">
      <items count="4">
        <item x="2"/>
        <item x="1"/>
        <item x="0"/>
        <item t="default"/>
      </items>
    </pivotField>
    <pivotField showAll="0"/>
    <pivotField axis="axisCol" showAll="0">
      <items count="5">
        <item x="0"/>
        <item x="1"/>
        <item x="2"/>
        <item x="3"/>
        <item t="default"/>
      </items>
    </pivotField>
    <pivotField showAll="0"/>
    <pivotField showAll="0"/>
    <pivotField showAll="0"/>
    <pivotField showAll="0"/>
    <pivotField showAll="0"/>
    <pivotField showAll="0"/>
    <pivotField showAll="0"/>
    <pivotField numFmtId="3" showAll="0"/>
    <pivotField showAll="0"/>
    <pivotField showAll="0"/>
    <pivotField showAll="0"/>
    <pivotField showAll="0"/>
    <pivotField showAll="0">
      <items count="5">
        <item x="0"/>
        <item x="2"/>
        <item x="3"/>
        <item x="1"/>
        <item t="default"/>
      </items>
    </pivotField>
    <pivotField axis="axisPage" multipleItemSelectionAllowed="1" showAll="0">
      <items count="5">
        <item x="0"/>
        <item x="1"/>
        <item x="2"/>
        <item x="3"/>
        <item t="default"/>
      </items>
    </pivotField>
    <pivotField showAll="0"/>
    <pivotField showAll="0"/>
    <pivotField showAll="0"/>
    <pivotField showAll="0">
      <items count="3">
        <item x="1"/>
        <item x="0"/>
        <item t="default"/>
      </items>
    </pivotField>
    <pivotField showAll="0"/>
    <pivotField showAll="0"/>
    <pivotField axis="axisPage" showAll="0">
      <items count="2">
        <item x="0"/>
        <item t="default"/>
      </items>
    </pivotField>
  </pivotFields>
  <rowFields count="1">
    <field x="2"/>
  </rowFields>
  <rowItems count="4">
    <i>
      <x/>
    </i>
    <i>
      <x v="1"/>
    </i>
    <i>
      <x v="2"/>
    </i>
    <i t="grand">
      <x/>
    </i>
  </rowItems>
  <colFields count="1">
    <field x="4"/>
  </colFields>
  <colItems count="5">
    <i>
      <x/>
    </i>
    <i>
      <x v="1"/>
    </i>
    <i>
      <x v="2"/>
    </i>
    <i>
      <x v="3"/>
    </i>
    <i t="grand">
      <x/>
    </i>
  </colItems>
  <pageFields count="2">
    <pageField fld="18" hier="-1"/>
    <pageField fld="25" item="0" hier="-1"/>
  </pageFields>
  <dataFields count="1">
    <dataField name="Count of Tasks" fld="1" subtotal="count" baseField="0" baseItem="0"/>
  </dataFields>
  <formats count="3">
    <format dxfId="13">
      <pivotArea outline="0" collapsedLevelsAreSubtotals="1" fieldPosition="0"/>
    </format>
    <format dxfId="12">
      <pivotArea dataOnly="0" labelOnly="1" fieldPosition="0">
        <references count="1">
          <reference field="4" count="0"/>
        </references>
      </pivotArea>
    </format>
    <format dxfId="11">
      <pivotArea dataOnly="0" labelOnly="1" grandCol="1" outline="0" fieldPosition="0"/>
    </format>
  </formats>
  <chartFormats count="5">
    <chartFormat chart="2" format="2" series="1">
      <pivotArea type="data" outline="0" fieldPosition="0">
        <references count="1">
          <reference field="4294967294" count="1" selected="0">
            <x v="0"/>
          </reference>
        </references>
      </pivotArea>
    </chartFormat>
    <chartFormat chart="2" format="14" series="1">
      <pivotArea type="data" outline="0" fieldPosition="0">
        <references count="2">
          <reference field="4294967294" count="1" selected="0">
            <x v="0"/>
          </reference>
          <reference field="4" count="1" selected="0">
            <x v="2"/>
          </reference>
        </references>
      </pivotArea>
    </chartFormat>
    <chartFormat chart="2" format="15" series="1">
      <pivotArea type="data" outline="0" fieldPosition="0">
        <references count="2">
          <reference field="4294967294" count="1" selected="0">
            <x v="0"/>
          </reference>
          <reference field="4" count="1" selected="0">
            <x v="3"/>
          </reference>
        </references>
      </pivotArea>
    </chartFormat>
    <chartFormat chart="2" format="16" series="1">
      <pivotArea type="data" outline="0" fieldPosition="0">
        <references count="2">
          <reference field="4294967294" count="1" selected="0">
            <x v="0"/>
          </reference>
          <reference field="4" count="1" selected="0">
            <x v="1"/>
          </reference>
        </references>
      </pivotArea>
    </chartFormat>
    <chartFormat chart="2" format="19" series="1">
      <pivotArea type="data" outline="0" fieldPosition="0">
        <references count="2">
          <reference field="4294967294" count="1" selected="0">
            <x v="0"/>
          </reference>
          <reference field="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E8608FC2-3DD8-4C18-84B7-8F6E7A979E45}" name="Overdue Percentage " cacheId="9" applyNumberFormats="0" applyBorderFormats="0" applyFontFormats="0" applyPatternFormats="0" applyAlignmentFormats="0" applyWidthHeightFormats="1" dataCaption="Values" showError="1" updatedVersion="8" minRefreshableVersion="3" enableDrill="0" itemPrintTitles="1" createdVersion="6" indent="0" outline="1" outlineData="1" multipleFieldFilters="0" chartFormat="3">
  <location ref="AS6:AT9" firstHeaderRow="1" firstDataRow="1" firstDataCol="1" rowPageCount="2" colPageCount="1"/>
  <pivotFields count="26">
    <pivotField showAll="0">
      <items count="4">
        <item x="1"/>
        <item x="2"/>
        <item x="0"/>
        <item t="default"/>
      </items>
    </pivotField>
    <pivotField dataField="1" showAll="0"/>
    <pivotField showAll="0">
      <items count="4">
        <item x="2"/>
        <item x="1"/>
        <item x="0"/>
        <item t="default"/>
      </items>
    </pivotField>
    <pivotField showAll="0"/>
    <pivotField showAll="0">
      <items count="5">
        <item x="3"/>
        <item x="1"/>
        <item x="2"/>
        <item x="0"/>
        <item t="default"/>
      </items>
    </pivotField>
    <pivotField numFmtId="164" showAll="0"/>
    <pivotField numFmtId="164" showAll="0"/>
    <pivotField numFmtId="164" showAll="0"/>
    <pivotField showAll="0"/>
    <pivotField showAll="0"/>
    <pivotField showAll="0"/>
    <pivotField numFmtId="9" showAll="0"/>
    <pivotField numFmtId="3" showAll="0"/>
    <pivotField showAll="0"/>
    <pivotField showAll="0"/>
    <pivotField showAll="0"/>
    <pivotField showAll="0"/>
    <pivotField showAll="0">
      <items count="5">
        <item x="0"/>
        <item x="2"/>
        <item x="3"/>
        <item x="1"/>
        <item t="default"/>
      </items>
    </pivotField>
    <pivotField axis="axisPage" multipleItemSelectionAllowed="1" showAll="0">
      <items count="5">
        <item x="0"/>
        <item x="1"/>
        <item x="2"/>
        <item x="3"/>
        <item t="default"/>
      </items>
    </pivotField>
    <pivotField showAll="0"/>
    <pivotField showAll="0"/>
    <pivotField showAll="0"/>
    <pivotField axis="axisRow" showAll="0" sortType="ascending">
      <items count="3">
        <item x="1"/>
        <item x="0"/>
        <item t="default"/>
      </items>
    </pivotField>
    <pivotField numFmtId="3" showAll="0"/>
    <pivotField numFmtId="3" showAll="0"/>
    <pivotField axis="axisPage" showAll="0">
      <items count="2">
        <item x="0"/>
        <item t="default"/>
      </items>
    </pivotField>
  </pivotFields>
  <rowFields count="1">
    <field x="22"/>
  </rowFields>
  <rowItems count="3">
    <i>
      <x/>
    </i>
    <i>
      <x v="1"/>
    </i>
    <i t="grand">
      <x/>
    </i>
  </rowItems>
  <colItems count="1">
    <i/>
  </colItems>
  <pageFields count="2">
    <pageField fld="18" hier="-1"/>
    <pageField fld="25" item="0" hier="-1"/>
  </pageFields>
  <dataFields count="1">
    <dataField name="Count of Tasks" fld="1" subtotal="count" baseField="0" baseItem="0"/>
  </dataFields>
  <formats count="2">
    <format dxfId="15">
      <pivotArea outline="0" collapsedLevelsAreSubtotals="1" fieldPosition="0"/>
    </format>
    <format dxfId="14">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F72409B7-1B1E-41CD-9628-69D3AAA3DB67}" name="Cards by their Priority" cacheId="9" applyNumberFormats="0" applyBorderFormats="0" applyFontFormats="0" applyPatternFormats="0" applyAlignmentFormats="0" applyWidthHeightFormats="1" dataCaption="Values" showError="1" updatedVersion="8" minRefreshableVersion="3" enableDrill="0" itemPrintTitles="1" createdVersion="6" indent="0" outline="1" outlineData="1" multipleFieldFilters="0" chartFormat="4">
  <location ref="AW4:AX9" firstHeaderRow="1" firstDataRow="1" firstDataCol="1"/>
  <pivotFields count="26">
    <pivotField showAll="0">
      <items count="4">
        <item x="1"/>
        <item x="2"/>
        <item x="0"/>
        <item t="default"/>
      </items>
    </pivotField>
    <pivotField dataField="1" showAll="0"/>
    <pivotField showAll="0">
      <items count="4">
        <item x="2"/>
        <item x="1"/>
        <item x="0"/>
        <item t="default"/>
      </items>
    </pivotField>
    <pivotField showAll="0"/>
    <pivotField axis="axisRow" showAll="0">
      <items count="5">
        <item x="1"/>
        <item x="2"/>
        <item x="3"/>
        <item x="0"/>
        <item t="default"/>
      </items>
    </pivotField>
    <pivotField numFmtId="164" showAll="0"/>
    <pivotField numFmtId="164" showAll="0"/>
    <pivotField numFmtId="164" showAll="0"/>
    <pivotField showAll="0"/>
    <pivotField showAll="0"/>
    <pivotField showAll="0"/>
    <pivotField numFmtId="9" showAll="0"/>
    <pivotField numFmtId="3" showAll="0"/>
    <pivotField showAll="0"/>
    <pivotField showAll="0"/>
    <pivotField showAll="0"/>
    <pivotField showAll="0"/>
    <pivotField showAll="0">
      <items count="5">
        <item x="0"/>
        <item x="2"/>
        <item x="3"/>
        <item x="1"/>
        <item t="default"/>
      </items>
    </pivotField>
    <pivotField showAll="0">
      <items count="5">
        <item x="2"/>
        <item x="3"/>
        <item x="0"/>
        <item x="1"/>
        <item t="default"/>
      </items>
    </pivotField>
    <pivotField showAll="0"/>
    <pivotField showAll="0"/>
    <pivotField showAll="0"/>
    <pivotField showAll="0">
      <items count="3">
        <item x="1"/>
        <item x="0"/>
        <item t="default"/>
      </items>
    </pivotField>
    <pivotField numFmtId="3" showAll="0"/>
    <pivotField numFmtId="3" showAll="0"/>
    <pivotField showAll="0"/>
  </pivotFields>
  <rowFields count="1">
    <field x="4"/>
  </rowFields>
  <rowItems count="5">
    <i>
      <x/>
    </i>
    <i>
      <x v="1"/>
    </i>
    <i>
      <x v="2"/>
    </i>
    <i>
      <x v="3"/>
    </i>
    <i t="grand">
      <x/>
    </i>
  </rowItems>
  <colItems count="1">
    <i/>
  </colItems>
  <dataFields count="1">
    <dataField name="Count of Tasks" fld="1" subtotal="count" baseField="0" baseItem="0"/>
  </dataFields>
  <formats count="2">
    <format dxfId="17">
      <pivotArea outline="0" collapsedLevelsAreSubtotals="1" fieldPosition="0"/>
    </format>
    <format dxfId="16">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ays_untill_Due_Date1" xr10:uid="{C43D971F-0F83-479F-BDD5-6F19EBBB4ECD}" sourceName="Days untill Due Date">
  <pivotTables>
    <pivotTable tabId="17" name="PivotTable1"/>
  </pivotTables>
  <data>
    <tabular pivotCacheId="199756035" customListSort="0">
      <items count="5">
        <i x="1" s="1"/>
        <i x="0" s="1"/>
        <i x="2" s="1"/>
        <i x="3" s="1" nd="1"/>
        <i x="4" s="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Overdue2" xr10:uid="{71144CF1-CF9F-4904-ABDA-0CD6BBAA5EA8}" sourceName="Overdue">
  <pivotTables>
    <pivotTable tabId="17" name="PivotTable1"/>
  </pivotTables>
  <data>
    <tabular pivotCacheId="199756035" customListSort="0">
      <items count="4">
        <i x="0" s="1"/>
        <i x="1" s="1"/>
        <i x="2" s="1" nd="1"/>
        <i x="3" s="1" nd="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Task_Due_Date2" xr10:uid="{CA82F8F5-3A05-4822-B506-E48C8FEC7E08}" sourceName="Task Due Date">
  <pivotTables>
    <pivotTable tabId="17" name="PivotTable1"/>
  </pivotTables>
  <data>
    <tabular pivotCacheId="199756035" customListSort="0">
      <items count="6">
        <i x="2" s="1"/>
        <i x="3" s="1"/>
        <i x="0" s="1"/>
        <i x="1" s="1"/>
        <i x="4" s="1" nd="1"/>
        <i x="5" s="1" nd="1"/>
      </items>
    </tabular>
  </data>
  <extLst>
    <x:ext xmlns:x15="http://schemas.microsoft.com/office/spreadsheetml/2010/11/main" uri="{470722E0-AACD-4C17-9CDC-17EF765DBC7E}">
      <x15:slicerCacheHideItemsWithNoData/>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Responsible_Person2" xr10:uid="{E715219C-75AA-4DD1-BED0-AA33D872AE02}" sourceName="Responsible Person">
  <pivotTables>
    <pivotTable tabId="17" name="PivotTable1"/>
  </pivotTables>
  <data>
    <tabular pivotCacheId="199756035" customListSort="0">
      <items count="5">
        <i x="2" s="1"/>
        <i x="1" s="1"/>
        <i x="0" s="1"/>
        <i x="3" s="1" nd="1"/>
        <i x="4" s="1" nd="1"/>
      </items>
    </tabular>
  </data>
  <extLst>
    <x:ext xmlns:x15="http://schemas.microsoft.com/office/spreadsheetml/2010/11/main" uri="{470722E0-AACD-4C17-9CDC-17EF765DBC7E}">
      <x15:slicerCacheHideItemsWithNoData/>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Priority2" xr10:uid="{46BC38AA-C258-4763-A8D1-C2E3806A19DA}" sourceName="Priority">
  <pivotTables>
    <pivotTable tabId="17" name="PivotTable1"/>
  </pivotTables>
  <data>
    <tabular pivotCacheId="199756035" customListSort="0">
      <items count="6">
        <i x="3" s="1"/>
        <i x="1" s="1"/>
        <i x="2" s="1"/>
        <i x="0" s="1"/>
        <i x="4" s="1" nd="1"/>
        <i x="5" s="1" nd="1"/>
      </items>
    </tabular>
  </data>
  <extLst>
    <x:ext xmlns:x15="http://schemas.microsoft.com/office/spreadsheetml/2010/11/main" uri="{470722E0-AACD-4C17-9CDC-17EF765DBC7E}">
      <x15:slicerCacheHideItemsWithNoData/>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Board_Section2" xr10:uid="{6DC6CF53-ADDD-4D77-BC1D-830AC6553292}" sourceName="Board Section">
  <pivotTables>
    <pivotTable tabId="17" name="PivotTable1"/>
  </pivotTables>
  <data>
    <tabular pivotCacheId="199756035" customListSort="0">
      <items count="4">
        <i x="1" s="1"/>
        <i x="2" s="1"/>
        <i x="0" s="1"/>
        <i x="3" s="1" nd="1"/>
      </items>
    </tabular>
  </data>
  <extLst>
    <x:ext xmlns:x15="http://schemas.microsoft.com/office/spreadsheetml/2010/11/main" uri="{470722E0-AACD-4C17-9CDC-17EF765DBC7E}">
      <x15:slicerCacheHideItemsWithNoData/>
    </x:ext>
  </extLst>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Overdue1" xr10:uid="{A361DB67-30DF-4AA1-AFEC-36AD11EC556C}" sourceName="Overdue">
  <pivotTables>
    <pivotTable tabId="14" name="Responsible People by Priority"/>
    <pivotTable tabId="14" name="Cards by their Priority"/>
    <pivotTable tabId="14" name="Overdue Percentage "/>
    <pivotTable tabId="14" name="Project Duration vs. Delay"/>
    <pivotTable tabId="14" name="Tasks by Status"/>
    <pivotTable tabId="14" name="Work Done vs. Work Left"/>
    <pivotTable tabId="14" name="Cards By Priority"/>
  </pivotTables>
  <data>
    <tabular pivotCacheId="693695961" customListSort="0">
      <items count="2">
        <i x="0" s="1"/>
        <i x="1" s="1"/>
      </items>
    </tabular>
  </data>
  <extLst>
    <x:ext xmlns:x15="http://schemas.microsoft.com/office/spreadsheetml/2010/11/main" uri="{470722E0-AACD-4C17-9CDC-17EF765DBC7E}">
      <x15:slicerCacheHideItemsWithNoData/>
    </x:ext>
  </extLst>
</slicerCacheDefinition>
</file>

<file path=xl/slicerCaches/slicerCache8.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Task_Due_Date1" xr10:uid="{6729D39D-B11C-49DF-A0C3-2640397BA0D5}" sourceName="Task Due Date">
  <pivotTables>
    <pivotTable tabId="14" name="Responsible People by Priority"/>
    <pivotTable tabId="14" name="Cards by their Priority"/>
    <pivotTable tabId="14" name="Overdue Percentage "/>
    <pivotTable tabId="14" name="Project Duration vs. Delay"/>
    <pivotTable tabId="14" name="Tasks by Status"/>
    <pivotTable tabId="14" name="Work Done vs. Work Left"/>
    <pivotTable tabId="14" name="Cards By Priority"/>
  </pivotTables>
  <data>
    <tabular pivotCacheId="693695961" customListSort="0">
      <items count="4">
        <i x="2" s="1"/>
        <i x="3" s="1"/>
        <i x="0" s="1"/>
        <i x="1" s="1"/>
      </items>
    </tabular>
  </data>
  <extLst>
    <x:ext xmlns:x15="http://schemas.microsoft.com/office/spreadsheetml/2010/11/main" uri="{470722E0-AACD-4C17-9CDC-17EF765DBC7E}">
      <x15:slicerCacheHideItemsWithNoData/>
    </x:ext>
  </extLst>
</slicerCacheDefinition>
</file>

<file path=xl/slicerCaches/slicerCache9.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Task_Start_Date1" xr10:uid="{EC815924-3B59-4787-BD3B-EBF49ADC4E98}" sourceName="Task Start Date">
  <pivotTables>
    <pivotTable tabId="14" name="Responsible People by Priority"/>
    <pivotTable tabId="14" name="Cards by their Priority"/>
    <pivotTable tabId="14" name="Overdue Percentage "/>
    <pivotTable tabId="14" name="Project Duration vs. Delay"/>
    <pivotTable tabId="14" name="Tasks by Status"/>
    <pivotTable tabId="14" name="Work Done vs. Work Left"/>
    <pivotTable tabId="14" name="Cards By Priority"/>
  </pivotTables>
  <data>
    <tabular pivotCacheId="693695961" customListSort="0">
      <items count="4">
        <i x="0" s="1"/>
        <i x="2" s="1"/>
        <i x="3" s="1"/>
        <i x="1" s="1"/>
      </items>
    </tabular>
  </data>
  <extLst>
    <x:ext xmlns:x15="http://schemas.microsoft.com/office/spreadsheetml/2010/11/main" uri="{470722E0-AACD-4C17-9CDC-17EF765DBC7E}">
      <x15:slicerCacheHideItemsWithNoData/>
    </x:ext>
  </extLst>
</slicerCacheDefinition>
</file>

<file path=xl/slicerCaches/slicerCache10.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Responsible_Person1" xr10:uid="{4EB95AE3-C6B4-416B-B109-0C90B93FB0D1}" sourceName="Responsible Person">
  <pivotTables>
    <pivotTable tabId="14" name="Responsible People by Priority"/>
    <pivotTable tabId="14" name="Cards by their Priority"/>
    <pivotTable tabId="14" name="Overdue Percentage "/>
    <pivotTable tabId="14" name="Project Duration vs. Delay"/>
    <pivotTable tabId="14" name="Tasks by Status"/>
    <pivotTable tabId="14" name="Work Done vs. Work Left"/>
    <pivotTable tabId="14" name="Cards By Priority"/>
  </pivotTables>
  <data>
    <tabular pivotCacheId="693695961" customListSort="0">
      <items count="3">
        <i x="2" s="1"/>
        <i x="1" s="1"/>
        <i x="0" s="1"/>
      </items>
    </tabular>
  </data>
  <extLst>
    <x:ext xmlns:x15="http://schemas.microsoft.com/office/spreadsheetml/2010/11/main" uri="{470722E0-AACD-4C17-9CDC-17EF765DBC7E}">
      <x15:slicerCacheHideItemsWithNoData/>
    </x:ext>
  </extLst>
</slicerCacheDefinition>
</file>

<file path=xl/slicerCaches/slicerCache1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Priority1" xr10:uid="{A486359E-5227-4EDE-94E7-D7BB2AA7A1A3}" sourceName="Priority">
  <pivotTables>
    <pivotTable tabId="14" name="Responsible People by Priority"/>
    <pivotTable tabId="14" name="Cards by their Priority"/>
    <pivotTable tabId="14" name="Overdue Percentage "/>
    <pivotTable tabId="14" name="Project Duration vs. Delay"/>
    <pivotTable tabId="14" name="Tasks by Status"/>
    <pivotTable tabId="14" name="Work Done vs. Work Left"/>
    <pivotTable tabId="14" name="Cards By Priority"/>
  </pivotTables>
  <data>
    <tabular pivotCacheId="693695961" customListSort="0">
      <items count="4">
        <i x="3" s="1"/>
        <i x="1" s="1"/>
        <i x="2" s="1"/>
        <i x="0" s="1"/>
      </items>
    </tabular>
  </data>
  <extLst>
    <x:ext xmlns:x15="http://schemas.microsoft.com/office/spreadsheetml/2010/11/main" uri="{470722E0-AACD-4C17-9CDC-17EF765DBC7E}">
      <x15:slicerCacheHideItemsWithNoData/>
    </x:ext>
  </extLst>
</slicerCacheDefinition>
</file>

<file path=xl/slicerCaches/slicerCache1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Board_Section" xr10:uid="{3C2313B8-49CE-4B9C-8184-D4A766D9B242}" sourceName="Board Section">
  <pivotTables>
    <pivotTable tabId="14" name="Project Duration vs. Delay"/>
    <pivotTable tabId="14" name="Cards by their Priority"/>
    <pivotTable tabId="14" name="Overdue Percentage "/>
    <pivotTable tabId="14" name="Responsible People by Priority"/>
    <pivotTable tabId="14" name="Tasks by Status"/>
    <pivotTable tabId="14" name="Work Done vs. Work Left"/>
    <pivotTable tabId="14" name="Cards By Priority"/>
  </pivotTables>
  <data>
    <tabular pivotCacheId="693695961" customListSort="0">
      <items count="3">
        <i x="1" s="1"/>
        <i x="2" s="1"/>
        <i x="0" s="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Untill Due Date1" xr10:uid="{5A6E5EB7-9687-4926-9393-A8968EE69B33}" cache="Slicer_Days_untill_Due_Date1" caption="Untill Due Date" rowHeight="198000"/>
  <slicer name="Overdue 2" xr10:uid="{0B41D2B7-E337-4B19-97BB-FCFBDC5C588B}" cache="Slicer_Overdue2" caption="Overdue" rowHeight="198000"/>
  <slicer name="Task Due Date 2" xr10:uid="{0EC69AAC-4F47-4C39-BB98-EB1457EFC5EF}" cache="Slicer_Task_Due_Date2" caption="Task Due Date" columnCount="2" rowHeight="198000"/>
  <slicer name="Responsible Person 2" xr10:uid="{33CA516B-B9C4-4208-AA02-3C6753260E08}" cache="Slicer_Responsible_Person2" caption="Responsible Person" columnCount="2" rowHeight="198000"/>
  <slicer name="Priority 2" xr10:uid="{B61989F7-4F86-4B25-BC63-531FE33129DF}" cache="Slicer_Priority2" caption="Priority" columnCount="2" rowHeight="198000"/>
  <slicer name="Board Section 1" xr10:uid="{6173544D-B4E7-4863-BE23-6267640A3CE0}" cache="Slicer_Board_Section2" caption="Board" columnCount="2" rowHeight="19800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Overdue 1" xr10:uid="{3FC5EF8A-D03A-41C2-8238-AB1362695188}" cache="Slicer_Overdue1" caption="Overdue" rowHeight="198000"/>
  <slicer name="Task Due Date 1" xr10:uid="{B4F6A8D8-FFB9-40DF-BC87-F91A9544C960}" cache="Slicer_Task_Due_Date1" caption="Task Due Date" columnCount="2" rowHeight="198000"/>
  <slicer name="Task Start Date 1" xr10:uid="{9A2A104F-6572-4727-9729-8A74A55BCB1F}" cache="Slicer_Task_Start_Date1" caption="Task Start Date" columnCount="2" rowHeight="198000"/>
  <slicer name="Responsible Person 1" xr10:uid="{EBDF2EE5-313B-4477-9F07-BACC0830AB59}" cache="Slicer_Responsible_Person1" caption="Responsible Person" columnCount="2" rowHeight="198000"/>
  <slicer name="Priority 1" xr10:uid="{DBA92512-F22B-4456-AD35-A52E29D8EDED}" cache="Slicer_Priority1" caption="Priority" columnCount="2" rowHeight="198000"/>
  <slicer name="Board" xr10:uid="{0DB45B86-45F3-4567-A212-389BF473B1E0}" cache="Slicer_Board_Section" caption="Board" columnCount="2" rowHeight="1980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59F7838-167D-46E9-8255-328237220F6C}" name="Table1" displayName="Table1" ref="C8:M33" totalsRowShown="0" headerRowDxfId="67" dataDxfId="66" tableBorderDxfId="65">
  <autoFilter ref="C8:M33" xr:uid="{B5105E34-7193-453F-A320-2DBFFCFCEDAC}"/>
  <tableColumns count="11">
    <tableColumn id="1" xr3:uid="{72A04E78-2132-405F-9B6B-C78C705EFCC8}" name="Board" dataDxfId="64"/>
    <tableColumn id="2" xr3:uid="{4C3A6C0D-458E-4B10-9150-E7E9323ED0A7}" name="Tasks" dataDxfId="63"/>
    <tableColumn id="8" xr3:uid="{64AC5CBF-FB23-4B66-9640-2C62A085B82A}" name="Status" dataDxfId="62"/>
    <tableColumn id="4" xr3:uid="{FF6308E3-B916-4FDA-B5CE-0F1EFE80D6B6}" name="Priority" dataDxfId="61"/>
    <tableColumn id="3" xr3:uid="{FE0A7933-5452-4C7D-8292-1DE34A337CAB}" name="Responsible Person" dataDxfId="60"/>
    <tableColumn id="5" xr3:uid="{3F190C6D-F15E-4CE9-B0C1-3B359E8B8830}" name="Start Date" dataDxfId="59"/>
    <tableColumn id="6" xr3:uid="{DD3FCB13-290B-4373-BD23-C328EFEB687C}" name="Finish Date" dataDxfId="58"/>
    <tableColumn id="7" xr3:uid="{6BF6A354-5E40-487A-9F25-A1D455A3E5EA}" name="Due Date" dataDxfId="57"/>
    <tableColumn id="9" xr3:uid="{C0075E65-BDEA-4B28-BABD-2246745B2379}" name="Work Progress" dataDxfId="56"/>
    <tableColumn id="10" xr3:uid="{9BD2637F-07F5-4D12-AF8E-053F91E13E3A}" name="Work (hrs)" dataDxfId="55"/>
    <tableColumn id="11" xr3:uid="{34DBCE04-C3AA-464D-8E11-DCA2DD901BE7}" name="Notes" dataDxfId="54"/>
  </tableColumns>
  <tableStyleInfo name="Table Style 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20D9EDB-E88D-4C6C-808D-A172F10B773E}" name="Table2" displayName="Table2" ref="C7:AE507" totalsRowShown="0" headerRowDxfId="49" dataDxfId="48" tableBorderDxfId="47">
  <autoFilter ref="C7:AE507" xr:uid="{B21379CC-99B1-435F-B3B2-15D1DC00378D}">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autoFilter>
  <tableColumns count="29">
    <tableColumn id="1" xr3:uid="{BFC44E5F-9C01-47C7-808D-C3BD1A72C283}" name="Board Section" dataDxfId="46">
      <calculatedColumnFormula>IFERROR(IF(LEN(INDEX(Database!C$9:C$33,B8))=0,"",INDEX(Database!C$9:C$33,B8)),"")</calculatedColumnFormula>
    </tableColumn>
    <tableColumn id="2" xr3:uid="{436D5271-F19B-4B3C-88EB-BBD54A10D4B8}" name="Tasks" dataDxfId="45">
      <calculatedColumnFormula>IFERROR(IF(LEN(INDEX(Database!D$9:D$33,B8))=0,"",INDEX(Database!D$9:D$33,B8)) &amp; IF(Y8="Yes", " Overdue!",""),"")</calculatedColumnFormula>
    </tableColumn>
    <tableColumn id="3" xr3:uid="{0E7D0D37-94FE-48A8-B5CA-9E4A792FFB1E}" name="Responsible Person" dataDxfId="44">
      <calculatedColumnFormula>IFERROR(IF(LEN(INDEX(Database!G$9:G$33,B8))=0,$AJ$3,INDEX(Database!G$9:G$33,B8)),"")</calculatedColumnFormula>
    </tableColumn>
    <tableColumn id="25" xr3:uid="{3D6B98C3-F8B0-42DA-AC23-191FCE972DB7}" name="Kanban Responsible Person" dataDxfId="43">
      <calculatedColumnFormula>IF(ISNUMBER(SEARCH("%",Settings!$I$30,1)),E8 &amp; "|Progress: " &amp; IF(ISNUMBER(N8),100*N8 &amp;"%", "-"),E8)</calculatedColumnFormula>
    </tableColumn>
    <tableColumn id="4" xr3:uid="{38D2F8FF-1FE9-435E-B831-91837BF64D56}" name="Priority" dataDxfId="42">
      <calculatedColumnFormula>IFERROR(IF(LEN(INDEX(Database!F$9:F$33,B8))=0,$AJ$3,INDEX(Database!F$9:F$33,B8)),"")</calculatedColumnFormula>
    </tableColumn>
    <tableColumn id="5" xr3:uid="{24ECF668-81C4-425A-A962-BB6259417FFE}" name="Start Date" dataDxfId="41">
      <calculatedColumnFormula>IFERROR(IF(LEN(INDEX(Database!H$9:H$33,B8))=0,$AJ$3,INDEX(Database!H$9:H$33,B8)),"")</calculatedColumnFormula>
    </tableColumn>
    <tableColumn id="6" xr3:uid="{FE8621BF-3598-4207-8C87-AF11C6EC3EDF}" name="Finish Date" dataDxfId="40">
      <calculatedColumnFormula>IFERROR(IF(LEN(INDEX(Database!I$9:I$33,B8))=0,$AJ$3,INDEX(Database!I$9:I$33,B8)),"")</calculatedColumnFormula>
    </tableColumn>
    <tableColumn id="7" xr3:uid="{25E2F029-E20B-41B7-AE58-32481C448050}" name="Due Date" dataDxfId="39">
      <calculatedColumnFormula>IFERROR(IF(LEN(INDEX(Database!J$9:J$33,B8))=0,$AJ$3,INDEX(Database!J$9:J$33,B8)),"")</calculatedColumnFormula>
    </tableColumn>
    <tableColumn id="24" xr3:uid="{950027E7-8A80-41D2-A431-1460F29E1055}" name="Chosen date type" dataDxfId="38">
      <calculatedColumnFormula>CHOOSE(MATCH(Settings!$I$31,Kanban_Helper!$I$23:$I$25,0),J8,H8,I8)</calculatedColumnFormula>
    </tableColumn>
    <tableColumn id="8" xr3:uid="{B12FC9BF-A561-4848-814F-6F8FC42FAADD}" name="Kanban Date to Display" dataDxfId="37">
      <calculatedColumnFormula>Settings!$I$31 &amp; ": " &amp; IFERROR(IF(K8=$AJ$3,$AJ$3, IF( order="Day Month Year",CONCATENATE(DAY(K8),connector,MONTH(K8),connector,YEAR(K8)), IF(order="Month Day Year",CONCATENATE(MONTH(K8),connector,DAY(K8),connector,YEAR(K8)),CONCATENATE(YEAR(K8),connector,MONTH(K8),connector,DAY(K8))))),"")</calculatedColumnFormula>
    </tableColumn>
    <tableColumn id="9" xr3:uid="{AB670D9D-2191-4706-B236-F68470B82F07}" name="Status" dataDxfId="36">
      <calculatedColumnFormula>IFERROR(IF(LEN(INDEX(Database!E$9:E$33,B8))=0,"",INDEX(Database!E$9:E$33,B8)),"")</calculatedColumnFormula>
    </tableColumn>
    <tableColumn id="10" xr3:uid="{23CE83EB-8938-4C05-BCA4-DEFB4ECFAD97}" name="Work Progress" dataDxfId="35">
      <calculatedColumnFormula>IFERROR(IF(LEN(INDEX(Database!K$9:K$33,B8))=0,$AJ$3,INDEX(Database!K$9:K$33,B8)),"")</calculatedColumnFormula>
    </tableColumn>
    <tableColumn id="11" xr3:uid="{C0716074-D990-4BA3-9359-AB19C62261AB}" name="Work (hrs)" dataDxfId="34">
      <calculatedColumnFormula>IFERROR(IF(LEN(INDEX(Database!L$9:L$33,B8))=0,$AJ$3,INDEX(Database!L$9:L$33,B8)),"")</calculatedColumnFormula>
    </tableColumn>
    <tableColumn id="12" xr3:uid="{A493B273-9604-4AF1-BDD9-C9605C973485}" name="Notes" dataDxfId="33">
      <calculatedColumnFormula>IFERROR(IF(LEN(INDEX(Database!M$9:M$33,B8))=0,"",INDEX(Database!M$9:M$33,B8)),"")</calculatedColumnFormula>
    </tableColumn>
    <tableColumn id="13" xr3:uid="{DE5BCCB1-264B-4C10-9BE9-95EABE89FD2E}" name="Helper Row" dataDxfId="32">
      <calculatedColumnFormula>IFERROR(IF(LEN(D8)=0,"",B8),"")</calculatedColumnFormula>
    </tableColumn>
    <tableColumn id="14" xr3:uid="{F4211033-B648-4A00-A07E-1BE8F318D7E6}" name="Start Date Month" dataDxfId="31">
      <calculatedColumnFormula>IFERROR(IF(H8=$AJ$3,$AJ$3,MONTH(H8)),"")</calculatedColumnFormula>
    </tableColumn>
    <tableColumn id="15" xr3:uid="{21B851E7-05B4-4A60-9ACC-444173DBC62A}" name="Due Date Month" dataDxfId="30">
      <calculatedColumnFormula>IFERROR(IF(J8=$AJ$3,$AJ$3,MONTH(J8)),"")</calculatedColumnFormula>
    </tableColumn>
    <tableColumn id="16" xr3:uid="{CE23A8F4-0A4F-4D19-9645-61D4D8E9CB88}" name="Task Start Date" dataDxfId="29">
      <calculatedColumnFormula>IFERROR(IF(H8=$AJ$3,$AJ$3,INDEX(Kanban_Helper!$J$5:$J$16,MATCH(MONTH(H8),Kanban_Helper!$I$5:$I$16,0))&amp;" - "&amp;YEAR(H8)),"$AD$3")</calculatedColumnFormula>
    </tableColumn>
    <tableColumn id="17" xr3:uid="{29AAF625-AD3A-4D26-83F9-175E4380456E}" name="Task Due Date" dataDxfId="28">
      <calculatedColumnFormula>IFERROR(IF(J8=$AJ$3,$AJ$3,INDEX(Kanban_Helper!$J$5:$J$16,MATCH(MONTH(J8),Kanban_Helper!$I$5:$I$16,0))&amp;" - "&amp;YEAR(J8)),$AJ$3)</calculatedColumnFormula>
    </tableColumn>
    <tableColumn id="18" xr3:uid="{634421FE-B88A-4290-883D-714BEAB8B298}" name="Duration" dataDxfId="27">
      <calculatedColumnFormula>IFERROR(IF(LEN(H8)=0,"",IF(LEN(I8)=0,TODAY()-H8,I8-H8)),"")</calculatedColumnFormula>
    </tableColumn>
    <tableColumn id="19" xr3:uid="{445FA8CD-3588-4C29-B089-AC346C4289C2}" name="Delayed days" dataDxfId="26">
      <calculatedColumnFormula>IFERROR(IF(LEN(J8)=0,"",IF(LEN(I8)=0,IF(TODAY()&gt;=J8,TODAY()-J8,""),IF(I8&gt;J8,I8-J8,""))),"")</calculatedColumnFormula>
    </tableColumn>
    <tableColumn id="26" xr3:uid="{847D4878-DA2B-412B-8970-4E567B7C28CF}" name="Days untill Due Date" dataDxfId="25">
      <calculatedColumnFormula>IF($AI$10="All","Show all",IF(J8=$AJ$3,$AJ$3,IF(J8&lt;TODAY(),"In the past",IF((J8-TODAY())&lt;=$AI$10,"&lt; " &amp; $AI$10 &amp; " days", "&gt; " &amp; $AI$10 &amp; " days"))))</calculatedColumnFormula>
    </tableColumn>
    <tableColumn id="20" xr3:uid="{02A1394B-A4C5-41C0-9B1B-D586A4EA5FD7}" name="Overdue" dataDxfId="24">
      <calculatedColumnFormula>IFERROR(IF(U8=$AJ$3,$AJ$3,IF(overdue="Always", IF(OR(AND(TODAY()&gt;J8,I8=$AJ$3),IFERROR((1*I8)&gt;(1*J8),FALSE)),"Yes","No"), IF(OR(I8=$AJ$3,I8&lt;=J8),"No","Yes"))),$AJ$3)</calculatedColumnFormula>
    </tableColumn>
    <tableColumn id="21" xr3:uid="{EB2C9BD0-1D2D-4FE4-80DC-1D1465B9909C}" name="Work Done" dataDxfId="23">
      <calculatedColumnFormula>IFERROR(IF(OR(LEN(N8)=0,LEN(O8)=0),"",N8*O8),"")</calculatedColumnFormula>
    </tableColumn>
    <tableColumn id="22" xr3:uid="{CA4CA30A-926A-4C43-9720-3DFD6780793C}" name="Work Left" dataDxfId="22">
      <calculatedColumnFormula>IFERROR(IF(OR(LEN(Z8)=0,LEN(O8)=0),"",O8-Z8),"")</calculatedColumnFormula>
    </tableColumn>
    <tableColumn id="27" xr3:uid="{47402D0B-3667-4A76-BD6A-69B1AA59E92C}" name="Active" dataDxfId="21">
      <calculatedColumnFormula>IF(ISNUMBER(Q8),"Active","Inactive")</calculatedColumnFormula>
    </tableColumn>
    <tableColumn id="23" xr3:uid="{AA8E05D3-398E-404A-8204-41B669143172}" name="Calendar Filter" dataDxfId="20">
      <calculatedColumnFormula>IF(OR(Calendar!$I$7="All",Calendar!$I$7="",Calendar!$I$7=E8),1,0)
*IF(OR(Calendar!$K$7="All",Calendar!$K$7="",Calendar!$K$7=G8),1,0)
*IF(OR(Calendar!$M$7="All",Calendar!$M$7="",Calendar!$M$7=M8),1,0)
*IF(AND(ISNUMBER(AD8),AD8&gt;=chosenDate,AD8&lt;=lastDay),1,0)</calculatedColumnFormula>
    </tableColumn>
    <tableColumn id="29" xr3:uid="{7FC51C65-4771-41B2-AC3F-EB20DCB04753}" name="Date chosen" dataDxfId="19">
      <calculatedColumnFormula>IF(Calendar!$O$7="Start Date",H8,IF(Calendar!$O$7="Finish Date",I8,J8))</calculatedColumnFormula>
    </tableColumn>
    <tableColumn id="28" xr3:uid="{B023EB04-74B3-41C1-B134-EEC7EDBFBDBD}" name="Count Filtered dates" dataDxfId="18">
      <calculatedColumnFormula>COUNTIFS($AC$8:AC8,1,$AD$8:AD8,AD8)</calculatedColumnFormula>
    </tableColumn>
  </tableColumns>
  <tableStyleInfo name="Table Style 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7.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pivotTable" Target="../pivotTables/pivotTable4.xml"/><Relationship Id="rId7" Type="http://schemas.openxmlformats.org/officeDocument/2006/relationships/pivotTable" Target="../pivotTables/pivotTable8.xml"/><Relationship Id="rId2" Type="http://schemas.openxmlformats.org/officeDocument/2006/relationships/pivotTable" Target="../pivotTables/pivotTable3.xml"/><Relationship Id="rId1" Type="http://schemas.openxmlformats.org/officeDocument/2006/relationships/pivotTable" Target="../pivotTables/pivotTable2.xml"/><Relationship Id="rId6" Type="http://schemas.openxmlformats.org/officeDocument/2006/relationships/pivotTable" Target="../pivotTables/pivotTable7.xml"/><Relationship Id="rId5" Type="http://schemas.openxmlformats.org/officeDocument/2006/relationships/pivotTable" Target="../pivotTables/pivotTable6.xml"/><Relationship Id="rId4" Type="http://schemas.openxmlformats.org/officeDocument/2006/relationships/pivotTable" Target="../pivotTables/pivot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59DD9-3AC0-44DC-A065-F941ED09F32C}">
  <sheetPr codeName="Sheet2">
    <pageSetUpPr autoPageBreaks="0" fitToPage="1"/>
  </sheetPr>
  <dimension ref="A1:U299"/>
  <sheetViews>
    <sheetView showGridLines="0" showRowColHeaders="0" tabSelected="1" zoomScale="90" zoomScaleNormal="90" zoomScaleSheetLayoutView="85" workbookViewId="0">
      <pane ySplit="11" topLeftCell="A12" activePane="bottomLeft" state="frozen"/>
      <selection activeCell="A4" sqref="A4"/>
      <selection pane="bottomLeft" activeCell="A12" sqref="A12"/>
    </sheetView>
  </sheetViews>
  <sheetFormatPr defaultColWidth="8.85546875" defaultRowHeight="15" outlineLevelCol="1" x14ac:dyDescent="0.25"/>
  <cols>
    <col min="1" max="1" width="3.7109375" style="18" customWidth="1"/>
    <col min="2" max="2" width="1.7109375" style="18" customWidth="1"/>
    <col min="3" max="8" width="28.7109375" style="18" customWidth="1"/>
    <col min="9" max="17" width="28.7109375" style="18" hidden="1" customWidth="1" outlineLevel="1"/>
    <col min="18" max="18" width="3.28515625" style="18" customWidth="1" collapsed="1"/>
    <col min="19" max="19" width="1.7109375" style="18" customWidth="1"/>
    <col min="20" max="25" width="8.85546875" style="18"/>
    <col min="26" max="26" width="12.28515625" style="18" customWidth="1"/>
    <col min="27" max="16384" width="8.85546875" style="18"/>
  </cols>
  <sheetData>
    <row r="1" spans="1:21" s="1" customFormat="1" ht="6.75" customHeight="1" x14ac:dyDescent="0.25">
      <c r="B1" s="2"/>
      <c r="D1" s="3"/>
      <c r="E1" s="3"/>
      <c r="F1" s="3"/>
    </row>
    <row r="2" spans="1:21" s="30" customFormat="1" ht="20.100000000000001" customHeight="1" x14ac:dyDescent="0.25">
      <c r="B2" s="27"/>
      <c r="C2" s="140" t="s">
        <v>60</v>
      </c>
      <c r="D2" s="31"/>
      <c r="E2" s="31"/>
      <c r="F2" s="31"/>
      <c r="G2" s="31"/>
      <c r="H2" s="31"/>
      <c r="I2" s="31"/>
      <c r="J2" s="31"/>
      <c r="K2" s="31"/>
      <c r="L2" s="31"/>
      <c r="M2" s="31"/>
      <c r="N2" s="31"/>
      <c r="O2" s="31"/>
      <c r="P2" s="31"/>
      <c r="Q2" s="31"/>
      <c r="R2" s="31"/>
      <c r="S2" s="32"/>
    </row>
    <row r="3" spans="1:21" s="284" customFormat="1" ht="24" customHeight="1" x14ac:dyDescent="0.25">
      <c r="B3" s="285"/>
      <c r="C3" s="286" t="s">
        <v>112</v>
      </c>
      <c r="D3" s="287"/>
      <c r="E3" s="287"/>
      <c r="F3" s="287"/>
      <c r="G3" s="287"/>
      <c r="H3" s="287"/>
      <c r="I3" s="287"/>
      <c r="J3" s="287"/>
      <c r="K3" s="287"/>
      <c r="L3" s="287"/>
      <c r="M3" s="287"/>
      <c r="N3" s="287"/>
      <c r="O3" s="287"/>
      <c r="P3" s="287"/>
      <c r="Q3" s="287"/>
      <c r="R3" s="287"/>
      <c r="S3" s="288"/>
    </row>
    <row r="4" spans="1:21" s="10" customFormat="1" ht="4.5" customHeight="1" x14ac:dyDescent="0.25">
      <c r="A4" s="11"/>
      <c r="B4" s="11"/>
      <c r="C4" s="11"/>
      <c r="D4" s="11"/>
      <c r="E4" s="11"/>
      <c r="F4" s="11"/>
      <c r="G4" s="11"/>
      <c r="H4" s="11"/>
      <c r="I4" s="11"/>
      <c r="J4" s="11"/>
      <c r="K4" s="11"/>
      <c r="L4" s="11"/>
      <c r="M4" s="11"/>
      <c r="N4" s="11"/>
      <c r="O4" s="11"/>
      <c r="P4" s="11"/>
      <c r="Q4" s="11"/>
      <c r="R4" s="11"/>
      <c r="S4" s="11"/>
    </row>
    <row r="5" spans="1:21" s="10" customFormat="1" ht="6" customHeight="1" x14ac:dyDescent="0.25">
      <c r="A5" s="9"/>
      <c r="B5" s="81"/>
      <c r="C5" s="82"/>
      <c r="D5" s="82"/>
      <c r="E5" s="82"/>
      <c r="F5" s="82"/>
      <c r="G5" s="82"/>
      <c r="H5" s="82"/>
      <c r="I5" s="82"/>
      <c r="J5" s="82"/>
      <c r="K5" s="82"/>
      <c r="L5" s="82"/>
      <c r="M5" s="82"/>
      <c r="N5" s="82"/>
      <c r="O5" s="82"/>
      <c r="P5" s="82"/>
      <c r="Q5" s="82"/>
      <c r="R5" s="83"/>
      <c r="S5" s="9"/>
    </row>
    <row r="6" spans="1:21" s="10" customFormat="1" ht="33" customHeight="1" x14ac:dyDescent="0.25">
      <c r="A6" s="9"/>
      <c r="B6" s="84"/>
      <c r="C6" s="85"/>
      <c r="D6" s="85"/>
      <c r="E6" s="85"/>
      <c r="F6" s="85"/>
      <c r="G6" s="85"/>
      <c r="H6" s="85"/>
      <c r="I6" s="85"/>
      <c r="J6" s="85"/>
      <c r="K6" s="85"/>
      <c r="L6" s="85"/>
      <c r="M6" s="85"/>
      <c r="N6" s="85"/>
      <c r="O6" s="85"/>
      <c r="P6" s="85"/>
      <c r="Q6" s="85"/>
      <c r="R6" s="86"/>
      <c r="S6" s="9"/>
    </row>
    <row r="7" spans="1:21" s="10" customFormat="1" ht="33" customHeight="1" x14ac:dyDescent="0.25">
      <c r="A7" s="9"/>
      <c r="B7" s="84"/>
      <c r="C7" s="85"/>
      <c r="D7" s="85"/>
      <c r="E7" s="85"/>
      <c r="F7" s="85"/>
      <c r="G7" s="85"/>
      <c r="H7" s="85"/>
      <c r="I7" s="85"/>
      <c r="J7" s="85"/>
      <c r="K7" s="85"/>
      <c r="L7" s="85"/>
      <c r="M7" s="85"/>
      <c r="N7" s="85"/>
      <c r="O7" s="85"/>
      <c r="P7" s="85"/>
      <c r="Q7" s="85"/>
      <c r="R7" s="86"/>
      <c r="S7" s="9"/>
    </row>
    <row r="8" spans="1:21" s="10" customFormat="1" ht="6" customHeight="1" x14ac:dyDescent="0.25">
      <c r="A8" s="9"/>
      <c r="B8" s="107"/>
      <c r="C8" s="110"/>
      <c r="D8" s="108"/>
      <c r="E8" s="108"/>
      <c r="F8" s="108"/>
      <c r="G8" s="108"/>
      <c r="H8" s="108"/>
      <c r="I8" s="108"/>
      <c r="J8" s="108"/>
      <c r="K8" s="108"/>
      <c r="L8" s="108"/>
      <c r="M8" s="108"/>
      <c r="N8" s="108"/>
      <c r="O8" s="108"/>
      <c r="P8" s="108"/>
      <c r="Q8" s="108"/>
      <c r="R8" s="109"/>
      <c r="S8" s="9"/>
    </row>
    <row r="9" spans="1:21" s="10" customFormat="1" ht="7.5" customHeight="1" x14ac:dyDescent="0.25">
      <c r="B9" s="38"/>
      <c r="C9" s="38"/>
      <c r="D9" s="38"/>
      <c r="E9" s="38"/>
      <c r="F9" s="102"/>
      <c r="G9" s="102"/>
      <c r="H9" s="102"/>
      <c r="I9" s="102"/>
      <c r="J9" s="102"/>
      <c r="K9" s="102"/>
      <c r="L9" s="102"/>
      <c r="M9" s="102"/>
      <c r="N9" s="102"/>
      <c r="O9" s="102"/>
      <c r="P9" s="102"/>
      <c r="Q9" s="102"/>
      <c r="R9" s="102"/>
    </row>
    <row r="10" spans="1:21" s="10" customFormat="1" ht="7.5" customHeight="1" x14ac:dyDescent="0.25">
      <c r="B10" s="35"/>
      <c r="C10" s="36"/>
      <c r="D10" s="36"/>
      <c r="E10" s="36"/>
      <c r="F10" s="36"/>
      <c r="G10" s="36"/>
      <c r="H10" s="36"/>
      <c r="I10" s="36"/>
      <c r="J10" s="36"/>
      <c r="K10" s="36"/>
      <c r="L10" s="36"/>
      <c r="M10" s="36"/>
      <c r="N10" s="36"/>
      <c r="O10" s="36"/>
      <c r="P10" s="36"/>
      <c r="Q10" s="36"/>
      <c r="R10" s="37"/>
    </row>
    <row r="11" spans="1:21" s="10" customFormat="1" ht="20.100000000000001" customHeight="1" thickBot="1" x14ac:dyDescent="0.3">
      <c r="B11" s="35"/>
      <c r="C11" s="45" t="s">
        <v>6</v>
      </c>
      <c r="D11" s="46" t="s">
        <v>16</v>
      </c>
      <c r="E11" s="46" t="s">
        <v>45</v>
      </c>
      <c r="F11" s="46" t="s">
        <v>19</v>
      </c>
      <c r="G11" s="46" t="s">
        <v>7</v>
      </c>
      <c r="H11" s="46"/>
      <c r="I11" s="46"/>
      <c r="J11" s="46"/>
      <c r="K11" s="46"/>
      <c r="L11" s="46"/>
      <c r="M11" s="46"/>
      <c r="N11" s="46"/>
      <c r="O11" s="46"/>
      <c r="P11" s="46"/>
      <c r="Q11" s="46"/>
      <c r="R11" s="37"/>
    </row>
    <row r="12" spans="1:21" s="10" customFormat="1" ht="15.75" thickTop="1" x14ac:dyDescent="0.25">
      <c r="B12" s="35"/>
      <c r="C12" s="168" t="str">
        <f t="array" ref="C12">IFERROR(IF(LEN(C$11)=0,"",INDEX(Kanban_Helper!$B$5:$D$504,
MATCH(C$11&amp;"-"&amp;(ROW($B12)-ROW($B$12)-MOD(ROW($B12)-ROW($B$12),3))/3+1, Kanban_Helper!$E$5:$E$504&amp;"-"&amp;Kanban_Helper!$G$5:$G$504,0),
MOD(ROW($B12)-ROW($B$12),3)+1)),"")</f>
        <v>Prepare for implementation</v>
      </c>
      <c r="D12" s="168" t="str">
        <f t="array" ref="D12">IFERROR(IF(LEN(D$11)=0,"",INDEX(Kanban_Helper!$B$5:$D$504,
MATCH(D$11&amp;"-"&amp;(ROW($B12)-ROW($B$12)-MOD(ROW($B12)-ROW($B$12),3))/3+1, Kanban_Helper!$E$5:$E$504&amp;"-"&amp;Kanban_Helper!$G$5:$G$504,0),
MOD(ROW($B12)-ROW($B$12),3)+1)),"")</f>
        <v>Prepare the test/QA</v>
      </c>
      <c r="E12" s="168" t="str">
        <f t="array" ref="E12">IFERROR(IF(LEN(E$11)=0,"",INDEX(Kanban_Helper!$B$5:$D$504,
MATCH(E$11&amp;"-"&amp;(ROW($B12)-ROW($B$12)-MOD(ROW($B12)-ROW($B$12),3))/3+1, Kanban_Helper!$E$5:$E$504&amp;"-"&amp;Kanban_Helper!$G$5:$G$504,0),
MOD(ROW($B12)-ROW($B$12),3)+1)),"")</f>
        <v>Order console machines.</v>
      </c>
      <c r="F12" s="168" t="str">
        <f t="array" ref="F12">IFERROR(IF(LEN(F$11)=0,"",INDEX(Kanban_Helper!$B$5:$D$504,
MATCH(F$11&amp;"-"&amp;(ROW($B12)-ROW($B$12)-MOD(ROW($B12)-ROW($B$12),3))/3+1, Kanban_Helper!$E$5:$E$504&amp;"-"&amp;Kanban_Helper!$G$5:$G$504,0),
MOD(ROW($B12)-ROW($B$12),3)+1)),"")</f>
        <v>Extend the data model.</v>
      </c>
      <c r="G12" s="168" t="str">
        <f t="array" ref="G12">IFERROR(IF(LEN(G$11)=0,"",INDEX(Kanban_Helper!$B$5:$D$504,
MATCH(G$11&amp;"-"&amp;(ROW($B12)-ROW($B$12)-MOD(ROW($B12)-ROW($B$12),3))/3+1, Kanban_Helper!$E$5:$E$504&amp;"-"&amp;Kanban_Helper!$G$5:$G$504,0),
MOD(ROW($B12)-ROW($B$12),3)+1)),"")</f>
        <v>Save the model to archive Overdue!</v>
      </c>
      <c r="H12" s="168" t="str">
        <f t="array" ref="H12">IFERROR(IF(LEN(H$11)=0,"",INDEX(Kanban_Helper!$B$5:$D$504,
MATCH(H$11&amp;"-"&amp;(ROW($B12)-ROW($B$12)-MOD(ROW($B12)-ROW($B$12),3))/3+1, Kanban_Helper!$E$5:$E$504&amp;"-"&amp;Kanban_Helper!$G$5:$G$504,0),
MOD(ROW($B12)-ROW($B$12),3)+1)),"")</f>
        <v/>
      </c>
      <c r="I12" s="168" t="str">
        <f t="array" ref="I12">IFERROR(IF(LEN(I$11)=0,"",INDEX(Kanban_Helper!$B$5:$D$504,
MATCH(I$11&amp;"-"&amp;(ROW($B12)-ROW($B$12)-MOD(ROW($B12)-ROW($B$12),3))/3+1, Kanban_Helper!$E$5:$E$504&amp;"-"&amp;Kanban_Helper!$G$5:$G$504,0),
MOD(ROW($B12)-ROW($B$12),3)+1)),"")</f>
        <v/>
      </c>
      <c r="J12" s="168" t="str">
        <f t="array" ref="J12">IFERROR(IF(LEN(J$11)=0,"",INDEX(Kanban_Helper!$B$5:$D$504,
MATCH(J$11&amp;"-"&amp;(ROW($B12)-ROW($B$12)-MOD(ROW($B12)-ROW($B$12),3))/3+1, Kanban_Helper!$E$5:$E$504&amp;"-"&amp;Kanban_Helper!$G$5:$G$504,0),
MOD(ROW($B12)-ROW($B$12),3)+1)),"")</f>
        <v/>
      </c>
      <c r="K12" s="168" t="str">
        <f t="array" ref="K12">IFERROR(IF(LEN(K$11)=0,"",INDEX(Kanban_Helper!$B$5:$D$504,
MATCH(K$11&amp;"-"&amp;(ROW($B12)-ROW($B$12)-MOD(ROW($B12)-ROW($B$12),3))/3+1, Kanban_Helper!$E$5:$E$504&amp;"-"&amp;Kanban_Helper!$G$5:$G$504,0),
MOD(ROW($B12)-ROW($B$12),3)+1)),"")</f>
        <v/>
      </c>
      <c r="L12" s="168" t="str">
        <f t="array" ref="L12">IFERROR(IF(LEN(L$11)=0,"",INDEX(Kanban_Helper!$B$5:$D$504,
MATCH(L$11&amp;"-"&amp;(ROW($B12)-ROW($B$12)-MOD(ROW($B12)-ROW($B$12),3))/3+1, Kanban_Helper!$E$5:$E$504&amp;"-"&amp;Kanban_Helper!$G$5:$G$504,0),
MOD(ROW($B12)-ROW($B$12),3)+1)),"")</f>
        <v/>
      </c>
      <c r="M12" s="168" t="str">
        <f t="array" ref="M12">IFERROR(IF(LEN(M$11)=0,"",INDEX(Kanban_Helper!$B$5:$D$504,
MATCH(M$11&amp;"-"&amp;(ROW($B12)-ROW($B$12)-MOD(ROW($B12)-ROW($B$12),3))/3+1, Kanban_Helper!$E$5:$E$504&amp;"-"&amp;Kanban_Helper!$G$5:$G$504,0),
MOD(ROW($B12)-ROW($B$12),3)+1)),"")</f>
        <v/>
      </c>
      <c r="N12" s="168" t="str">
        <f t="array" ref="N12">IFERROR(IF(LEN(N$11)=0,"",INDEX(Kanban_Helper!$B$5:$D$504,
MATCH(N$11&amp;"-"&amp;(ROW($B12)-ROW($B$12)-MOD(ROW($B12)-ROW($B$12),3))/3+1, Kanban_Helper!$E$5:$E$504&amp;"-"&amp;Kanban_Helper!$G$5:$G$504,0),
MOD(ROW($B12)-ROW($B$12),3)+1)),"")</f>
        <v/>
      </c>
      <c r="O12" s="168" t="str">
        <f t="array" ref="O12">IFERROR(IF(LEN(O$11)=0,"",INDEX(Kanban_Helper!$B$5:$D$504,
MATCH(O$11&amp;"-"&amp;(ROW($B12)-ROW($B$12)-MOD(ROW($B12)-ROW($B$12),3))/3+1, Kanban_Helper!$E$5:$E$504&amp;"-"&amp;Kanban_Helper!$G$5:$G$504,0),
MOD(ROW($B12)-ROW($B$12),3)+1)),"")</f>
        <v/>
      </c>
      <c r="P12" s="168" t="str">
        <f t="array" ref="P12">IFERROR(IF(LEN(P$11)=0,"",INDEX(Kanban_Helper!$B$5:$D$504,
MATCH(P$11&amp;"-"&amp;(ROW($B12)-ROW($B$12)-MOD(ROW($B12)-ROW($B$12),3))/3+1, Kanban_Helper!$E$5:$E$504&amp;"-"&amp;Kanban_Helper!$G$5:$G$504,0),
MOD(ROW($B12)-ROW($B$12),3)+1)),"")</f>
        <v/>
      </c>
      <c r="Q12" s="168" t="str">
        <f t="array" ref="Q12">IFERROR(IF(LEN(Q$11)=0,"",INDEX(Kanban_Helper!$B$5:$D$504,
MATCH(Q$11&amp;"-"&amp;(ROW($B12)-ROW($B$12)-MOD(ROW($B12)-ROW($B$12),3))/3+1, Kanban_Helper!$E$5:$E$504&amp;"-"&amp;Kanban_Helper!$G$5:$G$504,0),
MOD(ROW($B12)-ROW($B$12),3)+1)),"")</f>
        <v/>
      </c>
      <c r="R12" s="37"/>
    </row>
    <row r="13" spans="1:21" s="10" customFormat="1" x14ac:dyDescent="0.25">
      <c r="B13" s="35"/>
      <c r="C13" s="169" t="str">
        <f t="array" ref="C13">IFERROR(IF(LEN(C$11)=0,"",INDEX(Kanban_Helper!$B$5:$D$504,
MATCH(C$11&amp;"-"&amp;(ROW($B13)-ROW($B$12)-MOD(ROW($B13)-ROW($B$12),3))/3+1, Kanban_Helper!$E$5:$E$504&amp;"-"&amp;Kanban_Helper!$G$5:$G$504,0),
MOD(ROW($B13)-ROW($B$12),3)+1)),"")</f>
        <v>Conrad Lanfear</v>
      </c>
      <c r="D13" s="169" t="str">
        <f t="array" ref="D13">IFERROR(IF(LEN(D$11)=0,"",INDEX(Kanban_Helper!$B$5:$D$504,
MATCH(D$11&amp;"-"&amp;(ROW($B13)-ROW($B$12)-MOD(ROW($B13)-ROW($B$12),3))/3+1, Kanban_Helper!$E$5:$E$504&amp;"-"&amp;Kanban_Helper!$G$5:$G$504,0),
MOD(ROW($B13)-ROW($B$12),3)+1)),"")</f>
        <v>Mandy McDonell</v>
      </c>
      <c r="E13" s="169" t="str">
        <f t="array" ref="E13">IFERROR(IF(LEN(E$11)=0,"",INDEX(Kanban_Helper!$B$5:$D$504,
MATCH(E$11&amp;"-"&amp;(ROW($B13)-ROW($B$12)-MOD(ROW($B13)-ROW($B$12),3))/3+1, Kanban_Helper!$E$5:$E$504&amp;"-"&amp;Kanban_Helper!$G$5:$G$504,0),
MOD(ROW($B13)-ROW($B$12),3)+1)),"")</f>
        <v>Mandy McDonell</v>
      </c>
      <c r="F13" s="169" t="str">
        <f t="array" ref="F13">IFERROR(IF(LEN(F$11)=0,"",INDEX(Kanban_Helper!$B$5:$D$504,
MATCH(F$11&amp;"-"&amp;(ROW($B13)-ROW($B$12)-MOD(ROW($B13)-ROW($B$12),3))/3+1, Kanban_Helper!$E$5:$E$504&amp;"-"&amp;Kanban_Helper!$G$5:$G$504,0),
MOD(ROW($B13)-ROW($B$12),3)+1)),"")</f>
        <v>Adam Smith</v>
      </c>
      <c r="G13" s="169" t="str">
        <f t="array" ref="G13">IFERROR(IF(LEN(G$11)=0,"",INDEX(Kanban_Helper!$B$5:$D$504,
MATCH(G$11&amp;"-"&amp;(ROW($B13)-ROW($B$12)-MOD(ROW($B13)-ROW($B$12),3))/3+1, Kanban_Helper!$E$5:$E$504&amp;"-"&amp;Kanban_Helper!$G$5:$G$504,0),
MOD(ROW($B13)-ROW($B$12),3)+1)),"")</f>
        <v>Conrad Lanfear</v>
      </c>
      <c r="H13" s="169" t="str">
        <f t="array" ref="H13">IFERROR(IF(LEN(H$11)=0,"",INDEX(Kanban_Helper!$B$5:$D$504,
MATCH(H$11&amp;"-"&amp;(ROW($B13)-ROW($B$12)-MOD(ROW($B13)-ROW($B$12),3))/3+1, Kanban_Helper!$E$5:$E$504&amp;"-"&amp;Kanban_Helper!$G$5:$G$504,0),
MOD(ROW($B13)-ROW($B$12),3)+1)),"")</f>
        <v/>
      </c>
      <c r="I13" s="169" t="str">
        <f t="array" ref="I13">IFERROR(IF(LEN(I$11)=0,"",INDEX(Kanban_Helper!$B$5:$D$504,
MATCH(I$11&amp;"-"&amp;(ROW($B13)-ROW($B$12)-MOD(ROW($B13)-ROW($B$12),3))/3+1, Kanban_Helper!$E$5:$E$504&amp;"-"&amp;Kanban_Helper!$G$5:$G$504,0),
MOD(ROW($B13)-ROW($B$12),3)+1)),"")</f>
        <v/>
      </c>
      <c r="J13" s="169" t="str">
        <f t="array" ref="J13">IFERROR(IF(LEN(J$11)=0,"",INDEX(Kanban_Helper!$B$5:$D$504,
MATCH(J$11&amp;"-"&amp;(ROW($B13)-ROW($B$12)-MOD(ROW($B13)-ROW($B$12),3))/3+1, Kanban_Helper!$E$5:$E$504&amp;"-"&amp;Kanban_Helper!$G$5:$G$504,0),
MOD(ROW($B13)-ROW($B$12),3)+1)),"")</f>
        <v/>
      </c>
      <c r="K13" s="169" t="str">
        <f t="array" ref="K13">IFERROR(IF(LEN(K$11)=0,"",INDEX(Kanban_Helper!$B$5:$D$504,
MATCH(K$11&amp;"-"&amp;(ROW($B13)-ROW($B$12)-MOD(ROW($B13)-ROW($B$12),3))/3+1, Kanban_Helper!$E$5:$E$504&amp;"-"&amp;Kanban_Helper!$G$5:$G$504,0),
MOD(ROW($B13)-ROW($B$12),3)+1)),"")</f>
        <v/>
      </c>
      <c r="L13" s="169" t="str">
        <f t="array" ref="L13">IFERROR(IF(LEN(L$11)=0,"",INDEX(Kanban_Helper!$B$5:$D$504,
MATCH(L$11&amp;"-"&amp;(ROW($B13)-ROW($B$12)-MOD(ROW($B13)-ROW($B$12),3))/3+1, Kanban_Helper!$E$5:$E$504&amp;"-"&amp;Kanban_Helper!$G$5:$G$504,0),
MOD(ROW($B13)-ROW($B$12),3)+1)),"")</f>
        <v/>
      </c>
      <c r="M13" s="169" t="str">
        <f t="array" ref="M13">IFERROR(IF(LEN(M$11)=0,"",INDEX(Kanban_Helper!$B$5:$D$504,
MATCH(M$11&amp;"-"&amp;(ROW($B13)-ROW($B$12)-MOD(ROW($B13)-ROW($B$12),3))/3+1, Kanban_Helper!$E$5:$E$504&amp;"-"&amp;Kanban_Helper!$G$5:$G$504,0),
MOD(ROW($B13)-ROW($B$12),3)+1)),"")</f>
        <v/>
      </c>
      <c r="N13" s="169" t="str">
        <f t="array" ref="N13">IFERROR(IF(LEN(N$11)=0,"",INDEX(Kanban_Helper!$B$5:$D$504,
MATCH(N$11&amp;"-"&amp;(ROW($B13)-ROW($B$12)-MOD(ROW($B13)-ROW($B$12),3))/3+1, Kanban_Helper!$E$5:$E$504&amp;"-"&amp;Kanban_Helper!$G$5:$G$504,0),
MOD(ROW($B13)-ROW($B$12),3)+1)),"")</f>
        <v/>
      </c>
      <c r="O13" s="169" t="str">
        <f t="array" ref="O13">IFERROR(IF(LEN(O$11)=0,"",INDEX(Kanban_Helper!$B$5:$D$504,
MATCH(O$11&amp;"-"&amp;(ROW($B13)-ROW($B$12)-MOD(ROW($B13)-ROW($B$12),3))/3+1, Kanban_Helper!$E$5:$E$504&amp;"-"&amp;Kanban_Helper!$G$5:$G$504,0),
MOD(ROW($B13)-ROW($B$12),3)+1)),"")</f>
        <v/>
      </c>
      <c r="P13" s="169" t="str">
        <f t="array" ref="P13">IFERROR(IF(LEN(P$11)=0,"",INDEX(Kanban_Helper!$B$5:$D$504,
MATCH(P$11&amp;"-"&amp;(ROW($B13)-ROW($B$12)-MOD(ROW($B13)-ROW($B$12),3))/3+1, Kanban_Helper!$E$5:$E$504&amp;"-"&amp;Kanban_Helper!$G$5:$G$504,0),
MOD(ROW($B13)-ROW($B$12),3)+1)),"")</f>
        <v/>
      </c>
      <c r="Q13" s="169" t="str">
        <f t="array" ref="Q13">IFERROR(IF(LEN(Q$11)=0,"",INDEX(Kanban_Helper!$B$5:$D$504,
MATCH(Q$11&amp;"-"&amp;(ROW($B13)-ROW($B$12)-MOD(ROW($B13)-ROW($B$12),3))/3+1, Kanban_Helper!$E$5:$E$504&amp;"-"&amp;Kanban_Helper!$G$5:$G$504,0),
MOD(ROW($B13)-ROW($B$12),3)+1)),"")</f>
        <v/>
      </c>
      <c r="R13" s="37"/>
    </row>
    <row r="14" spans="1:21" s="10" customFormat="1" ht="15.75" customHeight="1" thickBot="1" x14ac:dyDescent="0.3">
      <c r="B14" s="35"/>
      <c r="C14" s="170" t="str">
        <f t="array" ref="C14">IFERROR(IF(LEN(C$11)=0,"",INDEX(Kanban_Helper!$B$5:$D$504,
MATCH(C$11&amp;"-"&amp;(ROW($B14)-ROW($B$12)-MOD(ROW($B14)-ROW($B$12),3))/3+1, Kanban_Helper!$E$5:$E$504&amp;"-"&amp;Kanban_Helper!$G$5:$G$504,0),
MOD(ROW($B14)-ROW($B$12),3)+1)),"")</f>
        <v>Due date: 2022/5/31</v>
      </c>
      <c r="D14" s="170" t="str">
        <f t="array" ref="D14">IFERROR(IF(LEN(D$11)=0,"",INDEX(Kanban_Helper!$B$5:$D$504,
MATCH(D$11&amp;"-"&amp;(ROW($B14)-ROW($B$12)-MOD(ROW($B14)-ROW($B$12),3))/3+1, Kanban_Helper!$E$5:$E$504&amp;"-"&amp;Kanban_Helper!$G$5:$G$504,0),
MOD(ROW($B14)-ROW($B$12),3)+1)),"")</f>
        <v>Due date: 2022/6/2</v>
      </c>
      <c r="E14" s="170" t="str">
        <f t="array" ref="E14">IFERROR(IF(LEN(E$11)=0,"",INDEX(Kanban_Helper!$B$5:$D$504,
MATCH(E$11&amp;"-"&amp;(ROW($B14)-ROW($B$12)-MOD(ROW($B14)-ROW($B$12),3))/3+1, Kanban_Helper!$E$5:$E$504&amp;"-"&amp;Kanban_Helper!$G$5:$G$504,0),
MOD(ROW($B14)-ROW($B$12),3)+1)),"")</f>
        <v>Due date: 2022/4/18</v>
      </c>
      <c r="F14" s="170" t="str">
        <f t="array" ref="F14">IFERROR(IF(LEN(F$11)=0,"",INDEX(Kanban_Helper!$B$5:$D$504,
MATCH(F$11&amp;"-"&amp;(ROW($B14)-ROW($B$12)-MOD(ROW($B14)-ROW($B$12),3))/3+1, Kanban_Helper!$E$5:$E$504&amp;"-"&amp;Kanban_Helper!$G$5:$G$504,0),
MOD(ROW($B14)-ROW($B$12),3)+1)),"")</f>
        <v>Due date: 2022/4/4</v>
      </c>
      <c r="G14" s="170" t="str">
        <f t="array" ref="G14">IFERROR(IF(LEN(G$11)=0,"",INDEX(Kanban_Helper!$B$5:$D$504,
MATCH(G$11&amp;"-"&amp;(ROW($B14)-ROW($B$12)-MOD(ROW($B14)-ROW($B$12),3))/3+1, Kanban_Helper!$E$5:$E$504&amp;"-"&amp;Kanban_Helper!$G$5:$G$504,0),
MOD(ROW($B14)-ROW($B$12),3)+1)),"")</f>
        <v>Due date: 2022/4/28</v>
      </c>
      <c r="H14" s="170" t="str">
        <f t="array" ref="H14">IFERROR(IF(LEN(H$11)=0,"",INDEX(Kanban_Helper!$B$5:$D$504,
MATCH(H$11&amp;"-"&amp;(ROW($B14)-ROW($B$12)-MOD(ROW($B14)-ROW($B$12),3))/3+1, Kanban_Helper!$E$5:$E$504&amp;"-"&amp;Kanban_Helper!$G$5:$G$504,0),
MOD(ROW($B14)-ROW($B$12),3)+1)),"")</f>
        <v/>
      </c>
      <c r="I14" s="170" t="str">
        <f t="array" ref="I14">IFERROR(IF(LEN(I$11)=0,"",INDEX(Kanban_Helper!$B$5:$D$504,
MATCH(I$11&amp;"-"&amp;(ROW($B14)-ROW($B$12)-MOD(ROW($B14)-ROW($B$12),3))/3+1, Kanban_Helper!$E$5:$E$504&amp;"-"&amp;Kanban_Helper!$G$5:$G$504,0),
MOD(ROW($B14)-ROW($B$12),3)+1)),"")</f>
        <v/>
      </c>
      <c r="J14" s="170" t="str">
        <f t="array" ref="J14">IFERROR(IF(LEN(J$11)=0,"",INDEX(Kanban_Helper!$B$5:$D$504,
MATCH(J$11&amp;"-"&amp;(ROW($B14)-ROW($B$12)-MOD(ROW($B14)-ROW($B$12),3))/3+1, Kanban_Helper!$E$5:$E$504&amp;"-"&amp;Kanban_Helper!$G$5:$G$504,0),
MOD(ROW($B14)-ROW($B$12),3)+1)),"")</f>
        <v/>
      </c>
      <c r="K14" s="170" t="str">
        <f t="array" ref="K14">IFERROR(IF(LEN(K$11)=0,"",INDEX(Kanban_Helper!$B$5:$D$504,
MATCH(K$11&amp;"-"&amp;(ROW($B14)-ROW($B$12)-MOD(ROW($B14)-ROW($B$12),3))/3+1, Kanban_Helper!$E$5:$E$504&amp;"-"&amp;Kanban_Helper!$G$5:$G$504,0),
MOD(ROW($B14)-ROW($B$12),3)+1)),"")</f>
        <v/>
      </c>
      <c r="L14" s="170" t="str">
        <f t="array" ref="L14">IFERROR(IF(LEN(L$11)=0,"",INDEX(Kanban_Helper!$B$5:$D$504,
MATCH(L$11&amp;"-"&amp;(ROW($B14)-ROW($B$12)-MOD(ROW($B14)-ROW($B$12),3))/3+1, Kanban_Helper!$E$5:$E$504&amp;"-"&amp;Kanban_Helper!$G$5:$G$504,0),
MOD(ROW($B14)-ROW($B$12),3)+1)),"")</f>
        <v/>
      </c>
      <c r="M14" s="170" t="str">
        <f t="array" ref="M14">IFERROR(IF(LEN(M$11)=0,"",INDEX(Kanban_Helper!$B$5:$D$504,
MATCH(M$11&amp;"-"&amp;(ROW($B14)-ROW($B$12)-MOD(ROW($B14)-ROW($B$12),3))/3+1, Kanban_Helper!$E$5:$E$504&amp;"-"&amp;Kanban_Helper!$G$5:$G$504,0),
MOD(ROW($B14)-ROW($B$12),3)+1)),"")</f>
        <v/>
      </c>
      <c r="N14" s="170" t="str">
        <f t="array" ref="N14">IFERROR(IF(LEN(N$11)=0,"",INDEX(Kanban_Helper!$B$5:$D$504,
MATCH(N$11&amp;"-"&amp;(ROW($B14)-ROW($B$12)-MOD(ROW($B14)-ROW($B$12),3))/3+1, Kanban_Helper!$E$5:$E$504&amp;"-"&amp;Kanban_Helper!$G$5:$G$504,0),
MOD(ROW($B14)-ROW($B$12),3)+1)),"")</f>
        <v/>
      </c>
      <c r="O14" s="170" t="str">
        <f t="array" ref="O14">IFERROR(IF(LEN(O$11)=0,"",INDEX(Kanban_Helper!$B$5:$D$504,
MATCH(O$11&amp;"-"&amp;(ROW($B14)-ROW($B$12)-MOD(ROW($B14)-ROW($B$12),3))/3+1, Kanban_Helper!$E$5:$E$504&amp;"-"&amp;Kanban_Helper!$G$5:$G$504,0),
MOD(ROW($B14)-ROW($B$12),3)+1)),"")</f>
        <v/>
      </c>
      <c r="P14" s="170" t="str">
        <f t="array" ref="P14">IFERROR(IF(LEN(P$11)=0,"",INDEX(Kanban_Helper!$B$5:$D$504,
MATCH(P$11&amp;"-"&amp;(ROW($B14)-ROW($B$12)-MOD(ROW($B14)-ROW($B$12),3))/3+1, Kanban_Helper!$E$5:$E$504&amp;"-"&amp;Kanban_Helper!$G$5:$G$504,0),
MOD(ROW($B14)-ROW($B$12),3)+1)),"")</f>
        <v/>
      </c>
      <c r="Q14" s="170" t="str">
        <f t="array" ref="Q14">IFERROR(IF(LEN(Q$11)=0,"",INDEX(Kanban_Helper!$B$5:$D$504,
MATCH(Q$11&amp;"-"&amp;(ROW($B14)-ROW($B$12)-MOD(ROW($B14)-ROW($B$12),3))/3+1, Kanban_Helper!$E$5:$E$504&amp;"-"&amp;Kanban_Helper!$G$5:$G$504,0),
MOD(ROW($B14)-ROW($B$12),3)+1)),"")</f>
        <v/>
      </c>
      <c r="R14" s="37"/>
      <c r="U14" s="129"/>
    </row>
    <row r="15" spans="1:21" s="10" customFormat="1" ht="15.75" thickTop="1" x14ac:dyDescent="0.25">
      <c r="B15" s="35"/>
      <c r="C15" s="168" t="str">
        <f t="array" ref="C15">IFERROR(IF(LEN(C$11)=0,"",INDEX(Kanban_Helper!$B$5:$D$504,
MATCH(C$11&amp;"-"&amp;(ROW($B15)-ROW($B$12)-MOD(ROW($B15)-ROW($B$12),3))/3+1, Kanban_Helper!$E$5:$E$504&amp;"-"&amp;Kanban_Helper!$G$5:$G$504,0),
MOD(ROW($B15)-ROW($B$12),3)+1)),"")</f>
        <v/>
      </c>
      <c r="D15" s="168" t="str">
        <f t="array" ref="D15">IFERROR(IF(LEN(D$11)=0,"",INDEX(Kanban_Helper!$B$5:$D$504,
MATCH(D$11&amp;"-"&amp;(ROW($B15)-ROW($B$12)-MOD(ROW($B15)-ROW($B$12),3))/3+1, Kanban_Helper!$E$5:$E$504&amp;"-"&amp;Kanban_Helper!$G$5:$G$504,0),
MOD(ROW($B15)-ROW($B$12),3)+1)),"")</f>
        <v>Define server configuration.</v>
      </c>
      <c r="E15" s="168" t="str">
        <f t="array" ref="E15">IFERROR(IF(LEN(E$11)=0,"",INDEX(Kanban_Helper!$B$5:$D$504,
MATCH(E$11&amp;"-"&amp;(ROW($B15)-ROW($B$12)-MOD(ROW($B15)-ROW($B$12),3))/3+1, Kanban_Helper!$E$5:$E$504&amp;"-"&amp;Kanban_Helper!$G$5:$G$504,0),
MOD(ROW($B15)-ROW($B$12),3)+1)),"")</f>
        <v>Install the history server.</v>
      </c>
      <c r="F15" s="168" t="str">
        <f t="array" ref="F15">IFERROR(IF(LEN(F$11)=0,"",INDEX(Kanban_Helper!$B$5:$D$504,
MATCH(F$11&amp;"-"&amp;(ROW($B15)-ROW($B$12)-MOD(ROW($B15)-ROW($B$12),3))/3+1, Kanban_Helper!$E$5:$E$504&amp;"-"&amp;Kanban_Helper!$G$5:$G$504,0),
MOD(ROW($B15)-ROW($B$12),3)+1)),"")</f>
        <v>Verify event flow.</v>
      </c>
      <c r="G15" s="168" t="str">
        <f t="array" ref="G15">IFERROR(IF(LEN(G$11)=0,"",INDEX(Kanban_Helper!$B$5:$D$504,
MATCH(G$11&amp;"-"&amp;(ROW($B15)-ROW($B$12)-MOD(ROW($B15)-ROW($B$12),3))/3+1, Kanban_Helper!$E$5:$E$504&amp;"-"&amp;Kanban_Helper!$G$5:$G$504,0),
MOD(ROW($B15)-ROW($B$12),3)+1)),"")</f>
        <v/>
      </c>
      <c r="H15" s="168" t="str">
        <f t="array" ref="H15">IFERROR(IF(LEN(H$11)=0,"",INDEX(Kanban_Helper!$B$5:$D$504,
MATCH(H$11&amp;"-"&amp;(ROW($B15)-ROW($B$12)-MOD(ROW($B15)-ROW($B$12),3))/3+1, Kanban_Helper!$E$5:$E$504&amp;"-"&amp;Kanban_Helper!$G$5:$G$504,0),
MOD(ROW($B15)-ROW($B$12),3)+1)),"")</f>
        <v/>
      </c>
      <c r="I15" s="168" t="str">
        <f t="array" ref="I15">IFERROR(IF(LEN(I$11)=0,"",INDEX(Kanban_Helper!$B$5:$D$504,
MATCH(I$11&amp;"-"&amp;(ROW($B15)-ROW($B$12)-MOD(ROW($B15)-ROW($B$12),3))/3+1, Kanban_Helper!$E$5:$E$504&amp;"-"&amp;Kanban_Helper!$G$5:$G$504,0),
MOD(ROW($B15)-ROW($B$12),3)+1)),"")</f>
        <v/>
      </c>
      <c r="J15" s="168" t="str">
        <f t="array" ref="J15">IFERROR(IF(LEN(J$11)=0,"",INDEX(Kanban_Helper!$B$5:$D$504,
MATCH(J$11&amp;"-"&amp;(ROW($B15)-ROW($B$12)-MOD(ROW($B15)-ROW($B$12),3))/3+1, Kanban_Helper!$E$5:$E$504&amp;"-"&amp;Kanban_Helper!$G$5:$G$504,0),
MOD(ROW($B15)-ROW($B$12),3)+1)),"")</f>
        <v/>
      </c>
      <c r="K15" s="168" t="str">
        <f t="array" ref="K15">IFERROR(IF(LEN(K$11)=0,"",INDEX(Kanban_Helper!$B$5:$D$504,
MATCH(K$11&amp;"-"&amp;(ROW($B15)-ROW($B$12)-MOD(ROW($B15)-ROW($B$12),3))/3+1, Kanban_Helper!$E$5:$E$504&amp;"-"&amp;Kanban_Helper!$G$5:$G$504,0),
MOD(ROW($B15)-ROW($B$12),3)+1)),"")</f>
        <v/>
      </c>
      <c r="L15" s="168" t="str">
        <f t="array" ref="L15">IFERROR(IF(LEN(L$11)=0,"",INDEX(Kanban_Helper!$B$5:$D$504,
MATCH(L$11&amp;"-"&amp;(ROW($B15)-ROW($B$12)-MOD(ROW($B15)-ROW($B$12),3))/3+1, Kanban_Helper!$E$5:$E$504&amp;"-"&amp;Kanban_Helper!$G$5:$G$504,0),
MOD(ROW($B15)-ROW($B$12),3)+1)),"")</f>
        <v/>
      </c>
      <c r="M15" s="168" t="str">
        <f t="array" ref="M15">IFERROR(IF(LEN(M$11)=0,"",INDEX(Kanban_Helper!$B$5:$D$504,
MATCH(M$11&amp;"-"&amp;(ROW($B15)-ROW($B$12)-MOD(ROW($B15)-ROW($B$12),3))/3+1, Kanban_Helper!$E$5:$E$504&amp;"-"&amp;Kanban_Helper!$G$5:$G$504,0),
MOD(ROW($B15)-ROW($B$12),3)+1)),"")</f>
        <v/>
      </c>
      <c r="N15" s="168" t="str">
        <f t="array" ref="N15">IFERROR(IF(LEN(N$11)=0,"",INDEX(Kanban_Helper!$B$5:$D$504,
MATCH(N$11&amp;"-"&amp;(ROW($B15)-ROW($B$12)-MOD(ROW($B15)-ROW($B$12),3))/3+1, Kanban_Helper!$E$5:$E$504&amp;"-"&amp;Kanban_Helper!$G$5:$G$504,0),
MOD(ROW($B15)-ROW($B$12),3)+1)),"")</f>
        <v/>
      </c>
      <c r="O15" s="168" t="str">
        <f t="array" ref="O15">IFERROR(IF(LEN(O$11)=0,"",INDEX(Kanban_Helper!$B$5:$D$504,
MATCH(O$11&amp;"-"&amp;(ROW($B15)-ROW($B$12)-MOD(ROW($B15)-ROW($B$12),3))/3+1, Kanban_Helper!$E$5:$E$504&amp;"-"&amp;Kanban_Helper!$G$5:$G$504,0),
MOD(ROW($B15)-ROW($B$12),3)+1)),"")</f>
        <v/>
      </c>
      <c r="P15" s="168" t="str">
        <f t="array" ref="P15">IFERROR(IF(LEN(P$11)=0,"",INDEX(Kanban_Helper!$B$5:$D$504,
MATCH(P$11&amp;"-"&amp;(ROW($B15)-ROW($B$12)-MOD(ROW($B15)-ROW($B$12),3))/3+1, Kanban_Helper!$E$5:$E$504&amp;"-"&amp;Kanban_Helper!$G$5:$G$504,0),
MOD(ROW($B15)-ROW($B$12),3)+1)),"")</f>
        <v/>
      </c>
      <c r="Q15" s="168" t="str">
        <f t="array" ref="Q15">IFERROR(IF(LEN(Q$11)=0,"",INDEX(Kanban_Helper!$B$5:$D$504,
MATCH(Q$11&amp;"-"&amp;(ROW($B15)-ROW($B$12)-MOD(ROW($B15)-ROW($B$12),3))/3+1, Kanban_Helper!$E$5:$E$504&amp;"-"&amp;Kanban_Helper!$G$5:$G$504,0),
MOD(ROW($B15)-ROW($B$12),3)+1)),"")</f>
        <v/>
      </c>
      <c r="R15" s="37"/>
    </row>
    <row r="16" spans="1:21" s="10" customFormat="1" x14ac:dyDescent="0.25">
      <c r="B16" s="35"/>
      <c r="C16" s="169" t="str">
        <f t="array" ref="C16">IFERROR(IF(LEN(C$11)=0,"",INDEX(Kanban_Helper!$B$5:$D$504,
MATCH(C$11&amp;"-"&amp;(ROW($B16)-ROW($B$12)-MOD(ROW($B16)-ROW($B$12),3))/3+1, Kanban_Helper!$E$5:$E$504&amp;"-"&amp;Kanban_Helper!$G$5:$G$504,0),
MOD(ROW($B16)-ROW($B$12),3)+1)),"")</f>
        <v/>
      </c>
      <c r="D16" s="169" t="str">
        <f t="array" ref="D16">IFERROR(IF(LEN(D$11)=0,"",INDEX(Kanban_Helper!$B$5:$D$504,
MATCH(D$11&amp;"-"&amp;(ROW($B16)-ROW($B$12)-MOD(ROW($B16)-ROW($B$12),3))/3+1, Kanban_Helper!$E$5:$E$504&amp;"-"&amp;Kanban_Helper!$G$5:$G$504,0),
MOD(ROW($B16)-ROW($B$12),3)+1)),"")</f>
        <v>Adam Smith</v>
      </c>
      <c r="E16" s="169" t="str">
        <f t="array" ref="E16">IFERROR(IF(LEN(E$11)=0,"",INDEX(Kanban_Helper!$B$5:$D$504,
MATCH(E$11&amp;"-"&amp;(ROW($B16)-ROW($B$12)-MOD(ROW($B16)-ROW($B$12),3))/3+1, Kanban_Helper!$E$5:$E$504&amp;"-"&amp;Kanban_Helper!$G$5:$G$504,0),
MOD(ROW($B16)-ROW($B$12),3)+1)),"")</f>
        <v>Mandy McDonell</v>
      </c>
      <c r="F16" s="169" t="str">
        <f t="array" ref="F16">IFERROR(IF(LEN(F$11)=0,"",INDEX(Kanban_Helper!$B$5:$D$504,
MATCH(F$11&amp;"-"&amp;(ROW($B16)-ROW($B$12)-MOD(ROW($B16)-ROW($B$12),3))/3+1, Kanban_Helper!$E$5:$E$504&amp;"-"&amp;Kanban_Helper!$G$5:$G$504,0),
MOD(ROW($B16)-ROW($B$12),3)+1)),"")</f>
        <v>Conrad Lanfear</v>
      </c>
      <c r="G16" s="169" t="str">
        <f t="array" ref="G16">IFERROR(IF(LEN(G$11)=0,"",INDEX(Kanban_Helper!$B$5:$D$504,
MATCH(G$11&amp;"-"&amp;(ROW($B16)-ROW($B$12)-MOD(ROW($B16)-ROW($B$12),3))/3+1, Kanban_Helper!$E$5:$E$504&amp;"-"&amp;Kanban_Helper!$G$5:$G$504,0),
MOD(ROW($B16)-ROW($B$12),3)+1)),"")</f>
        <v/>
      </c>
      <c r="H16" s="169" t="str">
        <f t="array" ref="H16">IFERROR(IF(LEN(H$11)=0,"",INDEX(Kanban_Helper!$B$5:$D$504,
MATCH(H$11&amp;"-"&amp;(ROW($B16)-ROW($B$12)-MOD(ROW($B16)-ROW($B$12),3))/3+1, Kanban_Helper!$E$5:$E$504&amp;"-"&amp;Kanban_Helper!$G$5:$G$504,0),
MOD(ROW($B16)-ROW($B$12),3)+1)),"")</f>
        <v/>
      </c>
      <c r="I16" s="169" t="str">
        <f t="array" ref="I16">IFERROR(IF(LEN(I$11)=0,"",INDEX(Kanban_Helper!$B$5:$D$504,
MATCH(I$11&amp;"-"&amp;(ROW($B16)-ROW($B$12)-MOD(ROW($B16)-ROW($B$12),3))/3+1, Kanban_Helper!$E$5:$E$504&amp;"-"&amp;Kanban_Helper!$G$5:$G$504,0),
MOD(ROW($B16)-ROW($B$12),3)+1)),"")</f>
        <v/>
      </c>
      <c r="J16" s="169" t="str">
        <f t="array" ref="J16">IFERROR(IF(LEN(J$11)=0,"",INDEX(Kanban_Helper!$B$5:$D$504,
MATCH(J$11&amp;"-"&amp;(ROW($B16)-ROW($B$12)-MOD(ROW($B16)-ROW($B$12),3))/3+1, Kanban_Helper!$E$5:$E$504&amp;"-"&amp;Kanban_Helper!$G$5:$G$504,0),
MOD(ROW($B16)-ROW($B$12),3)+1)),"")</f>
        <v/>
      </c>
      <c r="K16" s="169" t="str">
        <f t="array" ref="K16">IFERROR(IF(LEN(K$11)=0,"",INDEX(Kanban_Helper!$B$5:$D$504,
MATCH(K$11&amp;"-"&amp;(ROW($B16)-ROW($B$12)-MOD(ROW($B16)-ROW($B$12),3))/3+1, Kanban_Helper!$E$5:$E$504&amp;"-"&amp;Kanban_Helper!$G$5:$G$504,0),
MOD(ROW($B16)-ROW($B$12),3)+1)),"")</f>
        <v/>
      </c>
      <c r="L16" s="169" t="str">
        <f t="array" ref="L16">IFERROR(IF(LEN(L$11)=0,"",INDEX(Kanban_Helper!$B$5:$D$504,
MATCH(L$11&amp;"-"&amp;(ROW($B16)-ROW($B$12)-MOD(ROW($B16)-ROW($B$12),3))/3+1, Kanban_Helper!$E$5:$E$504&amp;"-"&amp;Kanban_Helper!$G$5:$G$504,0),
MOD(ROW($B16)-ROW($B$12),3)+1)),"")</f>
        <v/>
      </c>
      <c r="M16" s="169" t="str">
        <f t="array" ref="M16">IFERROR(IF(LEN(M$11)=0,"",INDEX(Kanban_Helper!$B$5:$D$504,
MATCH(M$11&amp;"-"&amp;(ROW($B16)-ROW($B$12)-MOD(ROW($B16)-ROW($B$12),3))/3+1, Kanban_Helper!$E$5:$E$504&amp;"-"&amp;Kanban_Helper!$G$5:$G$504,0),
MOD(ROW($B16)-ROW($B$12),3)+1)),"")</f>
        <v/>
      </c>
      <c r="N16" s="169" t="str">
        <f t="array" ref="N16">IFERROR(IF(LEN(N$11)=0,"",INDEX(Kanban_Helper!$B$5:$D$504,
MATCH(N$11&amp;"-"&amp;(ROW($B16)-ROW($B$12)-MOD(ROW($B16)-ROW($B$12),3))/3+1, Kanban_Helper!$E$5:$E$504&amp;"-"&amp;Kanban_Helper!$G$5:$G$504,0),
MOD(ROW($B16)-ROW($B$12),3)+1)),"")</f>
        <v/>
      </c>
      <c r="O16" s="169" t="str">
        <f t="array" ref="O16">IFERROR(IF(LEN(O$11)=0,"",INDEX(Kanban_Helper!$B$5:$D$504,
MATCH(O$11&amp;"-"&amp;(ROW($B16)-ROW($B$12)-MOD(ROW($B16)-ROW($B$12),3))/3+1, Kanban_Helper!$E$5:$E$504&amp;"-"&amp;Kanban_Helper!$G$5:$G$504,0),
MOD(ROW($B16)-ROW($B$12),3)+1)),"")</f>
        <v/>
      </c>
      <c r="P16" s="169" t="str">
        <f t="array" ref="P16">IFERROR(IF(LEN(P$11)=0,"",INDEX(Kanban_Helper!$B$5:$D$504,
MATCH(P$11&amp;"-"&amp;(ROW($B16)-ROW($B$12)-MOD(ROW($B16)-ROW($B$12),3))/3+1, Kanban_Helper!$E$5:$E$504&amp;"-"&amp;Kanban_Helper!$G$5:$G$504,0),
MOD(ROW($B16)-ROW($B$12),3)+1)),"")</f>
        <v/>
      </c>
      <c r="Q16" s="169" t="str">
        <f t="array" ref="Q16">IFERROR(IF(LEN(Q$11)=0,"",INDEX(Kanban_Helper!$B$5:$D$504,
MATCH(Q$11&amp;"-"&amp;(ROW($B16)-ROW($B$12)-MOD(ROW($B16)-ROW($B$12),3))/3+1, Kanban_Helper!$E$5:$E$504&amp;"-"&amp;Kanban_Helper!$G$5:$G$504,0),
MOD(ROW($B16)-ROW($B$12),3)+1)),"")</f>
        <v/>
      </c>
      <c r="R16" s="37"/>
    </row>
    <row r="17" spans="2:21" s="10" customFormat="1" ht="15.75" thickBot="1" x14ac:dyDescent="0.3">
      <c r="B17" s="35"/>
      <c r="C17" s="171" t="str">
        <f t="array" ref="C17">IFERROR(IF(LEN(C$11)=0,"",INDEX(Kanban_Helper!$B$5:$D$504,
MATCH(C$11&amp;"-"&amp;(ROW($B17)-ROW($B$12)-MOD(ROW($B17)-ROW($B$12),3))/3+1, Kanban_Helper!$E$5:$E$504&amp;"-"&amp;Kanban_Helper!$G$5:$G$504,0),
MOD(ROW($B17)-ROW($B$12),3)+1)),"")</f>
        <v/>
      </c>
      <c r="D17" s="171" t="str">
        <f t="array" ref="D17">IFERROR(IF(LEN(D$11)=0,"",INDEX(Kanban_Helper!$B$5:$D$504,
MATCH(D$11&amp;"-"&amp;(ROW($B17)-ROW($B$12)-MOD(ROW($B17)-ROW($B$12),3))/3+1, Kanban_Helper!$E$5:$E$504&amp;"-"&amp;Kanban_Helper!$G$5:$G$504,0),
MOD(ROW($B17)-ROW($B$12),3)+1)),"")</f>
        <v>Due date: 2022/8/31</v>
      </c>
      <c r="E17" s="171" t="str">
        <f t="array" ref="E17">IFERROR(IF(LEN(E$11)=0,"",INDEX(Kanban_Helper!$B$5:$D$504,
MATCH(E$11&amp;"-"&amp;(ROW($B17)-ROW($B$12)-MOD(ROW($B17)-ROW($B$12),3))/3+1, Kanban_Helper!$E$5:$E$504&amp;"-"&amp;Kanban_Helper!$G$5:$G$504,0),
MOD(ROW($B17)-ROW($B$12),3)+1)),"")</f>
        <v>Due date: 2022/6/1</v>
      </c>
      <c r="F17" s="171" t="str">
        <f t="array" ref="F17">IFERROR(IF(LEN(F$11)=0,"",INDEX(Kanban_Helper!$B$5:$D$504,
MATCH(F$11&amp;"-"&amp;(ROW($B17)-ROW($B$12)-MOD(ROW($B17)-ROW($B$12),3))/3+1, Kanban_Helper!$E$5:$E$504&amp;"-"&amp;Kanban_Helper!$G$5:$G$504,0),
MOD(ROW($B17)-ROW($B$12),3)+1)),"")</f>
        <v>Due date: 2022/4/13</v>
      </c>
      <c r="G17" s="171" t="str">
        <f t="array" ref="G17">IFERROR(IF(LEN(G$11)=0,"",INDEX(Kanban_Helper!$B$5:$D$504,
MATCH(G$11&amp;"-"&amp;(ROW($B17)-ROW($B$12)-MOD(ROW($B17)-ROW($B$12),3))/3+1, Kanban_Helper!$E$5:$E$504&amp;"-"&amp;Kanban_Helper!$G$5:$G$504,0),
MOD(ROW($B17)-ROW($B$12),3)+1)),"")</f>
        <v/>
      </c>
      <c r="H17" s="171" t="str">
        <f t="array" ref="H17">IFERROR(IF(LEN(H$11)=0,"",INDEX(Kanban_Helper!$B$5:$D$504,
MATCH(H$11&amp;"-"&amp;(ROW($B17)-ROW($B$12)-MOD(ROW($B17)-ROW($B$12),3))/3+1, Kanban_Helper!$E$5:$E$504&amp;"-"&amp;Kanban_Helper!$G$5:$G$504,0),
MOD(ROW($B17)-ROW($B$12),3)+1)),"")</f>
        <v/>
      </c>
      <c r="I17" s="171" t="str">
        <f t="array" ref="I17">IFERROR(IF(LEN(I$11)=0,"",INDEX(Kanban_Helper!$B$5:$D$504,
MATCH(I$11&amp;"-"&amp;(ROW($B17)-ROW($B$12)-MOD(ROW($B17)-ROW($B$12),3))/3+1, Kanban_Helper!$E$5:$E$504&amp;"-"&amp;Kanban_Helper!$G$5:$G$504,0),
MOD(ROW($B17)-ROW($B$12),3)+1)),"")</f>
        <v/>
      </c>
      <c r="J17" s="171" t="str">
        <f t="array" ref="J17">IFERROR(IF(LEN(J$11)=0,"",INDEX(Kanban_Helper!$B$5:$D$504,
MATCH(J$11&amp;"-"&amp;(ROW($B17)-ROW($B$12)-MOD(ROW($B17)-ROW($B$12),3))/3+1, Kanban_Helper!$E$5:$E$504&amp;"-"&amp;Kanban_Helper!$G$5:$G$504,0),
MOD(ROW($B17)-ROW($B$12),3)+1)),"")</f>
        <v/>
      </c>
      <c r="K17" s="171" t="str">
        <f t="array" ref="K17">IFERROR(IF(LEN(K$11)=0,"",INDEX(Kanban_Helper!$B$5:$D$504,
MATCH(K$11&amp;"-"&amp;(ROW($B17)-ROW($B$12)-MOD(ROW($B17)-ROW($B$12),3))/3+1, Kanban_Helper!$E$5:$E$504&amp;"-"&amp;Kanban_Helper!$G$5:$G$504,0),
MOD(ROW($B17)-ROW($B$12),3)+1)),"")</f>
        <v/>
      </c>
      <c r="L17" s="171" t="str">
        <f t="array" ref="L17">IFERROR(IF(LEN(L$11)=0,"",INDEX(Kanban_Helper!$B$5:$D$504,
MATCH(L$11&amp;"-"&amp;(ROW($B17)-ROW($B$12)-MOD(ROW($B17)-ROW($B$12),3))/3+1, Kanban_Helper!$E$5:$E$504&amp;"-"&amp;Kanban_Helper!$G$5:$G$504,0),
MOD(ROW($B17)-ROW($B$12),3)+1)),"")</f>
        <v/>
      </c>
      <c r="M17" s="171" t="str">
        <f t="array" ref="M17">IFERROR(IF(LEN(M$11)=0,"",INDEX(Kanban_Helper!$B$5:$D$504,
MATCH(M$11&amp;"-"&amp;(ROW($B17)-ROW($B$12)-MOD(ROW($B17)-ROW($B$12),3))/3+1, Kanban_Helper!$E$5:$E$504&amp;"-"&amp;Kanban_Helper!$G$5:$G$504,0),
MOD(ROW($B17)-ROW($B$12),3)+1)),"")</f>
        <v/>
      </c>
      <c r="N17" s="171" t="str">
        <f t="array" ref="N17">IFERROR(IF(LEN(N$11)=0,"",INDEX(Kanban_Helper!$B$5:$D$504,
MATCH(N$11&amp;"-"&amp;(ROW($B17)-ROW($B$12)-MOD(ROW($B17)-ROW($B$12),3))/3+1, Kanban_Helper!$E$5:$E$504&amp;"-"&amp;Kanban_Helper!$G$5:$G$504,0),
MOD(ROW($B17)-ROW($B$12),3)+1)),"")</f>
        <v/>
      </c>
      <c r="O17" s="171" t="str">
        <f t="array" ref="O17">IFERROR(IF(LEN(O$11)=0,"",INDEX(Kanban_Helper!$B$5:$D$504,
MATCH(O$11&amp;"-"&amp;(ROW($B17)-ROW($B$12)-MOD(ROW($B17)-ROW($B$12),3))/3+1, Kanban_Helper!$E$5:$E$504&amp;"-"&amp;Kanban_Helper!$G$5:$G$504,0),
MOD(ROW($B17)-ROW($B$12),3)+1)),"")</f>
        <v/>
      </c>
      <c r="P17" s="171" t="str">
        <f t="array" ref="P17">IFERROR(IF(LEN(P$11)=0,"",INDEX(Kanban_Helper!$B$5:$D$504,
MATCH(P$11&amp;"-"&amp;(ROW($B17)-ROW($B$12)-MOD(ROW($B17)-ROW($B$12),3))/3+1, Kanban_Helper!$E$5:$E$504&amp;"-"&amp;Kanban_Helper!$G$5:$G$504,0),
MOD(ROW($B17)-ROW($B$12),3)+1)),"")</f>
        <v/>
      </c>
      <c r="Q17" s="171" t="str">
        <f t="array" ref="Q17">IFERROR(IF(LEN(Q$11)=0,"",INDEX(Kanban_Helper!$B$5:$D$504,
MATCH(Q$11&amp;"-"&amp;(ROW($B17)-ROW($B$12)-MOD(ROW($B17)-ROW($B$12),3))/3+1, Kanban_Helper!$E$5:$E$504&amp;"-"&amp;Kanban_Helper!$G$5:$G$504,0),
MOD(ROW($B17)-ROW($B$12),3)+1)),"")</f>
        <v/>
      </c>
      <c r="R17" s="37"/>
    </row>
    <row r="18" spans="2:21" s="10" customFormat="1" ht="15.75" thickTop="1" x14ac:dyDescent="0.25">
      <c r="B18" s="35"/>
      <c r="C18" s="168" t="str">
        <f t="array" ref="C18">IFERROR(IF(LEN(C$11)=0,"",INDEX(Kanban_Helper!$B$5:$D$504,
MATCH(C$11&amp;"-"&amp;(ROW($B18)-ROW($B$12)-MOD(ROW($B18)-ROW($B$12),3))/3+1, Kanban_Helper!$E$5:$E$504&amp;"-"&amp;Kanban_Helper!$G$5:$G$504,0),
MOD(ROW($B18)-ROW($B$12),3)+1)),"")</f>
        <v/>
      </c>
      <c r="D18" s="168" t="str">
        <f t="array" ref="D18">IFERROR(IF(LEN(D$11)=0,"",INDEX(Kanban_Helper!$B$5:$D$504,
MATCH(D$11&amp;"-"&amp;(ROW($B18)-ROW($B$12)-MOD(ROW($B18)-ROW($B$12),3))/3+1, Kanban_Helper!$E$5:$E$504&amp;"-"&amp;Kanban_Helper!$G$5:$G$504,0),
MOD(ROW($B18)-ROW($B$12),3)+1)),"")</f>
        <v/>
      </c>
      <c r="E18" s="168" t="str">
        <f t="array" ref="E18">IFERROR(IF(LEN(E$11)=0,"",INDEX(Kanban_Helper!$B$5:$D$504,
MATCH(E$11&amp;"-"&amp;(ROW($B18)-ROW($B$12)-MOD(ROW($B18)-ROW($B$12),3))/3+1, Kanban_Helper!$E$5:$E$504&amp;"-"&amp;Kanban_Helper!$G$5:$G$504,0),
MOD(ROW($B18)-ROW($B$12),3)+1)),"")</f>
        <v>Schedule Web jobs</v>
      </c>
      <c r="F18" s="168" t="str">
        <f t="array" ref="F18">IFERROR(IF(LEN(F$11)=0,"",INDEX(Kanban_Helper!$B$5:$D$504,
MATCH(F$11&amp;"-"&amp;(ROW($B18)-ROW($B$12)-MOD(ROW($B18)-ROW($B$12),3))/3+1, Kanban_Helper!$E$5:$E$504&amp;"-"&amp;Kanban_Helper!$G$5:$G$504,0),
MOD(ROW($B18)-ROW($B$12),3)+1)),"")</f>
        <v>Database backup</v>
      </c>
      <c r="G18" s="168" t="str">
        <f t="array" ref="G18">IFERROR(IF(LEN(G$11)=0,"",INDEX(Kanban_Helper!$B$5:$D$504,
MATCH(G$11&amp;"-"&amp;(ROW($B18)-ROW($B$12)-MOD(ROW($B18)-ROW($B$12),3))/3+1, Kanban_Helper!$E$5:$E$504&amp;"-"&amp;Kanban_Helper!$G$5:$G$504,0),
MOD(ROW($B18)-ROW($B$12),3)+1)),"")</f>
        <v/>
      </c>
      <c r="H18" s="168" t="str">
        <f t="array" ref="H18">IFERROR(IF(LEN(H$11)=0,"",INDEX(Kanban_Helper!$B$5:$D$504,
MATCH(H$11&amp;"-"&amp;(ROW($B18)-ROW($B$12)-MOD(ROW($B18)-ROW($B$12),3))/3+1, Kanban_Helper!$E$5:$E$504&amp;"-"&amp;Kanban_Helper!$G$5:$G$504,0),
MOD(ROW($B18)-ROW($B$12),3)+1)),"")</f>
        <v/>
      </c>
      <c r="I18" s="168" t="str">
        <f t="array" ref="I18">IFERROR(IF(LEN(I$11)=0,"",INDEX(Kanban_Helper!$B$5:$D$504,
MATCH(I$11&amp;"-"&amp;(ROW($B18)-ROW($B$12)-MOD(ROW($B18)-ROW($B$12),3))/3+1, Kanban_Helper!$E$5:$E$504&amp;"-"&amp;Kanban_Helper!$G$5:$G$504,0),
MOD(ROW($B18)-ROW($B$12),3)+1)),"")</f>
        <v/>
      </c>
      <c r="J18" s="168" t="str">
        <f t="array" ref="J18">IFERROR(IF(LEN(J$11)=0,"",INDEX(Kanban_Helper!$B$5:$D$504,
MATCH(J$11&amp;"-"&amp;(ROW($B18)-ROW($B$12)-MOD(ROW($B18)-ROW($B$12),3))/3+1, Kanban_Helper!$E$5:$E$504&amp;"-"&amp;Kanban_Helper!$G$5:$G$504,0),
MOD(ROW($B18)-ROW($B$12),3)+1)),"")</f>
        <v/>
      </c>
      <c r="K18" s="168" t="str">
        <f t="array" ref="K18">IFERROR(IF(LEN(K$11)=0,"",INDEX(Kanban_Helper!$B$5:$D$504,
MATCH(K$11&amp;"-"&amp;(ROW($B18)-ROW($B$12)-MOD(ROW($B18)-ROW($B$12),3))/3+1, Kanban_Helper!$E$5:$E$504&amp;"-"&amp;Kanban_Helper!$G$5:$G$504,0),
MOD(ROW($B18)-ROW($B$12),3)+1)),"")</f>
        <v/>
      </c>
      <c r="L18" s="168" t="str">
        <f t="array" ref="L18">IFERROR(IF(LEN(L$11)=0,"",INDEX(Kanban_Helper!$B$5:$D$504,
MATCH(L$11&amp;"-"&amp;(ROW($B18)-ROW($B$12)-MOD(ROW($B18)-ROW($B$12),3))/3+1, Kanban_Helper!$E$5:$E$504&amp;"-"&amp;Kanban_Helper!$G$5:$G$504,0),
MOD(ROW($B18)-ROW($B$12),3)+1)),"")</f>
        <v/>
      </c>
      <c r="M18" s="168" t="str">
        <f t="array" ref="M18">IFERROR(IF(LEN(M$11)=0,"",INDEX(Kanban_Helper!$B$5:$D$504,
MATCH(M$11&amp;"-"&amp;(ROW($B18)-ROW($B$12)-MOD(ROW($B18)-ROW($B$12),3))/3+1, Kanban_Helper!$E$5:$E$504&amp;"-"&amp;Kanban_Helper!$G$5:$G$504,0),
MOD(ROW($B18)-ROW($B$12),3)+1)),"")</f>
        <v/>
      </c>
      <c r="N18" s="168" t="str">
        <f t="array" ref="N18">IFERROR(IF(LEN(N$11)=0,"",INDEX(Kanban_Helper!$B$5:$D$504,
MATCH(N$11&amp;"-"&amp;(ROW($B18)-ROW($B$12)-MOD(ROW($B18)-ROW($B$12),3))/3+1, Kanban_Helper!$E$5:$E$504&amp;"-"&amp;Kanban_Helper!$G$5:$G$504,0),
MOD(ROW($B18)-ROW($B$12),3)+1)),"")</f>
        <v/>
      </c>
      <c r="O18" s="168" t="str">
        <f t="array" ref="O18">IFERROR(IF(LEN(O$11)=0,"",INDEX(Kanban_Helper!$B$5:$D$504,
MATCH(O$11&amp;"-"&amp;(ROW($B18)-ROW($B$12)-MOD(ROW($B18)-ROW($B$12),3))/3+1, Kanban_Helper!$E$5:$E$504&amp;"-"&amp;Kanban_Helper!$G$5:$G$504,0),
MOD(ROW($B18)-ROW($B$12),3)+1)),"")</f>
        <v/>
      </c>
      <c r="P18" s="168" t="str">
        <f t="array" ref="P18">IFERROR(IF(LEN(P$11)=0,"",INDEX(Kanban_Helper!$B$5:$D$504,
MATCH(P$11&amp;"-"&amp;(ROW($B18)-ROW($B$12)-MOD(ROW($B18)-ROW($B$12),3))/3+1, Kanban_Helper!$E$5:$E$504&amp;"-"&amp;Kanban_Helper!$G$5:$G$504,0),
MOD(ROW($B18)-ROW($B$12),3)+1)),"")</f>
        <v/>
      </c>
      <c r="Q18" s="168" t="str">
        <f t="array" ref="Q18">IFERROR(IF(LEN(Q$11)=0,"",INDEX(Kanban_Helper!$B$5:$D$504,
MATCH(Q$11&amp;"-"&amp;(ROW($B18)-ROW($B$12)-MOD(ROW($B18)-ROW($B$12),3))/3+1, Kanban_Helper!$E$5:$E$504&amp;"-"&amp;Kanban_Helper!$G$5:$G$504,0),
MOD(ROW($B18)-ROW($B$12),3)+1)),"")</f>
        <v/>
      </c>
      <c r="R18" s="37"/>
      <c r="T18" s="129"/>
    </row>
    <row r="19" spans="2:21" s="10" customFormat="1" x14ac:dyDescent="0.25">
      <c r="B19" s="35"/>
      <c r="C19" s="169" t="str">
        <f t="array" ref="C19">IFERROR(IF(LEN(C$11)=0,"",INDEX(Kanban_Helper!$B$5:$D$504,
MATCH(C$11&amp;"-"&amp;(ROW($B19)-ROW($B$12)-MOD(ROW($B19)-ROW($B$12),3))/3+1, Kanban_Helper!$E$5:$E$504&amp;"-"&amp;Kanban_Helper!$G$5:$G$504,0),
MOD(ROW($B19)-ROW($B$12),3)+1)),"")</f>
        <v/>
      </c>
      <c r="D19" s="169" t="str">
        <f t="array" ref="D19">IFERROR(IF(LEN(D$11)=0,"",INDEX(Kanban_Helper!$B$5:$D$504,
MATCH(D$11&amp;"-"&amp;(ROW($B19)-ROW($B$12)-MOD(ROW($B19)-ROW($B$12),3))/3+1, Kanban_Helper!$E$5:$E$504&amp;"-"&amp;Kanban_Helper!$G$5:$G$504,0),
MOD(ROW($B19)-ROW($B$12),3)+1)),"")</f>
        <v/>
      </c>
      <c r="E19" s="169" t="str">
        <f t="array" ref="E19">IFERROR(IF(LEN(E$11)=0,"",INDEX(Kanban_Helper!$B$5:$D$504,
MATCH(E$11&amp;"-"&amp;(ROW($B19)-ROW($B$12)-MOD(ROW($B19)-ROW($B$12),3))/3+1, Kanban_Helper!$E$5:$E$504&amp;"-"&amp;Kanban_Helper!$G$5:$G$504,0),
MOD(ROW($B19)-ROW($B$12),3)+1)),"")</f>
        <v>Adam Smith</v>
      </c>
      <c r="F19" s="169" t="str">
        <f t="array" ref="F19">IFERROR(IF(LEN(F$11)=0,"",INDEX(Kanban_Helper!$B$5:$D$504,
MATCH(F$11&amp;"-"&amp;(ROW($B19)-ROW($B$12)-MOD(ROW($B19)-ROW($B$12),3))/3+1, Kanban_Helper!$E$5:$E$504&amp;"-"&amp;Kanban_Helper!$G$5:$G$504,0),
MOD(ROW($B19)-ROW($B$12),3)+1)),"")</f>
        <v>Mandy McDonell</v>
      </c>
      <c r="G19" s="169" t="str">
        <f t="array" ref="G19">IFERROR(IF(LEN(G$11)=0,"",INDEX(Kanban_Helper!$B$5:$D$504,
MATCH(G$11&amp;"-"&amp;(ROW($B19)-ROW($B$12)-MOD(ROW($B19)-ROW($B$12),3))/3+1, Kanban_Helper!$E$5:$E$504&amp;"-"&amp;Kanban_Helper!$G$5:$G$504,0),
MOD(ROW($B19)-ROW($B$12),3)+1)),"")</f>
        <v/>
      </c>
      <c r="H19" s="169" t="str">
        <f t="array" ref="H19">IFERROR(IF(LEN(H$11)=0,"",INDEX(Kanban_Helper!$B$5:$D$504,
MATCH(H$11&amp;"-"&amp;(ROW($B19)-ROW($B$12)-MOD(ROW($B19)-ROW($B$12),3))/3+1, Kanban_Helper!$E$5:$E$504&amp;"-"&amp;Kanban_Helper!$G$5:$G$504,0),
MOD(ROW($B19)-ROW($B$12),3)+1)),"")</f>
        <v/>
      </c>
      <c r="I19" s="169" t="str">
        <f t="array" ref="I19">IFERROR(IF(LEN(I$11)=0,"",INDEX(Kanban_Helper!$B$5:$D$504,
MATCH(I$11&amp;"-"&amp;(ROW($B19)-ROW($B$12)-MOD(ROW($B19)-ROW($B$12),3))/3+1, Kanban_Helper!$E$5:$E$504&amp;"-"&amp;Kanban_Helper!$G$5:$G$504,0),
MOD(ROW($B19)-ROW($B$12),3)+1)),"")</f>
        <v/>
      </c>
      <c r="J19" s="169" t="str">
        <f t="array" ref="J19">IFERROR(IF(LEN(J$11)=0,"",INDEX(Kanban_Helper!$B$5:$D$504,
MATCH(J$11&amp;"-"&amp;(ROW($B19)-ROW($B$12)-MOD(ROW($B19)-ROW($B$12),3))/3+1, Kanban_Helper!$E$5:$E$504&amp;"-"&amp;Kanban_Helper!$G$5:$G$504,0),
MOD(ROW($B19)-ROW($B$12),3)+1)),"")</f>
        <v/>
      </c>
      <c r="K19" s="169" t="str">
        <f t="array" ref="K19">IFERROR(IF(LEN(K$11)=0,"",INDEX(Kanban_Helper!$B$5:$D$504,
MATCH(K$11&amp;"-"&amp;(ROW($B19)-ROW($B$12)-MOD(ROW($B19)-ROW($B$12),3))/3+1, Kanban_Helper!$E$5:$E$504&amp;"-"&amp;Kanban_Helper!$G$5:$G$504,0),
MOD(ROW($B19)-ROW($B$12),3)+1)),"")</f>
        <v/>
      </c>
      <c r="L19" s="169" t="str">
        <f t="array" ref="L19">IFERROR(IF(LEN(L$11)=0,"",INDEX(Kanban_Helper!$B$5:$D$504,
MATCH(L$11&amp;"-"&amp;(ROW($B19)-ROW($B$12)-MOD(ROW($B19)-ROW($B$12),3))/3+1, Kanban_Helper!$E$5:$E$504&amp;"-"&amp;Kanban_Helper!$G$5:$G$504,0),
MOD(ROW($B19)-ROW($B$12),3)+1)),"")</f>
        <v/>
      </c>
      <c r="M19" s="169" t="str">
        <f t="array" ref="M19">IFERROR(IF(LEN(M$11)=0,"",INDEX(Kanban_Helper!$B$5:$D$504,
MATCH(M$11&amp;"-"&amp;(ROW($B19)-ROW($B$12)-MOD(ROW($B19)-ROW($B$12),3))/3+1, Kanban_Helper!$E$5:$E$504&amp;"-"&amp;Kanban_Helper!$G$5:$G$504,0),
MOD(ROW($B19)-ROW($B$12),3)+1)),"")</f>
        <v/>
      </c>
      <c r="N19" s="169" t="str">
        <f t="array" ref="N19">IFERROR(IF(LEN(N$11)=0,"",INDEX(Kanban_Helper!$B$5:$D$504,
MATCH(N$11&amp;"-"&amp;(ROW($B19)-ROW($B$12)-MOD(ROW($B19)-ROW($B$12),3))/3+1, Kanban_Helper!$E$5:$E$504&amp;"-"&amp;Kanban_Helper!$G$5:$G$504,0),
MOD(ROW($B19)-ROW($B$12),3)+1)),"")</f>
        <v/>
      </c>
      <c r="O19" s="169" t="str">
        <f t="array" ref="O19">IFERROR(IF(LEN(O$11)=0,"",INDEX(Kanban_Helper!$B$5:$D$504,
MATCH(O$11&amp;"-"&amp;(ROW($B19)-ROW($B$12)-MOD(ROW($B19)-ROW($B$12),3))/3+1, Kanban_Helper!$E$5:$E$504&amp;"-"&amp;Kanban_Helper!$G$5:$G$504,0),
MOD(ROW($B19)-ROW($B$12),3)+1)),"")</f>
        <v/>
      </c>
      <c r="P19" s="169" t="str">
        <f t="array" ref="P19">IFERROR(IF(LEN(P$11)=0,"",INDEX(Kanban_Helper!$B$5:$D$504,
MATCH(P$11&amp;"-"&amp;(ROW($B19)-ROW($B$12)-MOD(ROW($B19)-ROW($B$12),3))/3+1, Kanban_Helper!$E$5:$E$504&amp;"-"&amp;Kanban_Helper!$G$5:$G$504,0),
MOD(ROW($B19)-ROW($B$12),3)+1)),"")</f>
        <v/>
      </c>
      <c r="Q19" s="169" t="str">
        <f t="array" ref="Q19">IFERROR(IF(LEN(Q$11)=0,"",INDEX(Kanban_Helper!$B$5:$D$504,
MATCH(Q$11&amp;"-"&amp;(ROW($B19)-ROW($B$12)-MOD(ROW($B19)-ROW($B$12),3))/3+1, Kanban_Helper!$E$5:$E$504&amp;"-"&amp;Kanban_Helper!$G$5:$G$504,0),
MOD(ROW($B19)-ROW($B$12),3)+1)),"")</f>
        <v/>
      </c>
      <c r="R19" s="37"/>
    </row>
    <row r="20" spans="2:21" s="10" customFormat="1" ht="15.75" thickBot="1" x14ac:dyDescent="0.3">
      <c r="B20" s="35"/>
      <c r="C20" s="171" t="str">
        <f t="array" ref="C20">IFERROR(IF(LEN(C$11)=0,"",INDEX(Kanban_Helper!$B$5:$D$504,
MATCH(C$11&amp;"-"&amp;(ROW($B20)-ROW($B$12)-MOD(ROW($B20)-ROW($B$12),3))/3+1, Kanban_Helper!$E$5:$E$504&amp;"-"&amp;Kanban_Helper!$G$5:$G$504,0),
MOD(ROW($B20)-ROW($B$12),3)+1)),"")</f>
        <v/>
      </c>
      <c r="D20" s="171" t="str">
        <f t="array" ref="D20">IFERROR(IF(LEN(D$11)=0,"",INDEX(Kanban_Helper!$B$5:$D$504,
MATCH(D$11&amp;"-"&amp;(ROW($B20)-ROW($B$12)-MOD(ROW($B20)-ROW($B$12),3))/3+1, Kanban_Helper!$E$5:$E$504&amp;"-"&amp;Kanban_Helper!$G$5:$G$504,0),
MOD(ROW($B20)-ROW($B$12),3)+1)),"")</f>
        <v/>
      </c>
      <c r="E20" s="171" t="str">
        <f t="array" ref="E20">IFERROR(IF(LEN(E$11)=0,"",INDEX(Kanban_Helper!$B$5:$D$504,
MATCH(E$11&amp;"-"&amp;(ROW($B20)-ROW($B$12)-MOD(ROW($B20)-ROW($B$12),3))/3+1, Kanban_Helper!$E$5:$E$504&amp;"-"&amp;Kanban_Helper!$G$5:$G$504,0),
MOD(ROW($B20)-ROW($B$12),3)+1)),"")</f>
        <v>Due date: 2022/6/1</v>
      </c>
      <c r="F20" s="171" t="str">
        <f t="array" ref="F20">IFERROR(IF(LEN(F$11)=0,"",INDEX(Kanban_Helper!$B$5:$D$504,
MATCH(F$11&amp;"-"&amp;(ROW($B20)-ROW($B$12)-MOD(ROW($B20)-ROW($B$12),3))/3+1, Kanban_Helper!$E$5:$E$504&amp;"-"&amp;Kanban_Helper!$G$5:$G$504,0),
MOD(ROW($B20)-ROW($B$12),3)+1)),"")</f>
        <v>Due date: 2022/5/23</v>
      </c>
      <c r="G20" s="171" t="str">
        <f t="array" ref="G20">IFERROR(IF(LEN(G$11)=0,"",INDEX(Kanban_Helper!$B$5:$D$504,
MATCH(G$11&amp;"-"&amp;(ROW($B20)-ROW($B$12)-MOD(ROW($B20)-ROW($B$12),3))/3+1, Kanban_Helper!$E$5:$E$504&amp;"-"&amp;Kanban_Helper!$G$5:$G$504,0),
MOD(ROW($B20)-ROW($B$12),3)+1)),"")</f>
        <v/>
      </c>
      <c r="H20" s="171" t="str">
        <f t="array" ref="H20">IFERROR(IF(LEN(H$11)=0,"",INDEX(Kanban_Helper!$B$5:$D$504,
MATCH(H$11&amp;"-"&amp;(ROW($B20)-ROW($B$12)-MOD(ROW($B20)-ROW($B$12),3))/3+1, Kanban_Helper!$E$5:$E$504&amp;"-"&amp;Kanban_Helper!$G$5:$G$504,0),
MOD(ROW($B20)-ROW($B$12),3)+1)),"")</f>
        <v/>
      </c>
      <c r="I20" s="171" t="str">
        <f t="array" ref="I20">IFERROR(IF(LEN(I$11)=0,"",INDEX(Kanban_Helper!$B$5:$D$504,
MATCH(I$11&amp;"-"&amp;(ROW($B20)-ROW($B$12)-MOD(ROW($B20)-ROW($B$12),3))/3+1, Kanban_Helper!$E$5:$E$504&amp;"-"&amp;Kanban_Helper!$G$5:$G$504,0),
MOD(ROW($B20)-ROW($B$12),3)+1)),"")</f>
        <v/>
      </c>
      <c r="J20" s="171" t="str">
        <f t="array" ref="J20">IFERROR(IF(LEN(J$11)=0,"",INDEX(Kanban_Helper!$B$5:$D$504,
MATCH(J$11&amp;"-"&amp;(ROW($B20)-ROW($B$12)-MOD(ROW($B20)-ROW($B$12),3))/3+1, Kanban_Helper!$E$5:$E$504&amp;"-"&amp;Kanban_Helper!$G$5:$G$504,0),
MOD(ROW($B20)-ROW($B$12),3)+1)),"")</f>
        <v/>
      </c>
      <c r="K20" s="171" t="str">
        <f t="array" ref="K20">IFERROR(IF(LEN(K$11)=0,"",INDEX(Kanban_Helper!$B$5:$D$504,
MATCH(K$11&amp;"-"&amp;(ROW($B20)-ROW($B$12)-MOD(ROW($B20)-ROW($B$12),3))/3+1, Kanban_Helper!$E$5:$E$504&amp;"-"&amp;Kanban_Helper!$G$5:$G$504,0),
MOD(ROW($B20)-ROW($B$12),3)+1)),"")</f>
        <v/>
      </c>
      <c r="L20" s="171" t="str">
        <f t="array" ref="L20">IFERROR(IF(LEN(L$11)=0,"",INDEX(Kanban_Helper!$B$5:$D$504,
MATCH(L$11&amp;"-"&amp;(ROW($B20)-ROW($B$12)-MOD(ROW($B20)-ROW($B$12),3))/3+1, Kanban_Helper!$E$5:$E$504&amp;"-"&amp;Kanban_Helper!$G$5:$G$504,0),
MOD(ROW($B20)-ROW($B$12),3)+1)),"")</f>
        <v/>
      </c>
      <c r="M20" s="171" t="str">
        <f t="array" ref="M20">IFERROR(IF(LEN(M$11)=0,"",INDEX(Kanban_Helper!$B$5:$D$504,
MATCH(M$11&amp;"-"&amp;(ROW($B20)-ROW($B$12)-MOD(ROW($B20)-ROW($B$12),3))/3+1, Kanban_Helper!$E$5:$E$504&amp;"-"&amp;Kanban_Helper!$G$5:$G$504,0),
MOD(ROW($B20)-ROW($B$12),3)+1)),"")</f>
        <v/>
      </c>
      <c r="N20" s="171" t="str">
        <f t="array" ref="N20">IFERROR(IF(LEN(N$11)=0,"",INDEX(Kanban_Helper!$B$5:$D$504,
MATCH(N$11&amp;"-"&amp;(ROW($B20)-ROW($B$12)-MOD(ROW($B20)-ROW($B$12),3))/3+1, Kanban_Helper!$E$5:$E$504&amp;"-"&amp;Kanban_Helper!$G$5:$G$504,0),
MOD(ROW($B20)-ROW($B$12),3)+1)),"")</f>
        <v/>
      </c>
      <c r="O20" s="171" t="str">
        <f t="array" ref="O20">IFERROR(IF(LEN(O$11)=0,"",INDEX(Kanban_Helper!$B$5:$D$504,
MATCH(O$11&amp;"-"&amp;(ROW($B20)-ROW($B$12)-MOD(ROW($B20)-ROW($B$12),3))/3+1, Kanban_Helper!$E$5:$E$504&amp;"-"&amp;Kanban_Helper!$G$5:$G$504,0),
MOD(ROW($B20)-ROW($B$12),3)+1)),"")</f>
        <v/>
      </c>
      <c r="P20" s="171" t="str">
        <f t="array" ref="P20">IFERROR(IF(LEN(P$11)=0,"",INDEX(Kanban_Helper!$B$5:$D$504,
MATCH(P$11&amp;"-"&amp;(ROW($B20)-ROW($B$12)-MOD(ROW($B20)-ROW($B$12),3))/3+1, Kanban_Helper!$E$5:$E$504&amp;"-"&amp;Kanban_Helper!$G$5:$G$504,0),
MOD(ROW($B20)-ROW($B$12),3)+1)),"")</f>
        <v/>
      </c>
      <c r="Q20" s="171" t="str">
        <f t="array" ref="Q20">IFERROR(IF(LEN(Q$11)=0,"",INDEX(Kanban_Helper!$B$5:$D$504,
MATCH(Q$11&amp;"-"&amp;(ROW($B20)-ROW($B$12)-MOD(ROW($B20)-ROW($B$12),3))/3+1, Kanban_Helper!$E$5:$E$504&amp;"-"&amp;Kanban_Helper!$G$5:$G$504,0),
MOD(ROW($B20)-ROW($B$12),3)+1)),"")</f>
        <v/>
      </c>
      <c r="R20" s="37"/>
    </row>
    <row r="21" spans="2:21" ht="15.75" thickTop="1" x14ac:dyDescent="0.25">
      <c r="B21" s="35"/>
      <c r="C21" s="168" t="str">
        <f t="array" ref="C21">IFERROR(IF(LEN(C$11)=0,"",INDEX(Kanban_Helper!$B$5:$D$504,
MATCH(C$11&amp;"-"&amp;(ROW($B21)-ROW($B$12)-MOD(ROW($B21)-ROW($B$12),3))/3+1, Kanban_Helper!$E$5:$E$504&amp;"-"&amp;Kanban_Helper!$G$5:$G$504,0),
MOD(ROW($B21)-ROW($B$12),3)+1)),"")</f>
        <v/>
      </c>
      <c r="D21" s="168" t="str">
        <f t="array" ref="D21">IFERROR(IF(LEN(D$11)=0,"",INDEX(Kanban_Helper!$B$5:$D$504,
MATCH(D$11&amp;"-"&amp;(ROW($B21)-ROW($B$12)-MOD(ROW($B21)-ROW($B$12),3))/3+1, Kanban_Helper!$E$5:$E$504&amp;"-"&amp;Kanban_Helper!$G$5:$G$504,0),
MOD(ROW($B21)-ROW($B$12),3)+1)),"")</f>
        <v/>
      </c>
      <c r="E21" s="168" t="str">
        <f t="array" ref="E21">IFERROR(IF(LEN(E$11)=0,"",INDEX(Kanban_Helper!$B$5:$D$504,
MATCH(E$11&amp;"-"&amp;(ROW($B21)-ROW($B$12)-MOD(ROW($B21)-ROW($B$12),3))/3+1, Kanban_Helper!$E$5:$E$504&amp;"-"&amp;Kanban_Helper!$G$5:$G$504,0),
MOD(ROW($B21)-ROW($B$12),3)+1)),"")</f>
        <v>Setting an IT Meeting</v>
      </c>
      <c r="F21" s="168" t="str">
        <f t="array" ref="F21">IFERROR(IF(LEN(F$11)=0,"",INDEX(Kanban_Helper!$B$5:$D$504,
MATCH(F$11&amp;"-"&amp;(ROW($B21)-ROW($B$12)-MOD(ROW($B21)-ROW($B$12),3))/3+1, Kanban_Helper!$E$5:$E$504&amp;"-"&amp;Kanban_Helper!$G$5:$G$504,0),
MOD(ROW($B21)-ROW($B$12),3)+1)),"")</f>
        <v>Security changes required</v>
      </c>
      <c r="G21" s="168" t="str">
        <f t="array" ref="G21">IFERROR(IF(LEN(G$11)=0,"",INDEX(Kanban_Helper!$B$5:$D$504,
MATCH(G$11&amp;"-"&amp;(ROW($B21)-ROW($B$12)-MOD(ROW($B21)-ROW($B$12),3))/3+1, Kanban_Helper!$E$5:$E$504&amp;"-"&amp;Kanban_Helper!$G$5:$G$504,0),
MOD(ROW($B21)-ROW($B$12),3)+1)),"")</f>
        <v/>
      </c>
      <c r="H21" s="168" t="str">
        <f t="array" ref="H21">IFERROR(IF(LEN(H$11)=0,"",INDEX(Kanban_Helper!$B$5:$D$504,
MATCH(H$11&amp;"-"&amp;(ROW($B21)-ROW($B$12)-MOD(ROW($B21)-ROW($B$12),3))/3+1, Kanban_Helper!$E$5:$E$504&amp;"-"&amp;Kanban_Helper!$G$5:$G$504,0),
MOD(ROW($B21)-ROW($B$12),3)+1)),"")</f>
        <v/>
      </c>
      <c r="I21" s="168" t="str">
        <f t="array" ref="I21">IFERROR(IF(LEN(I$11)=0,"",INDEX(Kanban_Helper!$B$5:$D$504,
MATCH(I$11&amp;"-"&amp;(ROW($B21)-ROW($B$12)-MOD(ROW($B21)-ROW($B$12),3))/3+1, Kanban_Helper!$E$5:$E$504&amp;"-"&amp;Kanban_Helper!$G$5:$G$504,0),
MOD(ROW($B21)-ROW($B$12),3)+1)),"")</f>
        <v/>
      </c>
      <c r="J21" s="168" t="str">
        <f t="array" ref="J21">IFERROR(IF(LEN(J$11)=0,"",INDEX(Kanban_Helper!$B$5:$D$504,
MATCH(J$11&amp;"-"&amp;(ROW($B21)-ROW($B$12)-MOD(ROW($B21)-ROW($B$12),3))/3+1, Kanban_Helper!$E$5:$E$504&amp;"-"&amp;Kanban_Helper!$G$5:$G$504,0),
MOD(ROW($B21)-ROW($B$12),3)+1)),"")</f>
        <v/>
      </c>
      <c r="K21" s="168" t="str">
        <f t="array" ref="K21">IFERROR(IF(LEN(K$11)=0,"",INDEX(Kanban_Helper!$B$5:$D$504,
MATCH(K$11&amp;"-"&amp;(ROW($B21)-ROW($B$12)-MOD(ROW($B21)-ROW($B$12),3))/3+1, Kanban_Helper!$E$5:$E$504&amp;"-"&amp;Kanban_Helper!$G$5:$G$504,0),
MOD(ROW($B21)-ROW($B$12),3)+1)),"")</f>
        <v/>
      </c>
      <c r="L21" s="168" t="str">
        <f t="array" ref="L21">IFERROR(IF(LEN(L$11)=0,"",INDEX(Kanban_Helper!$B$5:$D$504,
MATCH(L$11&amp;"-"&amp;(ROW($B21)-ROW($B$12)-MOD(ROW($B21)-ROW($B$12),3))/3+1, Kanban_Helper!$E$5:$E$504&amp;"-"&amp;Kanban_Helper!$G$5:$G$504,0),
MOD(ROW($B21)-ROW($B$12),3)+1)),"")</f>
        <v/>
      </c>
      <c r="M21" s="168" t="str">
        <f t="array" ref="M21">IFERROR(IF(LEN(M$11)=0,"",INDEX(Kanban_Helper!$B$5:$D$504,
MATCH(M$11&amp;"-"&amp;(ROW($B21)-ROW($B$12)-MOD(ROW($B21)-ROW($B$12),3))/3+1, Kanban_Helper!$E$5:$E$504&amp;"-"&amp;Kanban_Helper!$G$5:$G$504,0),
MOD(ROW($B21)-ROW($B$12),3)+1)),"")</f>
        <v/>
      </c>
      <c r="N21" s="168" t="str">
        <f t="array" ref="N21">IFERROR(IF(LEN(N$11)=0,"",INDEX(Kanban_Helper!$B$5:$D$504,
MATCH(N$11&amp;"-"&amp;(ROW($B21)-ROW($B$12)-MOD(ROW($B21)-ROW($B$12),3))/3+1, Kanban_Helper!$E$5:$E$504&amp;"-"&amp;Kanban_Helper!$G$5:$G$504,0),
MOD(ROW($B21)-ROW($B$12),3)+1)),"")</f>
        <v/>
      </c>
      <c r="O21" s="168" t="str">
        <f t="array" ref="O21">IFERROR(IF(LEN(O$11)=0,"",INDEX(Kanban_Helper!$B$5:$D$504,
MATCH(O$11&amp;"-"&amp;(ROW($B21)-ROW($B$12)-MOD(ROW($B21)-ROW($B$12),3))/3+1, Kanban_Helper!$E$5:$E$504&amp;"-"&amp;Kanban_Helper!$G$5:$G$504,0),
MOD(ROW($B21)-ROW($B$12),3)+1)),"")</f>
        <v/>
      </c>
      <c r="P21" s="168" t="str">
        <f t="array" ref="P21">IFERROR(IF(LEN(P$11)=0,"",INDEX(Kanban_Helper!$B$5:$D$504,
MATCH(P$11&amp;"-"&amp;(ROW($B21)-ROW($B$12)-MOD(ROW($B21)-ROW($B$12),3))/3+1, Kanban_Helper!$E$5:$E$504&amp;"-"&amp;Kanban_Helper!$G$5:$G$504,0),
MOD(ROW($B21)-ROW($B$12),3)+1)),"")</f>
        <v/>
      </c>
      <c r="Q21" s="168" t="str">
        <f t="array" ref="Q21">IFERROR(IF(LEN(Q$11)=0,"",INDEX(Kanban_Helper!$B$5:$D$504,
MATCH(Q$11&amp;"-"&amp;(ROW($B21)-ROW($B$12)-MOD(ROW($B21)-ROW($B$12),3))/3+1, Kanban_Helper!$E$5:$E$504&amp;"-"&amp;Kanban_Helper!$G$5:$G$504,0),
MOD(ROW($B21)-ROW($B$12),3)+1)),"")</f>
        <v/>
      </c>
      <c r="R21" s="37"/>
      <c r="S21" s="10"/>
      <c r="T21" s="10"/>
      <c r="U21" s="10"/>
    </row>
    <row r="22" spans="2:21" x14ac:dyDescent="0.25">
      <c r="B22" s="35"/>
      <c r="C22" s="169" t="str">
        <f t="array" ref="C22">IFERROR(IF(LEN(C$11)=0,"",INDEX(Kanban_Helper!$B$5:$D$504,
MATCH(C$11&amp;"-"&amp;(ROW($B22)-ROW($B$12)-MOD(ROW($B22)-ROW($B$12),3))/3+1, Kanban_Helper!$E$5:$E$504&amp;"-"&amp;Kanban_Helper!$G$5:$G$504,0),
MOD(ROW($B22)-ROW($B$12),3)+1)),"")</f>
        <v/>
      </c>
      <c r="D22" s="169" t="str">
        <f t="array" ref="D22">IFERROR(IF(LEN(D$11)=0,"",INDEX(Kanban_Helper!$B$5:$D$504,
MATCH(D$11&amp;"-"&amp;(ROW($B22)-ROW($B$12)-MOD(ROW($B22)-ROW($B$12),3))/3+1, Kanban_Helper!$E$5:$E$504&amp;"-"&amp;Kanban_Helper!$G$5:$G$504,0),
MOD(ROW($B22)-ROW($B$12),3)+1)),"")</f>
        <v/>
      </c>
      <c r="E22" s="169" t="str">
        <f t="array" ref="E22">IFERROR(IF(LEN(E$11)=0,"",INDEX(Kanban_Helper!$B$5:$D$504,
MATCH(E$11&amp;"-"&amp;(ROW($B22)-ROW($B$12)-MOD(ROW($B22)-ROW($B$12),3))/3+1, Kanban_Helper!$E$5:$E$504&amp;"-"&amp;Kanban_Helper!$G$5:$G$504,0),
MOD(ROW($B22)-ROW($B$12),3)+1)),"")</f>
        <v>Mandy McDonell</v>
      </c>
      <c r="F22" s="169" t="str">
        <f t="array" ref="F22">IFERROR(IF(LEN(F$11)=0,"",INDEX(Kanban_Helper!$B$5:$D$504,
MATCH(F$11&amp;"-"&amp;(ROW($B22)-ROW($B$12)-MOD(ROW($B22)-ROW($B$12),3))/3+1, Kanban_Helper!$E$5:$E$504&amp;"-"&amp;Kanban_Helper!$G$5:$G$504,0),
MOD(ROW($B22)-ROW($B$12),3)+1)),"")</f>
        <v>Mandy McDonell</v>
      </c>
      <c r="G22" s="169" t="str">
        <f t="array" ref="G22">IFERROR(IF(LEN(G$11)=0,"",INDEX(Kanban_Helper!$B$5:$D$504,
MATCH(G$11&amp;"-"&amp;(ROW($B22)-ROW($B$12)-MOD(ROW($B22)-ROW($B$12),3))/3+1, Kanban_Helper!$E$5:$E$504&amp;"-"&amp;Kanban_Helper!$G$5:$G$504,0),
MOD(ROW($B22)-ROW($B$12),3)+1)),"")</f>
        <v/>
      </c>
      <c r="H22" s="169" t="str">
        <f t="array" ref="H22">IFERROR(IF(LEN(H$11)=0,"",INDEX(Kanban_Helper!$B$5:$D$504,
MATCH(H$11&amp;"-"&amp;(ROW($B22)-ROW($B$12)-MOD(ROW($B22)-ROW($B$12),3))/3+1, Kanban_Helper!$E$5:$E$504&amp;"-"&amp;Kanban_Helper!$G$5:$G$504,0),
MOD(ROW($B22)-ROW($B$12),3)+1)),"")</f>
        <v/>
      </c>
      <c r="I22" s="169" t="str">
        <f t="array" ref="I22">IFERROR(IF(LEN(I$11)=0,"",INDEX(Kanban_Helper!$B$5:$D$504,
MATCH(I$11&amp;"-"&amp;(ROW($B22)-ROW($B$12)-MOD(ROW($B22)-ROW($B$12),3))/3+1, Kanban_Helper!$E$5:$E$504&amp;"-"&amp;Kanban_Helper!$G$5:$G$504,0),
MOD(ROW($B22)-ROW($B$12),3)+1)),"")</f>
        <v/>
      </c>
      <c r="J22" s="169" t="str">
        <f t="array" ref="J22">IFERROR(IF(LEN(J$11)=0,"",INDEX(Kanban_Helper!$B$5:$D$504,
MATCH(J$11&amp;"-"&amp;(ROW($B22)-ROW($B$12)-MOD(ROW($B22)-ROW($B$12),3))/3+1, Kanban_Helper!$E$5:$E$504&amp;"-"&amp;Kanban_Helper!$G$5:$G$504,0),
MOD(ROW($B22)-ROW($B$12),3)+1)),"")</f>
        <v/>
      </c>
      <c r="K22" s="169" t="str">
        <f t="array" ref="K22">IFERROR(IF(LEN(K$11)=0,"",INDEX(Kanban_Helper!$B$5:$D$504,
MATCH(K$11&amp;"-"&amp;(ROW($B22)-ROW($B$12)-MOD(ROW($B22)-ROW($B$12),3))/3+1, Kanban_Helper!$E$5:$E$504&amp;"-"&amp;Kanban_Helper!$G$5:$G$504,0),
MOD(ROW($B22)-ROW($B$12),3)+1)),"")</f>
        <v/>
      </c>
      <c r="L22" s="169" t="str">
        <f t="array" ref="L22">IFERROR(IF(LEN(L$11)=0,"",INDEX(Kanban_Helper!$B$5:$D$504,
MATCH(L$11&amp;"-"&amp;(ROW($B22)-ROW($B$12)-MOD(ROW($B22)-ROW($B$12),3))/3+1, Kanban_Helper!$E$5:$E$504&amp;"-"&amp;Kanban_Helper!$G$5:$G$504,0),
MOD(ROW($B22)-ROW($B$12),3)+1)),"")</f>
        <v/>
      </c>
      <c r="M22" s="169" t="str">
        <f t="array" ref="M22">IFERROR(IF(LEN(M$11)=0,"",INDEX(Kanban_Helper!$B$5:$D$504,
MATCH(M$11&amp;"-"&amp;(ROW($B22)-ROW($B$12)-MOD(ROW($B22)-ROW($B$12),3))/3+1, Kanban_Helper!$E$5:$E$504&amp;"-"&amp;Kanban_Helper!$G$5:$G$504,0),
MOD(ROW($B22)-ROW($B$12),3)+1)),"")</f>
        <v/>
      </c>
      <c r="N22" s="169" t="str">
        <f t="array" ref="N22">IFERROR(IF(LEN(N$11)=0,"",INDEX(Kanban_Helper!$B$5:$D$504,
MATCH(N$11&amp;"-"&amp;(ROW($B22)-ROW($B$12)-MOD(ROW($B22)-ROW($B$12),3))/3+1, Kanban_Helper!$E$5:$E$504&amp;"-"&amp;Kanban_Helper!$G$5:$G$504,0),
MOD(ROW($B22)-ROW($B$12),3)+1)),"")</f>
        <v/>
      </c>
      <c r="O22" s="169" t="str">
        <f t="array" ref="O22">IFERROR(IF(LEN(O$11)=0,"",INDEX(Kanban_Helper!$B$5:$D$504,
MATCH(O$11&amp;"-"&amp;(ROW($B22)-ROW($B$12)-MOD(ROW($B22)-ROW($B$12),3))/3+1, Kanban_Helper!$E$5:$E$504&amp;"-"&amp;Kanban_Helper!$G$5:$G$504,0),
MOD(ROW($B22)-ROW($B$12),3)+1)),"")</f>
        <v/>
      </c>
      <c r="P22" s="169" t="str">
        <f t="array" ref="P22">IFERROR(IF(LEN(P$11)=0,"",INDEX(Kanban_Helper!$B$5:$D$504,
MATCH(P$11&amp;"-"&amp;(ROW($B22)-ROW($B$12)-MOD(ROW($B22)-ROW($B$12),3))/3+1, Kanban_Helper!$E$5:$E$504&amp;"-"&amp;Kanban_Helper!$G$5:$G$504,0),
MOD(ROW($B22)-ROW($B$12),3)+1)),"")</f>
        <v/>
      </c>
      <c r="Q22" s="169" t="str">
        <f t="array" ref="Q22">IFERROR(IF(LEN(Q$11)=0,"",INDEX(Kanban_Helper!$B$5:$D$504,
MATCH(Q$11&amp;"-"&amp;(ROW($B22)-ROW($B$12)-MOD(ROW($B22)-ROW($B$12),3))/3+1, Kanban_Helper!$E$5:$E$504&amp;"-"&amp;Kanban_Helper!$G$5:$G$504,0),
MOD(ROW($B22)-ROW($B$12),3)+1)),"")</f>
        <v/>
      </c>
      <c r="R22" s="37"/>
      <c r="S22" s="10"/>
      <c r="T22" s="10"/>
      <c r="U22" s="10"/>
    </row>
    <row r="23" spans="2:21" ht="15.75" thickBot="1" x14ac:dyDescent="0.3">
      <c r="B23" s="35"/>
      <c r="C23" s="171" t="str">
        <f t="array" ref="C23">IFERROR(IF(LEN(C$11)=0,"",INDEX(Kanban_Helper!$B$5:$D$504,
MATCH(C$11&amp;"-"&amp;(ROW($B23)-ROW($B$12)-MOD(ROW($B23)-ROW($B$12),3))/3+1, Kanban_Helper!$E$5:$E$504&amp;"-"&amp;Kanban_Helper!$G$5:$G$504,0),
MOD(ROW($B23)-ROW($B$12),3)+1)),"")</f>
        <v/>
      </c>
      <c r="D23" s="171" t="str">
        <f t="array" ref="D23">IFERROR(IF(LEN(D$11)=0,"",INDEX(Kanban_Helper!$B$5:$D$504,
MATCH(D$11&amp;"-"&amp;(ROW($B23)-ROW($B$12)-MOD(ROW($B23)-ROW($B$12),3))/3+1, Kanban_Helper!$E$5:$E$504&amp;"-"&amp;Kanban_Helper!$G$5:$G$504,0),
MOD(ROW($B23)-ROW($B$12),3)+1)),"")</f>
        <v/>
      </c>
      <c r="E23" s="171" t="str">
        <f t="array" ref="E23">IFERROR(IF(LEN(E$11)=0,"",INDEX(Kanban_Helper!$B$5:$D$504,
MATCH(E$11&amp;"-"&amp;(ROW($B23)-ROW($B$12)-MOD(ROW($B23)-ROW($B$12),3))/3+1, Kanban_Helper!$E$5:$E$504&amp;"-"&amp;Kanban_Helper!$G$5:$G$504,0),
MOD(ROW($B23)-ROW($B$12),3)+1)),"")</f>
        <v>Due date: 2022/6/1</v>
      </c>
      <c r="F23" s="171" t="str">
        <f t="array" ref="F23">IFERROR(IF(LEN(F$11)=0,"",INDEX(Kanban_Helper!$B$5:$D$504,
MATCH(F$11&amp;"-"&amp;(ROW($B23)-ROW($B$12)-MOD(ROW($B23)-ROW($B$12),3))/3+1, Kanban_Helper!$E$5:$E$504&amp;"-"&amp;Kanban_Helper!$G$5:$G$504,0),
MOD(ROW($B23)-ROW($B$12),3)+1)),"")</f>
        <v>Due date: 2022/6/1</v>
      </c>
      <c r="G23" s="171" t="str">
        <f t="array" ref="G23">IFERROR(IF(LEN(G$11)=0,"",INDEX(Kanban_Helper!$B$5:$D$504,
MATCH(G$11&amp;"-"&amp;(ROW($B23)-ROW($B$12)-MOD(ROW($B23)-ROW($B$12),3))/3+1, Kanban_Helper!$E$5:$E$504&amp;"-"&amp;Kanban_Helper!$G$5:$G$504,0),
MOD(ROW($B23)-ROW($B$12),3)+1)),"")</f>
        <v/>
      </c>
      <c r="H23" s="171" t="str">
        <f t="array" ref="H23">IFERROR(IF(LEN(H$11)=0,"",INDEX(Kanban_Helper!$B$5:$D$504,
MATCH(H$11&amp;"-"&amp;(ROW($B23)-ROW($B$12)-MOD(ROW($B23)-ROW($B$12),3))/3+1, Kanban_Helper!$E$5:$E$504&amp;"-"&amp;Kanban_Helper!$G$5:$G$504,0),
MOD(ROW($B23)-ROW($B$12),3)+1)),"")</f>
        <v/>
      </c>
      <c r="I23" s="171" t="str">
        <f t="array" ref="I23">IFERROR(IF(LEN(I$11)=0,"",INDEX(Kanban_Helper!$B$5:$D$504,
MATCH(I$11&amp;"-"&amp;(ROW($B23)-ROW($B$12)-MOD(ROW($B23)-ROW($B$12),3))/3+1, Kanban_Helper!$E$5:$E$504&amp;"-"&amp;Kanban_Helper!$G$5:$G$504,0),
MOD(ROW($B23)-ROW($B$12),3)+1)),"")</f>
        <v/>
      </c>
      <c r="J23" s="171" t="str">
        <f t="array" ref="J23">IFERROR(IF(LEN(J$11)=0,"",INDEX(Kanban_Helper!$B$5:$D$504,
MATCH(J$11&amp;"-"&amp;(ROW($B23)-ROW($B$12)-MOD(ROW($B23)-ROW($B$12),3))/3+1, Kanban_Helper!$E$5:$E$504&amp;"-"&amp;Kanban_Helper!$G$5:$G$504,0),
MOD(ROW($B23)-ROW($B$12),3)+1)),"")</f>
        <v/>
      </c>
      <c r="K23" s="171" t="str">
        <f t="array" ref="K23">IFERROR(IF(LEN(K$11)=0,"",INDEX(Kanban_Helper!$B$5:$D$504,
MATCH(K$11&amp;"-"&amp;(ROW($B23)-ROW($B$12)-MOD(ROW($B23)-ROW($B$12),3))/3+1, Kanban_Helper!$E$5:$E$504&amp;"-"&amp;Kanban_Helper!$G$5:$G$504,0),
MOD(ROW($B23)-ROW($B$12),3)+1)),"")</f>
        <v/>
      </c>
      <c r="L23" s="171" t="str">
        <f t="array" ref="L23">IFERROR(IF(LEN(L$11)=0,"",INDEX(Kanban_Helper!$B$5:$D$504,
MATCH(L$11&amp;"-"&amp;(ROW($B23)-ROW($B$12)-MOD(ROW($B23)-ROW($B$12),3))/3+1, Kanban_Helper!$E$5:$E$504&amp;"-"&amp;Kanban_Helper!$G$5:$G$504,0),
MOD(ROW($B23)-ROW($B$12),3)+1)),"")</f>
        <v/>
      </c>
      <c r="M23" s="171" t="str">
        <f t="array" ref="M23">IFERROR(IF(LEN(M$11)=0,"",INDEX(Kanban_Helper!$B$5:$D$504,
MATCH(M$11&amp;"-"&amp;(ROW($B23)-ROW($B$12)-MOD(ROW($B23)-ROW($B$12),3))/3+1, Kanban_Helper!$E$5:$E$504&amp;"-"&amp;Kanban_Helper!$G$5:$G$504,0),
MOD(ROW($B23)-ROW($B$12),3)+1)),"")</f>
        <v/>
      </c>
      <c r="N23" s="171" t="str">
        <f t="array" ref="N23">IFERROR(IF(LEN(N$11)=0,"",INDEX(Kanban_Helper!$B$5:$D$504,
MATCH(N$11&amp;"-"&amp;(ROW($B23)-ROW($B$12)-MOD(ROW($B23)-ROW($B$12),3))/3+1, Kanban_Helper!$E$5:$E$504&amp;"-"&amp;Kanban_Helper!$G$5:$G$504,0),
MOD(ROW($B23)-ROW($B$12),3)+1)),"")</f>
        <v/>
      </c>
      <c r="O23" s="171" t="str">
        <f t="array" ref="O23">IFERROR(IF(LEN(O$11)=0,"",INDEX(Kanban_Helper!$B$5:$D$504,
MATCH(O$11&amp;"-"&amp;(ROW($B23)-ROW($B$12)-MOD(ROW($B23)-ROW($B$12),3))/3+1, Kanban_Helper!$E$5:$E$504&amp;"-"&amp;Kanban_Helper!$G$5:$G$504,0),
MOD(ROW($B23)-ROW($B$12),3)+1)),"")</f>
        <v/>
      </c>
      <c r="P23" s="171" t="str">
        <f t="array" ref="P23">IFERROR(IF(LEN(P$11)=0,"",INDEX(Kanban_Helper!$B$5:$D$504,
MATCH(P$11&amp;"-"&amp;(ROW($B23)-ROW($B$12)-MOD(ROW($B23)-ROW($B$12),3))/3+1, Kanban_Helper!$E$5:$E$504&amp;"-"&amp;Kanban_Helper!$G$5:$G$504,0),
MOD(ROW($B23)-ROW($B$12),3)+1)),"")</f>
        <v/>
      </c>
      <c r="Q23" s="171" t="str">
        <f t="array" ref="Q23">IFERROR(IF(LEN(Q$11)=0,"",INDEX(Kanban_Helper!$B$5:$D$504,
MATCH(Q$11&amp;"-"&amp;(ROW($B23)-ROW($B$12)-MOD(ROW($B23)-ROW($B$12),3))/3+1, Kanban_Helper!$E$5:$E$504&amp;"-"&amp;Kanban_Helper!$G$5:$G$504,0),
MOD(ROW($B23)-ROW($B$12),3)+1)),"")</f>
        <v/>
      </c>
      <c r="R23" s="37"/>
      <c r="S23" s="10"/>
      <c r="T23" s="10"/>
      <c r="U23" s="10"/>
    </row>
    <row r="24" spans="2:21" ht="15.75" thickTop="1" x14ac:dyDescent="0.25">
      <c r="B24" s="35"/>
      <c r="C24" s="168" t="str">
        <f t="array" ref="C24">IFERROR(IF(LEN(C$11)=0,"",INDEX(Kanban_Helper!$B$5:$D$504,
MATCH(C$11&amp;"-"&amp;(ROW($B24)-ROW($B$12)-MOD(ROW($B24)-ROW($B$12),3))/3+1, Kanban_Helper!$E$5:$E$504&amp;"-"&amp;Kanban_Helper!$G$5:$G$504,0),
MOD(ROW($B24)-ROW($B$12),3)+1)),"")</f>
        <v/>
      </c>
      <c r="D24" s="168" t="str">
        <f t="array" ref="D24">IFERROR(IF(LEN(D$11)=0,"",INDEX(Kanban_Helper!$B$5:$D$504,
MATCH(D$11&amp;"-"&amp;(ROW($B24)-ROW($B$12)-MOD(ROW($B24)-ROW($B$12),3))/3+1, Kanban_Helper!$E$5:$E$504&amp;"-"&amp;Kanban_Helper!$G$5:$G$504,0),
MOD(ROW($B24)-ROW($B$12),3)+1)),"")</f>
        <v/>
      </c>
      <c r="E24" s="168" t="str">
        <f t="array" ref="E24">IFERROR(IF(LEN(E$11)=0,"",INDEX(Kanban_Helper!$B$5:$D$504,
MATCH(E$11&amp;"-"&amp;(ROW($B24)-ROW($B$12)-MOD(ROW($B24)-ROW($B$12),3))/3+1, Kanban_Helper!$E$5:$E$504&amp;"-"&amp;Kanban_Helper!$G$5:$G$504,0),
MOD(ROW($B24)-ROW($B$12),3)+1)),"")</f>
        <v>Prepare the Model</v>
      </c>
      <c r="F24" s="168" t="str">
        <f t="array" ref="F24">IFERROR(IF(LEN(F$11)=0,"",INDEX(Kanban_Helper!$B$5:$D$504,
MATCH(F$11&amp;"-"&amp;(ROW($B24)-ROW($B$12)-MOD(ROW($B24)-ROW($B$12),3))/3+1, Kanban_Helper!$E$5:$E$504&amp;"-"&amp;Kanban_Helper!$G$5:$G$504,0),
MOD(ROW($B24)-ROW($B$12),3)+1)),"")</f>
        <v/>
      </c>
      <c r="G24" s="168" t="str">
        <f t="array" ref="G24">IFERROR(IF(LEN(G$11)=0,"",INDEX(Kanban_Helper!$B$5:$D$504,
MATCH(G$11&amp;"-"&amp;(ROW($B24)-ROW($B$12)-MOD(ROW($B24)-ROW($B$12),3))/3+1, Kanban_Helper!$E$5:$E$504&amp;"-"&amp;Kanban_Helper!$G$5:$G$504,0),
MOD(ROW($B24)-ROW($B$12),3)+1)),"")</f>
        <v/>
      </c>
      <c r="H24" s="168" t="str">
        <f t="array" ref="H24">IFERROR(IF(LEN(H$11)=0,"",INDEX(Kanban_Helper!$B$5:$D$504,
MATCH(H$11&amp;"-"&amp;(ROW($B24)-ROW($B$12)-MOD(ROW($B24)-ROW($B$12),3))/3+1, Kanban_Helper!$E$5:$E$504&amp;"-"&amp;Kanban_Helper!$G$5:$G$504,0),
MOD(ROW($B24)-ROW($B$12),3)+1)),"")</f>
        <v/>
      </c>
      <c r="I24" s="168" t="str">
        <f t="array" ref="I24">IFERROR(IF(LEN(I$11)=0,"",INDEX(Kanban_Helper!$B$5:$D$504,
MATCH(I$11&amp;"-"&amp;(ROW($B24)-ROW($B$12)-MOD(ROW($B24)-ROW($B$12),3))/3+1, Kanban_Helper!$E$5:$E$504&amp;"-"&amp;Kanban_Helper!$G$5:$G$504,0),
MOD(ROW($B24)-ROW($B$12),3)+1)),"")</f>
        <v/>
      </c>
      <c r="J24" s="168" t="str">
        <f t="array" ref="J24">IFERROR(IF(LEN(J$11)=0,"",INDEX(Kanban_Helper!$B$5:$D$504,
MATCH(J$11&amp;"-"&amp;(ROW($B24)-ROW($B$12)-MOD(ROW($B24)-ROW($B$12),3))/3+1, Kanban_Helper!$E$5:$E$504&amp;"-"&amp;Kanban_Helper!$G$5:$G$504,0),
MOD(ROW($B24)-ROW($B$12),3)+1)),"")</f>
        <v/>
      </c>
      <c r="K24" s="168" t="str">
        <f t="array" ref="K24">IFERROR(IF(LEN(K$11)=0,"",INDEX(Kanban_Helper!$B$5:$D$504,
MATCH(K$11&amp;"-"&amp;(ROW($B24)-ROW($B$12)-MOD(ROW($B24)-ROW($B$12),3))/3+1, Kanban_Helper!$E$5:$E$504&amp;"-"&amp;Kanban_Helper!$G$5:$G$504,0),
MOD(ROW($B24)-ROW($B$12),3)+1)),"")</f>
        <v/>
      </c>
      <c r="L24" s="168" t="str">
        <f t="array" ref="L24">IFERROR(IF(LEN(L$11)=0,"",INDEX(Kanban_Helper!$B$5:$D$504,
MATCH(L$11&amp;"-"&amp;(ROW($B24)-ROW($B$12)-MOD(ROW($B24)-ROW($B$12),3))/3+1, Kanban_Helper!$E$5:$E$504&amp;"-"&amp;Kanban_Helper!$G$5:$G$504,0),
MOD(ROW($B24)-ROW($B$12),3)+1)),"")</f>
        <v/>
      </c>
      <c r="M24" s="168" t="str">
        <f t="array" ref="M24">IFERROR(IF(LEN(M$11)=0,"",INDEX(Kanban_Helper!$B$5:$D$504,
MATCH(M$11&amp;"-"&amp;(ROW($B24)-ROW($B$12)-MOD(ROW($B24)-ROW($B$12),3))/3+1, Kanban_Helper!$E$5:$E$504&amp;"-"&amp;Kanban_Helper!$G$5:$G$504,0),
MOD(ROW($B24)-ROW($B$12),3)+1)),"")</f>
        <v/>
      </c>
      <c r="N24" s="168" t="str">
        <f t="array" ref="N24">IFERROR(IF(LEN(N$11)=0,"",INDEX(Kanban_Helper!$B$5:$D$504,
MATCH(N$11&amp;"-"&amp;(ROW($B24)-ROW($B$12)-MOD(ROW($B24)-ROW($B$12),3))/3+1, Kanban_Helper!$E$5:$E$504&amp;"-"&amp;Kanban_Helper!$G$5:$G$504,0),
MOD(ROW($B24)-ROW($B$12),3)+1)),"")</f>
        <v/>
      </c>
      <c r="O24" s="168" t="str">
        <f t="array" ref="O24">IFERROR(IF(LEN(O$11)=0,"",INDEX(Kanban_Helper!$B$5:$D$504,
MATCH(O$11&amp;"-"&amp;(ROW($B24)-ROW($B$12)-MOD(ROW($B24)-ROW($B$12),3))/3+1, Kanban_Helper!$E$5:$E$504&amp;"-"&amp;Kanban_Helper!$G$5:$G$504,0),
MOD(ROW($B24)-ROW($B$12),3)+1)),"")</f>
        <v/>
      </c>
      <c r="P24" s="168" t="str">
        <f t="array" ref="P24">IFERROR(IF(LEN(P$11)=0,"",INDEX(Kanban_Helper!$B$5:$D$504,
MATCH(P$11&amp;"-"&amp;(ROW($B24)-ROW($B$12)-MOD(ROW($B24)-ROW($B$12),3))/3+1, Kanban_Helper!$E$5:$E$504&amp;"-"&amp;Kanban_Helper!$G$5:$G$504,0),
MOD(ROW($B24)-ROW($B$12),3)+1)),"")</f>
        <v/>
      </c>
      <c r="Q24" s="168" t="str">
        <f t="array" ref="Q24">IFERROR(IF(LEN(Q$11)=0,"",INDEX(Kanban_Helper!$B$5:$D$504,
MATCH(Q$11&amp;"-"&amp;(ROW($B24)-ROW($B$12)-MOD(ROW($B24)-ROW($B$12),3))/3+1, Kanban_Helper!$E$5:$E$504&amp;"-"&amp;Kanban_Helper!$G$5:$G$504,0),
MOD(ROW($B24)-ROW($B$12),3)+1)),"")</f>
        <v/>
      </c>
      <c r="R24" s="37"/>
      <c r="S24" s="10"/>
      <c r="T24" s="10"/>
      <c r="U24" s="10"/>
    </row>
    <row r="25" spans="2:21" x14ac:dyDescent="0.25">
      <c r="B25" s="35"/>
      <c r="C25" s="169" t="str">
        <f t="array" ref="C25">IFERROR(IF(LEN(C$11)=0,"",INDEX(Kanban_Helper!$B$5:$D$504,
MATCH(C$11&amp;"-"&amp;(ROW($B25)-ROW($B$12)-MOD(ROW($B25)-ROW($B$12),3))/3+1, Kanban_Helper!$E$5:$E$504&amp;"-"&amp;Kanban_Helper!$G$5:$G$504,0),
MOD(ROW($B25)-ROW($B$12),3)+1)),"")</f>
        <v/>
      </c>
      <c r="D25" s="169" t="str">
        <f t="array" ref="D25">IFERROR(IF(LEN(D$11)=0,"",INDEX(Kanban_Helper!$B$5:$D$504,
MATCH(D$11&amp;"-"&amp;(ROW($B25)-ROW($B$12)-MOD(ROW($B25)-ROW($B$12),3))/3+1, Kanban_Helper!$E$5:$E$504&amp;"-"&amp;Kanban_Helper!$G$5:$G$504,0),
MOD(ROW($B25)-ROW($B$12),3)+1)),"")</f>
        <v/>
      </c>
      <c r="E25" s="169" t="str">
        <f t="array" ref="E25">IFERROR(IF(LEN(E$11)=0,"",INDEX(Kanban_Helper!$B$5:$D$504,
MATCH(E$11&amp;"-"&amp;(ROW($B25)-ROW($B$12)-MOD(ROW($B25)-ROW($B$12),3))/3+1, Kanban_Helper!$E$5:$E$504&amp;"-"&amp;Kanban_Helper!$G$5:$G$504,0),
MOD(ROW($B25)-ROW($B$12),3)+1)),"")</f>
        <v>Adam Smith</v>
      </c>
      <c r="F25" s="169" t="str">
        <f t="array" ref="F25">IFERROR(IF(LEN(F$11)=0,"",INDEX(Kanban_Helper!$B$5:$D$504,
MATCH(F$11&amp;"-"&amp;(ROW($B25)-ROW($B$12)-MOD(ROW($B25)-ROW($B$12),3))/3+1, Kanban_Helper!$E$5:$E$504&amp;"-"&amp;Kanban_Helper!$G$5:$G$504,0),
MOD(ROW($B25)-ROW($B$12),3)+1)),"")</f>
        <v/>
      </c>
      <c r="G25" s="169" t="str">
        <f t="array" ref="G25">IFERROR(IF(LEN(G$11)=0,"",INDEX(Kanban_Helper!$B$5:$D$504,
MATCH(G$11&amp;"-"&amp;(ROW($B25)-ROW($B$12)-MOD(ROW($B25)-ROW($B$12),3))/3+1, Kanban_Helper!$E$5:$E$504&amp;"-"&amp;Kanban_Helper!$G$5:$G$504,0),
MOD(ROW($B25)-ROW($B$12),3)+1)),"")</f>
        <v/>
      </c>
      <c r="H25" s="169" t="str">
        <f t="array" ref="H25">IFERROR(IF(LEN(H$11)=0,"",INDEX(Kanban_Helper!$B$5:$D$504,
MATCH(H$11&amp;"-"&amp;(ROW($B25)-ROW($B$12)-MOD(ROW($B25)-ROW($B$12),3))/3+1, Kanban_Helper!$E$5:$E$504&amp;"-"&amp;Kanban_Helper!$G$5:$G$504,0),
MOD(ROW($B25)-ROW($B$12),3)+1)),"")</f>
        <v/>
      </c>
      <c r="I25" s="169" t="str">
        <f t="array" ref="I25">IFERROR(IF(LEN(I$11)=0,"",INDEX(Kanban_Helper!$B$5:$D$504,
MATCH(I$11&amp;"-"&amp;(ROW($B25)-ROW($B$12)-MOD(ROW($B25)-ROW($B$12),3))/3+1, Kanban_Helper!$E$5:$E$504&amp;"-"&amp;Kanban_Helper!$G$5:$G$504,0),
MOD(ROW($B25)-ROW($B$12),3)+1)),"")</f>
        <v/>
      </c>
      <c r="J25" s="169" t="str">
        <f t="array" ref="J25">IFERROR(IF(LEN(J$11)=0,"",INDEX(Kanban_Helper!$B$5:$D$504,
MATCH(J$11&amp;"-"&amp;(ROW($B25)-ROW($B$12)-MOD(ROW($B25)-ROW($B$12),3))/3+1, Kanban_Helper!$E$5:$E$504&amp;"-"&amp;Kanban_Helper!$G$5:$G$504,0),
MOD(ROW($B25)-ROW($B$12),3)+1)),"")</f>
        <v/>
      </c>
      <c r="K25" s="169" t="str">
        <f t="array" ref="K25">IFERROR(IF(LEN(K$11)=0,"",INDEX(Kanban_Helper!$B$5:$D$504,
MATCH(K$11&amp;"-"&amp;(ROW($B25)-ROW($B$12)-MOD(ROW($B25)-ROW($B$12),3))/3+1, Kanban_Helper!$E$5:$E$504&amp;"-"&amp;Kanban_Helper!$G$5:$G$504,0),
MOD(ROW($B25)-ROW($B$12),3)+1)),"")</f>
        <v/>
      </c>
      <c r="L25" s="169" t="str">
        <f t="array" ref="L25">IFERROR(IF(LEN(L$11)=0,"",INDEX(Kanban_Helper!$B$5:$D$504,
MATCH(L$11&amp;"-"&amp;(ROW($B25)-ROW($B$12)-MOD(ROW($B25)-ROW($B$12),3))/3+1, Kanban_Helper!$E$5:$E$504&amp;"-"&amp;Kanban_Helper!$G$5:$G$504,0),
MOD(ROW($B25)-ROW($B$12),3)+1)),"")</f>
        <v/>
      </c>
      <c r="M25" s="169" t="str">
        <f t="array" ref="M25">IFERROR(IF(LEN(M$11)=0,"",INDEX(Kanban_Helper!$B$5:$D$504,
MATCH(M$11&amp;"-"&amp;(ROW($B25)-ROW($B$12)-MOD(ROW($B25)-ROW($B$12),3))/3+1, Kanban_Helper!$E$5:$E$504&amp;"-"&amp;Kanban_Helper!$G$5:$G$504,0),
MOD(ROW($B25)-ROW($B$12),3)+1)),"")</f>
        <v/>
      </c>
      <c r="N25" s="169" t="str">
        <f t="array" ref="N25">IFERROR(IF(LEN(N$11)=0,"",INDEX(Kanban_Helper!$B$5:$D$504,
MATCH(N$11&amp;"-"&amp;(ROW($B25)-ROW($B$12)-MOD(ROW($B25)-ROW($B$12),3))/3+1, Kanban_Helper!$E$5:$E$504&amp;"-"&amp;Kanban_Helper!$G$5:$G$504,0),
MOD(ROW($B25)-ROW($B$12),3)+1)),"")</f>
        <v/>
      </c>
      <c r="O25" s="169" t="str">
        <f t="array" ref="O25">IFERROR(IF(LEN(O$11)=0,"",INDEX(Kanban_Helper!$B$5:$D$504,
MATCH(O$11&amp;"-"&amp;(ROW($B25)-ROW($B$12)-MOD(ROW($B25)-ROW($B$12),3))/3+1, Kanban_Helper!$E$5:$E$504&amp;"-"&amp;Kanban_Helper!$G$5:$G$504,0),
MOD(ROW($B25)-ROW($B$12),3)+1)),"")</f>
        <v/>
      </c>
      <c r="P25" s="169" t="str">
        <f t="array" ref="P25">IFERROR(IF(LEN(P$11)=0,"",INDEX(Kanban_Helper!$B$5:$D$504,
MATCH(P$11&amp;"-"&amp;(ROW($B25)-ROW($B$12)-MOD(ROW($B25)-ROW($B$12),3))/3+1, Kanban_Helper!$E$5:$E$504&amp;"-"&amp;Kanban_Helper!$G$5:$G$504,0),
MOD(ROW($B25)-ROW($B$12),3)+1)),"")</f>
        <v/>
      </c>
      <c r="Q25" s="169" t="str">
        <f t="array" ref="Q25">IFERROR(IF(LEN(Q$11)=0,"",INDEX(Kanban_Helper!$B$5:$D$504,
MATCH(Q$11&amp;"-"&amp;(ROW($B25)-ROW($B$12)-MOD(ROW($B25)-ROW($B$12),3))/3+1, Kanban_Helper!$E$5:$E$504&amp;"-"&amp;Kanban_Helper!$G$5:$G$504,0),
MOD(ROW($B25)-ROW($B$12),3)+1)),"")</f>
        <v/>
      </c>
      <c r="R25" s="37"/>
      <c r="S25" s="10"/>
      <c r="T25" s="10"/>
      <c r="U25" s="10"/>
    </row>
    <row r="26" spans="2:21" ht="15.75" thickBot="1" x14ac:dyDescent="0.3">
      <c r="B26" s="35"/>
      <c r="C26" s="171" t="str">
        <f t="array" ref="C26">IFERROR(IF(LEN(C$11)=0,"",INDEX(Kanban_Helper!$B$5:$D$504,
MATCH(C$11&amp;"-"&amp;(ROW($B26)-ROW($B$12)-MOD(ROW($B26)-ROW($B$12),3))/3+1, Kanban_Helper!$E$5:$E$504&amp;"-"&amp;Kanban_Helper!$G$5:$G$504,0),
MOD(ROW($B26)-ROW($B$12),3)+1)),"")</f>
        <v/>
      </c>
      <c r="D26" s="171" t="str">
        <f t="array" ref="D26">IFERROR(IF(LEN(D$11)=0,"",INDEX(Kanban_Helper!$B$5:$D$504,
MATCH(D$11&amp;"-"&amp;(ROW($B26)-ROW($B$12)-MOD(ROW($B26)-ROW($B$12),3))/3+1, Kanban_Helper!$E$5:$E$504&amp;"-"&amp;Kanban_Helper!$G$5:$G$504,0),
MOD(ROW($B26)-ROW($B$12),3)+1)),"")</f>
        <v/>
      </c>
      <c r="E26" s="171" t="str">
        <f t="array" ref="E26">IFERROR(IF(LEN(E$11)=0,"",INDEX(Kanban_Helper!$B$5:$D$504,
MATCH(E$11&amp;"-"&amp;(ROW($B26)-ROW($B$12)-MOD(ROW($B26)-ROW($B$12),3))/3+1, Kanban_Helper!$E$5:$E$504&amp;"-"&amp;Kanban_Helper!$G$5:$G$504,0),
MOD(ROW($B26)-ROW($B$12),3)+1)),"")</f>
        <v>Due date: 2022/8/30</v>
      </c>
      <c r="F26" s="171" t="str">
        <f t="array" ref="F26">IFERROR(IF(LEN(F$11)=0,"",INDEX(Kanban_Helper!$B$5:$D$504,
MATCH(F$11&amp;"-"&amp;(ROW($B26)-ROW($B$12)-MOD(ROW($B26)-ROW($B$12),3))/3+1, Kanban_Helper!$E$5:$E$504&amp;"-"&amp;Kanban_Helper!$G$5:$G$504,0),
MOD(ROW($B26)-ROW($B$12),3)+1)),"")</f>
        <v/>
      </c>
      <c r="G26" s="171" t="str">
        <f t="array" ref="G26">IFERROR(IF(LEN(G$11)=0,"",INDEX(Kanban_Helper!$B$5:$D$504,
MATCH(G$11&amp;"-"&amp;(ROW($B26)-ROW($B$12)-MOD(ROW($B26)-ROW($B$12),3))/3+1, Kanban_Helper!$E$5:$E$504&amp;"-"&amp;Kanban_Helper!$G$5:$G$504,0),
MOD(ROW($B26)-ROW($B$12),3)+1)),"")</f>
        <v/>
      </c>
      <c r="H26" s="171" t="str">
        <f t="array" ref="H26">IFERROR(IF(LEN(H$11)=0,"",INDEX(Kanban_Helper!$B$5:$D$504,
MATCH(H$11&amp;"-"&amp;(ROW($B26)-ROW($B$12)-MOD(ROW($B26)-ROW($B$12),3))/3+1, Kanban_Helper!$E$5:$E$504&amp;"-"&amp;Kanban_Helper!$G$5:$G$504,0),
MOD(ROW($B26)-ROW($B$12),3)+1)),"")</f>
        <v/>
      </c>
      <c r="I26" s="171" t="str">
        <f t="array" ref="I26">IFERROR(IF(LEN(I$11)=0,"",INDEX(Kanban_Helper!$B$5:$D$504,
MATCH(I$11&amp;"-"&amp;(ROW($B26)-ROW($B$12)-MOD(ROW($B26)-ROW($B$12),3))/3+1, Kanban_Helper!$E$5:$E$504&amp;"-"&amp;Kanban_Helper!$G$5:$G$504,0),
MOD(ROW($B26)-ROW($B$12),3)+1)),"")</f>
        <v/>
      </c>
      <c r="J26" s="171" t="str">
        <f t="array" ref="J26">IFERROR(IF(LEN(J$11)=0,"",INDEX(Kanban_Helper!$B$5:$D$504,
MATCH(J$11&amp;"-"&amp;(ROW($B26)-ROW($B$12)-MOD(ROW($B26)-ROW($B$12),3))/3+1, Kanban_Helper!$E$5:$E$504&amp;"-"&amp;Kanban_Helper!$G$5:$G$504,0),
MOD(ROW($B26)-ROW($B$12),3)+1)),"")</f>
        <v/>
      </c>
      <c r="K26" s="171" t="str">
        <f t="array" ref="K26">IFERROR(IF(LEN(K$11)=0,"",INDEX(Kanban_Helper!$B$5:$D$504,
MATCH(K$11&amp;"-"&amp;(ROW($B26)-ROW($B$12)-MOD(ROW($B26)-ROW($B$12),3))/3+1, Kanban_Helper!$E$5:$E$504&amp;"-"&amp;Kanban_Helper!$G$5:$G$504,0),
MOD(ROW($B26)-ROW($B$12),3)+1)),"")</f>
        <v/>
      </c>
      <c r="L26" s="171" t="str">
        <f t="array" ref="L26">IFERROR(IF(LEN(L$11)=0,"",INDEX(Kanban_Helper!$B$5:$D$504,
MATCH(L$11&amp;"-"&amp;(ROW($B26)-ROW($B$12)-MOD(ROW($B26)-ROW($B$12),3))/3+1, Kanban_Helper!$E$5:$E$504&amp;"-"&amp;Kanban_Helper!$G$5:$G$504,0),
MOD(ROW($B26)-ROW($B$12),3)+1)),"")</f>
        <v/>
      </c>
      <c r="M26" s="171" t="str">
        <f t="array" ref="M26">IFERROR(IF(LEN(M$11)=0,"",INDEX(Kanban_Helper!$B$5:$D$504,
MATCH(M$11&amp;"-"&amp;(ROW($B26)-ROW($B$12)-MOD(ROW($B26)-ROW($B$12),3))/3+1, Kanban_Helper!$E$5:$E$504&amp;"-"&amp;Kanban_Helper!$G$5:$G$504,0),
MOD(ROW($B26)-ROW($B$12),3)+1)),"")</f>
        <v/>
      </c>
      <c r="N26" s="171" t="str">
        <f t="array" ref="N26">IFERROR(IF(LEN(N$11)=0,"",INDEX(Kanban_Helper!$B$5:$D$504,
MATCH(N$11&amp;"-"&amp;(ROW($B26)-ROW($B$12)-MOD(ROW($B26)-ROW($B$12),3))/3+1, Kanban_Helper!$E$5:$E$504&amp;"-"&amp;Kanban_Helper!$G$5:$G$504,0),
MOD(ROW($B26)-ROW($B$12),3)+1)),"")</f>
        <v/>
      </c>
      <c r="O26" s="171" t="str">
        <f t="array" ref="O26">IFERROR(IF(LEN(O$11)=0,"",INDEX(Kanban_Helper!$B$5:$D$504,
MATCH(O$11&amp;"-"&amp;(ROW($B26)-ROW($B$12)-MOD(ROW($B26)-ROW($B$12),3))/3+1, Kanban_Helper!$E$5:$E$504&amp;"-"&amp;Kanban_Helper!$G$5:$G$504,0),
MOD(ROW($B26)-ROW($B$12),3)+1)),"")</f>
        <v/>
      </c>
      <c r="P26" s="171" t="str">
        <f t="array" ref="P26">IFERROR(IF(LEN(P$11)=0,"",INDEX(Kanban_Helper!$B$5:$D$504,
MATCH(P$11&amp;"-"&amp;(ROW($B26)-ROW($B$12)-MOD(ROW($B26)-ROW($B$12),3))/3+1, Kanban_Helper!$E$5:$E$504&amp;"-"&amp;Kanban_Helper!$G$5:$G$504,0),
MOD(ROW($B26)-ROW($B$12),3)+1)),"")</f>
        <v/>
      </c>
      <c r="Q26" s="171" t="str">
        <f t="array" ref="Q26">IFERROR(IF(LEN(Q$11)=0,"",INDEX(Kanban_Helper!$B$5:$D$504,
MATCH(Q$11&amp;"-"&amp;(ROW($B26)-ROW($B$12)-MOD(ROW($B26)-ROW($B$12),3))/3+1, Kanban_Helper!$E$5:$E$504&amp;"-"&amp;Kanban_Helper!$G$5:$G$504,0),
MOD(ROW($B26)-ROW($B$12),3)+1)),"")</f>
        <v/>
      </c>
      <c r="R26" s="37"/>
      <c r="S26" s="10"/>
      <c r="T26" s="10"/>
      <c r="U26" s="10"/>
    </row>
    <row r="27" spans="2:21" ht="15.75" thickTop="1" x14ac:dyDescent="0.25">
      <c r="B27" s="35"/>
      <c r="C27" s="168" t="str">
        <f t="array" ref="C27">IFERROR(IF(LEN(C$11)=0,"",INDEX(Kanban_Helper!$B$5:$D$504,
MATCH(C$11&amp;"-"&amp;(ROW($B27)-ROW($B$12)-MOD(ROW($B27)-ROW($B$12),3))/3+1, Kanban_Helper!$E$5:$E$504&amp;"-"&amp;Kanban_Helper!$G$5:$G$504,0),
MOD(ROW($B27)-ROW($B$12),3)+1)),"")</f>
        <v/>
      </c>
      <c r="D27" s="168" t="str">
        <f t="array" ref="D27">IFERROR(IF(LEN(D$11)=0,"",INDEX(Kanban_Helper!$B$5:$D$504,
MATCH(D$11&amp;"-"&amp;(ROW($B27)-ROW($B$12)-MOD(ROW($B27)-ROW($B$12),3))/3+1, Kanban_Helper!$E$5:$E$504&amp;"-"&amp;Kanban_Helper!$G$5:$G$504,0),
MOD(ROW($B27)-ROW($B$12),3)+1)),"")</f>
        <v/>
      </c>
      <c r="E27" s="168" t="str">
        <f t="array" ref="E27">IFERROR(IF(LEN(E$11)=0,"",INDEX(Kanban_Helper!$B$5:$D$504,
MATCH(E$11&amp;"-"&amp;(ROW($B27)-ROW($B$12)-MOD(ROW($B27)-ROW($B$12),3))/3+1, Kanban_Helper!$E$5:$E$504&amp;"-"&amp;Kanban_Helper!$G$5:$G$504,0),
MOD(ROW($B27)-ROW($B$12),3)+1)),"")</f>
        <v/>
      </c>
      <c r="F27" s="168" t="str">
        <f t="array" ref="F27">IFERROR(IF(LEN(F$11)=0,"",INDEX(Kanban_Helper!$B$5:$D$504,
MATCH(F$11&amp;"-"&amp;(ROW($B27)-ROW($B$12)-MOD(ROW($B27)-ROW($B$12),3))/3+1, Kanban_Helper!$E$5:$E$504&amp;"-"&amp;Kanban_Helper!$G$5:$G$504,0),
MOD(ROW($B27)-ROW($B$12),3)+1)),"")</f>
        <v/>
      </c>
      <c r="G27" s="168" t="str">
        <f t="array" ref="G27">IFERROR(IF(LEN(G$11)=0,"",INDEX(Kanban_Helper!$B$5:$D$504,
MATCH(G$11&amp;"-"&amp;(ROW($B27)-ROW($B$12)-MOD(ROW($B27)-ROW($B$12),3))/3+1, Kanban_Helper!$E$5:$E$504&amp;"-"&amp;Kanban_Helper!$G$5:$G$504,0),
MOD(ROW($B27)-ROW($B$12),3)+1)),"")</f>
        <v/>
      </c>
      <c r="H27" s="168" t="str">
        <f t="array" ref="H27">IFERROR(IF(LEN(H$11)=0,"",INDEX(Kanban_Helper!$B$5:$D$504,
MATCH(H$11&amp;"-"&amp;(ROW($B27)-ROW($B$12)-MOD(ROW($B27)-ROW($B$12),3))/3+1, Kanban_Helper!$E$5:$E$504&amp;"-"&amp;Kanban_Helper!$G$5:$G$504,0),
MOD(ROW($B27)-ROW($B$12),3)+1)),"")</f>
        <v/>
      </c>
      <c r="I27" s="168" t="str">
        <f t="array" ref="I27">IFERROR(IF(LEN(I$11)=0,"",INDEX(Kanban_Helper!$B$5:$D$504,
MATCH(I$11&amp;"-"&amp;(ROW($B27)-ROW($B$12)-MOD(ROW($B27)-ROW($B$12),3))/3+1, Kanban_Helper!$E$5:$E$504&amp;"-"&amp;Kanban_Helper!$G$5:$G$504,0),
MOD(ROW($B27)-ROW($B$12),3)+1)),"")</f>
        <v/>
      </c>
      <c r="J27" s="168" t="str">
        <f t="array" ref="J27">IFERROR(IF(LEN(J$11)=0,"",INDEX(Kanban_Helper!$B$5:$D$504,
MATCH(J$11&amp;"-"&amp;(ROW($B27)-ROW($B$12)-MOD(ROW($B27)-ROW($B$12),3))/3+1, Kanban_Helper!$E$5:$E$504&amp;"-"&amp;Kanban_Helper!$G$5:$G$504,0),
MOD(ROW($B27)-ROW($B$12),3)+1)),"")</f>
        <v/>
      </c>
      <c r="K27" s="168" t="str">
        <f t="array" ref="K27">IFERROR(IF(LEN(K$11)=0,"",INDEX(Kanban_Helper!$B$5:$D$504,
MATCH(K$11&amp;"-"&amp;(ROW($B27)-ROW($B$12)-MOD(ROW($B27)-ROW($B$12),3))/3+1, Kanban_Helper!$E$5:$E$504&amp;"-"&amp;Kanban_Helper!$G$5:$G$504,0),
MOD(ROW($B27)-ROW($B$12),3)+1)),"")</f>
        <v/>
      </c>
      <c r="L27" s="168" t="str">
        <f t="array" ref="L27">IFERROR(IF(LEN(L$11)=0,"",INDEX(Kanban_Helper!$B$5:$D$504,
MATCH(L$11&amp;"-"&amp;(ROW($B27)-ROW($B$12)-MOD(ROW($B27)-ROW($B$12),3))/3+1, Kanban_Helper!$E$5:$E$504&amp;"-"&amp;Kanban_Helper!$G$5:$G$504,0),
MOD(ROW($B27)-ROW($B$12),3)+1)),"")</f>
        <v/>
      </c>
      <c r="M27" s="168" t="str">
        <f t="array" ref="M27">IFERROR(IF(LEN(M$11)=0,"",INDEX(Kanban_Helper!$B$5:$D$504,
MATCH(M$11&amp;"-"&amp;(ROW($B27)-ROW($B$12)-MOD(ROW($B27)-ROW($B$12),3))/3+1, Kanban_Helper!$E$5:$E$504&amp;"-"&amp;Kanban_Helper!$G$5:$G$504,0),
MOD(ROW($B27)-ROW($B$12),3)+1)),"")</f>
        <v/>
      </c>
      <c r="N27" s="168" t="str">
        <f t="array" ref="N27">IFERROR(IF(LEN(N$11)=0,"",INDEX(Kanban_Helper!$B$5:$D$504,
MATCH(N$11&amp;"-"&amp;(ROW($B27)-ROW($B$12)-MOD(ROW($B27)-ROW($B$12),3))/3+1, Kanban_Helper!$E$5:$E$504&amp;"-"&amp;Kanban_Helper!$G$5:$G$504,0),
MOD(ROW($B27)-ROW($B$12),3)+1)),"")</f>
        <v/>
      </c>
      <c r="O27" s="168" t="str">
        <f t="array" ref="O27">IFERROR(IF(LEN(O$11)=0,"",INDEX(Kanban_Helper!$B$5:$D$504,
MATCH(O$11&amp;"-"&amp;(ROW($B27)-ROW($B$12)-MOD(ROW($B27)-ROW($B$12),3))/3+1, Kanban_Helper!$E$5:$E$504&amp;"-"&amp;Kanban_Helper!$G$5:$G$504,0),
MOD(ROW($B27)-ROW($B$12),3)+1)),"")</f>
        <v/>
      </c>
      <c r="P27" s="168" t="str">
        <f t="array" ref="P27">IFERROR(IF(LEN(P$11)=0,"",INDEX(Kanban_Helper!$B$5:$D$504,
MATCH(P$11&amp;"-"&amp;(ROW($B27)-ROW($B$12)-MOD(ROW($B27)-ROW($B$12),3))/3+1, Kanban_Helper!$E$5:$E$504&amp;"-"&amp;Kanban_Helper!$G$5:$G$504,0),
MOD(ROW($B27)-ROW($B$12),3)+1)),"")</f>
        <v/>
      </c>
      <c r="Q27" s="168" t="str">
        <f t="array" ref="Q27">IFERROR(IF(LEN(Q$11)=0,"",INDEX(Kanban_Helper!$B$5:$D$504,
MATCH(Q$11&amp;"-"&amp;(ROW($B27)-ROW($B$12)-MOD(ROW($B27)-ROW($B$12),3))/3+1, Kanban_Helper!$E$5:$E$504&amp;"-"&amp;Kanban_Helper!$G$5:$G$504,0),
MOD(ROW($B27)-ROW($B$12),3)+1)),"")</f>
        <v/>
      </c>
      <c r="R27" s="37"/>
      <c r="S27" s="10"/>
      <c r="T27" s="10"/>
      <c r="U27" s="10"/>
    </row>
    <row r="28" spans="2:21" x14ac:dyDescent="0.25">
      <c r="B28" s="63"/>
      <c r="C28" s="169" t="str">
        <f t="array" ref="C28">IFERROR(IF(LEN(C$11)=0,"",INDEX(Kanban_Helper!$B$5:$D$504,
MATCH(C$11&amp;"-"&amp;(ROW($B28)-ROW($B$12)-MOD(ROW($B28)-ROW($B$12),3))/3+1, Kanban_Helper!$E$5:$E$504&amp;"-"&amp;Kanban_Helper!$G$5:$G$504,0),
MOD(ROW($B28)-ROW($B$12),3)+1)),"")</f>
        <v/>
      </c>
      <c r="D28" s="169" t="str">
        <f t="array" ref="D28">IFERROR(IF(LEN(D$11)=0,"",INDEX(Kanban_Helper!$B$5:$D$504,
MATCH(D$11&amp;"-"&amp;(ROW($B28)-ROW($B$12)-MOD(ROW($B28)-ROW($B$12),3))/3+1, Kanban_Helper!$E$5:$E$504&amp;"-"&amp;Kanban_Helper!$G$5:$G$504,0),
MOD(ROW($B28)-ROW($B$12),3)+1)),"")</f>
        <v/>
      </c>
      <c r="E28" s="169" t="str">
        <f t="array" ref="E28">IFERROR(IF(LEN(E$11)=0,"",INDEX(Kanban_Helper!$B$5:$D$504,
MATCH(E$11&amp;"-"&amp;(ROW($B28)-ROW($B$12)-MOD(ROW($B28)-ROW($B$12),3))/3+1, Kanban_Helper!$E$5:$E$504&amp;"-"&amp;Kanban_Helper!$G$5:$G$504,0),
MOD(ROW($B28)-ROW($B$12),3)+1)),"")</f>
        <v/>
      </c>
      <c r="F28" s="169" t="str">
        <f t="array" ref="F28">IFERROR(IF(LEN(F$11)=0,"",INDEX(Kanban_Helper!$B$5:$D$504,
MATCH(F$11&amp;"-"&amp;(ROW($B28)-ROW($B$12)-MOD(ROW($B28)-ROW($B$12),3))/3+1, Kanban_Helper!$E$5:$E$504&amp;"-"&amp;Kanban_Helper!$G$5:$G$504,0),
MOD(ROW($B28)-ROW($B$12),3)+1)),"")</f>
        <v/>
      </c>
      <c r="G28" s="169" t="str">
        <f t="array" ref="G28">IFERROR(IF(LEN(G$11)=0,"",INDEX(Kanban_Helper!$B$5:$D$504,
MATCH(G$11&amp;"-"&amp;(ROW($B28)-ROW($B$12)-MOD(ROW($B28)-ROW($B$12),3))/3+1, Kanban_Helper!$E$5:$E$504&amp;"-"&amp;Kanban_Helper!$G$5:$G$504,0),
MOD(ROW($B28)-ROW($B$12),3)+1)),"")</f>
        <v/>
      </c>
      <c r="H28" s="169" t="str">
        <f t="array" ref="H28">IFERROR(IF(LEN(H$11)=0,"",INDEX(Kanban_Helper!$B$5:$D$504,
MATCH(H$11&amp;"-"&amp;(ROW($B28)-ROW($B$12)-MOD(ROW($B28)-ROW($B$12),3))/3+1, Kanban_Helper!$E$5:$E$504&amp;"-"&amp;Kanban_Helper!$G$5:$G$504,0),
MOD(ROW($B28)-ROW($B$12),3)+1)),"")</f>
        <v/>
      </c>
      <c r="I28" s="169" t="str">
        <f t="array" ref="I28">IFERROR(IF(LEN(I$11)=0,"",INDEX(Kanban_Helper!$B$5:$D$504,
MATCH(I$11&amp;"-"&amp;(ROW($B28)-ROW($B$12)-MOD(ROW($B28)-ROW($B$12),3))/3+1, Kanban_Helper!$E$5:$E$504&amp;"-"&amp;Kanban_Helper!$G$5:$G$504,0),
MOD(ROW($B28)-ROW($B$12),3)+1)),"")</f>
        <v/>
      </c>
      <c r="J28" s="169" t="str">
        <f t="array" ref="J28">IFERROR(IF(LEN(J$11)=0,"",INDEX(Kanban_Helper!$B$5:$D$504,
MATCH(J$11&amp;"-"&amp;(ROW($B28)-ROW($B$12)-MOD(ROW($B28)-ROW($B$12),3))/3+1, Kanban_Helper!$E$5:$E$504&amp;"-"&amp;Kanban_Helper!$G$5:$G$504,0),
MOD(ROW($B28)-ROW($B$12),3)+1)),"")</f>
        <v/>
      </c>
      <c r="K28" s="169" t="str">
        <f t="array" ref="K28">IFERROR(IF(LEN(K$11)=0,"",INDEX(Kanban_Helper!$B$5:$D$504,
MATCH(K$11&amp;"-"&amp;(ROW($B28)-ROW($B$12)-MOD(ROW($B28)-ROW($B$12),3))/3+1, Kanban_Helper!$E$5:$E$504&amp;"-"&amp;Kanban_Helper!$G$5:$G$504,0),
MOD(ROW($B28)-ROW($B$12),3)+1)),"")</f>
        <v/>
      </c>
      <c r="L28" s="169" t="str">
        <f t="array" ref="L28">IFERROR(IF(LEN(L$11)=0,"",INDEX(Kanban_Helper!$B$5:$D$504,
MATCH(L$11&amp;"-"&amp;(ROW($B28)-ROW($B$12)-MOD(ROW($B28)-ROW($B$12),3))/3+1, Kanban_Helper!$E$5:$E$504&amp;"-"&amp;Kanban_Helper!$G$5:$G$504,0),
MOD(ROW($B28)-ROW($B$12),3)+1)),"")</f>
        <v/>
      </c>
      <c r="M28" s="169" t="str">
        <f t="array" ref="M28">IFERROR(IF(LEN(M$11)=0,"",INDEX(Kanban_Helper!$B$5:$D$504,
MATCH(M$11&amp;"-"&amp;(ROW($B28)-ROW($B$12)-MOD(ROW($B28)-ROW($B$12),3))/3+1, Kanban_Helper!$E$5:$E$504&amp;"-"&amp;Kanban_Helper!$G$5:$G$504,0),
MOD(ROW($B28)-ROW($B$12),3)+1)),"")</f>
        <v/>
      </c>
      <c r="N28" s="169" t="str">
        <f t="array" ref="N28">IFERROR(IF(LEN(N$11)=0,"",INDEX(Kanban_Helper!$B$5:$D$504,
MATCH(N$11&amp;"-"&amp;(ROW($B28)-ROW($B$12)-MOD(ROW($B28)-ROW($B$12),3))/3+1, Kanban_Helper!$E$5:$E$504&amp;"-"&amp;Kanban_Helper!$G$5:$G$504,0),
MOD(ROW($B28)-ROW($B$12),3)+1)),"")</f>
        <v/>
      </c>
      <c r="O28" s="169" t="str">
        <f t="array" ref="O28">IFERROR(IF(LEN(O$11)=0,"",INDEX(Kanban_Helper!$B$5:$D$504,
MATCH(O$11&amp;"-"&amp;(ROW($B28)-ROW($B$12)-MOD(ROW($B28)-ROW($B$12),3))/3+1, Kanban_Helper!$E$5:$E$504&amp;"-"&amp;Kanban_Helper!$G$5:$G$504,0),
MOD(ROW($B28)-ROW($B$12),3)+1)),"")</f>
        <v/>
      </c>
      <c r="P28" s="169" t="str">
        <f t="array" ref="P28">IFERROR(IF(LEN(P$11)=0,"",INDEX(Kanban_Helper!$B$5:$D$504,
MATCH(P$11&amp;"-"&amp;(ROW($B28)-ROW($B$12)-MOD(ROW($B28)-ROW($B$12),3))/3+1, Kanban_Helper!$E$5:$E$504&amp;"-"&amp;Kanban_Helper!$G$5:$G$504,0),
MOD(ROW($B28)-ROW($B$12),3)+1)),"")</f>
        <v/>
      </c>
      <c r="Q28" s="169" t="str">
        <f t="array" ref="Q28">IFERROR(IF(LEN(Q$11)=0,"",INDEX(Kanban_Helper!$B$5:$D$504,
MATCH(Q$11&amp;"-"&amp;(ROW($B28)-ROW($B$12)-MOD(ROW($B28)-ROW($B$12),3))/3+1, Kanban_Helper!$E$5:$E$504&amp;"-"&amp;Kanban_Helper!$G$5:$G$504,0),
MOD(ROW($B28)-ROW($B$12),3)+1)),"")</f>
        <v/>
      </c>
      <c r="R28" s="37"/>
      <c r="S28" s="10"/>
      <c r="T28" s="10"/>
      <c r="U28" s="10"/>
    </row>
    <row r="29" spans="2:21" ht="15.75" thickBot="1" x14ac:dyDescent="0.3">
      <c r="B29" s="63"/>
      <c r="C29" s="171" t="str">
        <f t="array" ref="C29">IFERROR(IF(LEN(C$11)=0,"",INDEX(Kanban_Helper!$B$5:$D$504,
MATCH(C$11&amp;"-"&amp;(ROW($B29)-ROW($B$12)-MOD(ROW($B29)-ROW($B$12),3))/3+1, Kanban_Helper!$E$5:$E$504&amp;"-"&amp;Kanban_Helper!$G$5:$G$504,0),
MOD(ROW($B29)-ROW($B$12),3)+1)),"")</f>
        <v/>
      </c>
      <c r="D29" s="171" t="str">
        <f t="array" ref="D29">IFERROR(IF(LEN(D$11)=0,"",INDEX(Kanban_Helper!$B$5:$D$504,
MATCH(D$11&amp;"-"&amp;(ROW($B29)-ROW($B$12)-MOD(ROW($B29)-ROW($B$12),3))/3+1, Kanban_Helper!$E$5:$E$504&amp;"-"&amp;Kanban_Helper!$G$5:$G$504,0),
MOD(ROW($B29)-ROW($B$12),3)+1)),"")</f>
        <v/>
      </c>
      <c r="E29" s="171" t="str">
        <f t="array" ref="E29">IFERROR(IF(LEN(E$11)=0,"",INDEX(Kanban_Helper!$B$5:$D$504,
MATCH(E$11&amp;"-"&amp;(ROW($B29)-ROW($B$12)-MOD(ROW($B29)-ROW($B$12),3))/3+1, Kanban_Helper!$E$5:$E$504&amp;"-"&amp;Kanban_Helper!$G$5:$G$504,0),
MOD(ROW($B29)-ROW($B$12),3)+1)),"")</f>
        <v/>
      </c>
      <c r="F29" s="171" t="str">
        <f t="array" ref="F29">IFERROR(IF(LEN(F$11)=0,"",INDEX(Kanban_Helper!$B$5:$D$504,
MATCH(F$11&amp;"-"&amp;(ROW($B29)-ROW($B$12)-MOD(ROW($B29)-ROW($B$12),3))/3+1, Kanban_Helper!$E$5:$E$504&amp;"-"&amp;Kanban_Helper!$G$5:$G$504,0),
MOD(ROW($B29)-ROW($B$12),3)+1)),"")</f>
        <v/>
      </c>
      <c r="G29" s="171" t="str">
        <f t="array" ref="G29">IFERROR(IF(LEN(G$11)=0,"",INDEX(Kanban_Helper!$B$5:$D$504,
MATCH(G$11&amp;"-"&amp;(ROW($B29)-ROW($B$12)-MOD(ROW($B29)-ROW($B$12),3))/3+1, Kanban_Helper!$E$5:$E$504&amp;"-"&amp;Kanban_Helper!$G$5:$G$504,0),
MOD(ROW($B29)-ROW($B$12),3)+1)),"")</f>
        <v/>
      </c>
      <c r="H29" s="171" t="str">
        <f t="array" ref="H29">IFERROR(IF(LEN(H$11)=0,"",INDEX(Kanban_Helper!$B$5:$D$504,
MATCH(H$11&amp;"-"&amp;(ROW($B29)-ROW($B$12)-MOD(ROW($B29)-ROW($B$12),3))/3+1, Kanban_Helper!$E$5:$E$504&amp;"-"&amp;Kanban_Helper!$G$5:$G$504,0),
MOD(ROW($B29)-ROW($B$12),3)+1)),"")</f>
        <v/>
      </c>
      <c r="I29" s="171" t="str">
        <f t="array" ref="I29">IFERROR(IF(LEN(I$11)=0,"",INDEX(Kanban_Helper!$B$5:$D$504,
MATCH(I$11&amp;"-"&amp;(ROW($B29)-ROW($B$12)-MOD(ROW($B29)-ROW($B$12),3))/3+1, Kanban_Helper!$E$5:$E$504&amp;"-"&amp;Kanban_Helper!$G$5:$G$504,0),
MOD(ROW($B29)-ROW($B$12),3)+1)),"")</f>
        <v/>
      </c>
      <c r="J29" s="171" t="str">
        <f t="array" ref="J29">IFERROR(IF(LEN(J$11)=0,"",INDEX(Kanban_Helper!$B$5:$D$504,
MATCH(J$11&amp;"-"&amp;(ROW($B29)-ROW($B$12)-MOD(ROW($B29)-ROW($B$12),3))/3+1, Kanban_Helper!$E$5:$E$504&amp;"-"&amp;Kanban_Helper!$G$5:$G$504,0),
MOD(ROW($B29)-ROW($B$12),3)+1)),"")</f>
        <v/>
      </c>
      <c r="K29" s="171" t="str">
        <f t="array" ref="K29">IFERROR(IF(LEN(K$11)=0,"",INDEX(Kanban_Helper!$B$5:$D$504,
MATCH(K$11&amp;"-"&amp;(ROW($B29)-ROW($B$12)-MOD(ROW($B29)-ROW($B$12),3))/3+1, Kanban_Helper!$E$5:$E$504&amp;"-"&amp;Kanban_Helper!$G$5:$G$504,0),
MOD(ROW($B29)-ROW($B$12),3)+1)),"")</f>
        <v/>
      </c>
      <c r="L29" s="171" t="str">
        <f t="array" ref="L29">IFERROR(IF(LEN(L$11)=0,"",INDEX(Kanban_Helper!$B$5:$D$504,
MATCH(L$11&amp;"-"&amp;(ROW($B29)-ROW($B$12)-MOD(ROW($B29)-ROW($B$12),3))/3+1, Kanban_Helper!$E$5:$E$504&amp;"-"&amp;Kanban_Helper!$G$5:$G$504,0),
MOD(ROW($B29)-ROW($B$12),3)+1)),"")</f>
        <v/>
      </c>
      <c r="M29" s="171" t="str">
        <f t="array" ref="M29">IFERROR(IF(LEN(M$11)=0,"",INDEX(Kanban_Helper!$B$5:$D$504,
MATCH(M$11&amp;"-"&amp;(ROW($B29)-ROW($B$12)-MOD(ROW($B29)-ROW($B$12),3))/3+1, Kanban_Helper!$E$5:$E$504&amp;"-"&amp;Kanban_Helper!$G$5:$G$504,0),
MOD(ROW($B29)-ROW($B$12),3)+1)),"")</f>
        <v/>
      </c>
      <c r="N29" s="171" t="str">
        <f t="array" ref="N29">IFERROR(IF(LEN(N$11)=0,"",INDEX(Kanban_Helper!$B$5:$D$504,
MATCH(N$11&amp;"-"&amp;(ROW($B29)-ROW($B$12)-MOD(ROW($B29)-ROW($B$12),3))/3+1, Kanban_Helper!$E$5:$E$504&amp;"-"&amp;Kanban_Helper!$G$5:$G$504,0),
MOD(ROW($B29)-ROW($B$12),3)+1)),"")</f>
        <v/>
      </c>
      <c r="O29" s="171" t="str">
        <f t="array" ref="O29">IFERROR(IF(LEN(O$11)=0,"",INDEX(Kanban_Helper!$B$5:$D$504,
MATCH(O$11&amp;"-"&amp;(ROW($B29)-ROW($B$12)-MOD(ROW($B29)-ROW($B$12),3))/3+1, Kanban_Helper!$E$5:$E$504&amp;"-"&amp;Kanban_Helper!$G$5:$G$504,0),
MOD(ROW($B29)-ROW($B$12),3)+1)),"")</f>
        <v/>
      </c>
      <c r="P29" s="171" t="str">
        <f t="array" ref="P29">IFERROR(IF(LEN(P$11)=0,"",INDEX(Kanban_Helper!$B$5:$D$504,
MATCH(P$11&amp;"-"&amp;(ROW($B29)-ROW($B$12)-MOD(ROW($B29)-ROW($B$12),3))/3+1, Kanban_Helper!$E$5:$E$504&amp;"-"&amp;Kanban_Helper!$G$5:$G$504,0),
MOD(ROW($B29)-ROW($B$12),3)+1)),"")</f>
        <v/>
      </c>
      <c r="Q29" s="171" t="str">
        <f t="array" ref="Q29">IFERROR(IF(LEN(Q$11)=0,"",INDEX(Kanban_Helper!$B$5:$D$504,
MATCH(Q$11&amp;"-"&amp;(ROW($B29)-ROW($B$12)-MOD(ROW($B29)-ROW($B$12),3))/3+1, Kanban_Helper!$E$5:$E$504&amp;"-"&amp;Kanban_Helper!$G$5:$G$504,0),
MOD(ROW($B29)-ROW($B$12),3)+1)),"")</f>
        <v/>
      </c>
      <c r="R29" s="37"/>
      <c r="S29" s="10"/>
      <c r="T29" s="10"/>
      <c r="U29" s="10"/>
    </row>
    <row r="30" spans="2:21" ht="15.75" thickTop="1" x14ac:dyDescent="0.25">
      <c r="B30" s="63"/>
      <c r="C30" s="168" t="str">
        <f t="array" ref="C30">IFERROR(IF(LEN(C$11)=0,"",INDEX(Kanban_Helper!$B$5:$D$504,
MATCH(C$11&amp;"-"&amp;(ROW($B30)-ROW($B$12)-MOD(ROW($B30)-ROW($B$12),3))/3+1, Kanban_Helper!$E$5:$E$504&amp;"-"&amp;Kanban_Helper!$G$5:$G$504,0),
MOD(ROW($B30)-ROW($B$12),3)+1)),"")</f>
        <v/>
      </c>
      <c r="D30" s="168" t="str">
        <f t="array" ref="D30">IFERROR(IF(LEN(D$11)=0,"",INDEX(Kanban_Helper!$B$5:$D$504,
MATCH(D$11&amp;"-"&amp;(ROW($B30)-ROW($B$12)-MOD(ROW($B30)-ROW($B$12),3))/3+1, Kanban_Helper!$E$5:$E$504&amp;"-"&amp;Kanban_Helper!$G$5:$G$504,0),
MOD(ROW($B30)-ROW($B$12),3)+1)),"")</f>
        <v/>
      </c>
      <c r="E30" s="168" t="str">
        <f t="array" ref="E30">IFERROR(IF(LEN(E$11)=0,"",INDEX(Kanban_Helper!$B$5:$D$504,
MATCH(E$11&amp;"-"&amp;(ROW($B30)-ROW($B$12)-MOD(ROW($B30)-ROW($B$12),3))/3+1, Kanban_Helper!$E$5:$E$504&amp;"-"&amp;Kanban_Helper!$G$5:$G$504,0),
MOD(ROW($B30)-ROW($B$12),3)+1)),"")</f>
        <v/>
      </c>
      <c r="F30" s="168" t="str">
        <f t="array" ref="F30">IFERROR(IF(LEN(F$11)=0,"",INDEX(Kanban_Helper!$B$5:$D$504,
MATCH(F$11&amp;"-"&amp;(ROW($B30)-ROW($B$12)-MOD(ROW($B30)-ROW($B$12),3))/3+1, Kanban_Helper!$E$5:$E$504&amp;"-"&amp;Kanban_Helper!$G$5:$G$504,0),
MOD(ROW($B30)-ROW($B$12),3)+1)),"")</f>
        <v/>
      </c>
      <c r="G30" s="168" t="str">
        <f t="array" ref="G30">IFERROR(IF(LEN(G$11)=0,"",INDEX(Kanban_Helper!$B$5:$D$504,
MATCH(G$11&amp;"-"&amp;(ROW($B30)-ROW($B$12)-MOD(ROW($B30)-ROW($B$12),3))/3+1, Kanban_Helper!$E$5:$E$504&amp;"-"&amp;Kanban_Helper!$G$5:$G$504,0),
MOD(ROW($B30)-ROW($B$12),3)+1)),"")</f>
        <v/>
      </c>
      <c r="H30" s="168" t="str">
        <f t="array" ref="H30">IFERROR(IF(LEN(H$11)=0,"",INDEX(Kanban_Helper!$B$5:$D$504,
MATCH(H$11&amp;"-"&amp;(ROW($B30)-ROW($B$12)-MOD(ROW($B30)-ROW($B$12),3))/3+1, Kanban_Helper!$E$5:$E$504&amp;"-"&amp;Kanban_Helper!$G$5:$G$504,0),
MOD(ROW($B30)-ROW($B$12),3)+1)),"")</f>
        <v/>
      </c>
      <c r="I30" s="168" t="str">
        <f t="array" ref="I30">IFERROR(IF(LEN(I$11)=0,"",INDEX(Kanban_Helper!$B$5:$D$504,
MATCH(I$11&amp;"-"&amp;(ROW($B30)-ROW($B$12)-MOD(ROW($B30)-ROW($B$12),3))/3+1, Kanban_Helper!$E$5:$E$504&amp;"-"&amp;Kanban_Helper!$G$5:$G$504,0),
MOD(ROW($B30)-ROW($B$12),3)+1)),"")</f>
        <v/>
      </c>
      <c r="J30" s="168" t="str">
        <f t="array" ref="J30">IFERROR(IF(LEN(J$11)=0,"",INDEX(Kanban_Helper!$B$5:$D$504,
MATCH(J$11&amp;"-"&amp;(ROW($B30)-ROW($B$12)-MOD(ROW($B30)-ROW($B$12),3))/3+1, Kanban_Helper!$E$5:$E$504&amp;"-"&amp;Kanban_Helper!$G$5:$G$504,0),
MOD(ROW($B30)-ROW($B$12),3)+1)),"")</f>
        <v/>
      </c>
      <c r="K30" s="168" t="str">
        <f t="array" ref="K30">IFERROR(IF(LEN(K$11)=0,"",INDEX(Kanban_Helper!$B$5:$D$504,
MATCH(K$11&amp;"-"&amp;(ROW($B30)-ROW($B$12)-MOD(ROW($B30)-ROW($B$12),3))/3+1, Kanban_Helper!$E$5:$E$504&amp;"-"&amp;Kanban_Helper!$G$5:$G$504,0),
MOD(ROW($B30)-ROW($B$12),3)+1)),"")</f>
        <v/>
      </c>
      <c r="L30" s="168" t="str">
        <f t="array" ref="L30">IFERROR(IF(LEN(L$11)=0,"",INDEX(Kanban_Helper!$B$5:$D$504,
MATCH(L$11&amp;"-"&amp;(ROW($B30)-ROW($B$12)-MOD(ROW($B30)-ROW($B$12),3))/3+1, Kanban_Helper!$E$5:$E$504&amp;"-"&amp;Kanban_Helper!$G$5:$G$504,0),
MOD(ROW($B30)-ROW($B$12),3)+1)),"")</f>
        <v/>
      </c>
      <c r="M30" s="168" t="str">
        <f t="array" ref="M30">IFERROR(IF(LEN(M$11)=0,"",INDEX(Kanban_Helper!$B$5:$D$504,
MATCH(M$11&amp;"-"&amp;(ROW($B30)-ROW($B$12)-MOD(ROW($B30)-ROW($B$12),3))/3+1, Kanban_Helper!$E$5:$E$504&amp;"-"&amp;Kanban_Helper!$G$5:$G$504,0),
MOD(ROW($B30)-ROW($B$12),3)+1)),"")</f>
        <v/>
      </c>
      <c r="N30" s="168" t="str">
        <f t="array" ref="N30">IFERROR(IF(LEN(N$11)=0,"",INDEX(Kanban_Helper!$B$5:$D$504,
MATCH(N$11&amp;"-"&amp;(ROW($B30)-ROW($B$12)-MOD(ROW($B30)-ROW($B$12),3))/3+1, Kanban_Helper!$E$5:$E$504&amp;"-"&amp;Kanban_Helper!$G$5:$G$504,0),
MOD(ROW($B30)-ROW($B$12),3)+1)),"")</f>
        <v/>
      </c>
      <c r="O30" s="168" t="str">
        <f t="array" ref="O30">IFERROR(IF(LEN(O$11)=0,"",INDEX(Kanban_Helper!$B$5:$D$504,
MATCH(O$11&amp;"-"&amp;(ROW($B30)-ROW($B$12)-MOD(ROW($B30)-ROW($B$12),3))/3+1, Kanban_Helper!$E$5:$E$504&amp;"-"&amp;Kanban_Helper!$G$5:$G$504,0),
MOD(ROW($B30)-ROW($B$12),3)+1)),"")</f>
        <v/>
      </c>
      <c r="P30" s="168" t="str">
        <f t="array" ref="P30">IFERROR(IF(LEN(P$11)=0,"",INDEX(Kanban_Helper!$B$5:$D$504,
MATCH(P$11&amp;"-"&amp;(ROW($B30)-ROW($B$12)-MOD(ROW($B30)-ROW($B$12),3))/3+1, Kanban_Helper!$E$5:$E$504&amp;"-"&amp;Kanban_Helper!$G$5:$G$504,0),
MOD(ROW($B30)-ROW($B$12),3)+1)),"")</f>
        <v/>
      </c>
      <c r="Q30" s="168" t="str">
        <f t="array" ref="Q30">IFERROR(IF(LEN(Q$11)=0,"",INDEX(Kanban_Helper!$B$5:$D$504,
MATCH(Q$11&amp;"-"&amp;(ROW($B30)-ROW($B$12)-MOD(ROW($B30)-ROW($B$12),3))/3+1, Kanban_Helper!$E$5:$E$504&amp;"-"&amp;Kanban_Helper!$G$5:$G$504,0),
MOD(ROW($B30)-ROW($B$12),3)+1)),"")</f>
        <v/>
      </c>
      <c r="R30" s="37"/>
      <c r="S30" s="10"/>
      <c r="T30" s="10"/>
      <c r="U30" s="10"/>
    </row>
    <row r="31" spans="2:21" x14ac:dyDescent="0.25">
      <c r="B31" s="63"/>
      <c r="C31" s="169" t="str">
        <f t="array" ref="C31">IFERROR(IF(LEN(C$11)=0,"",INDEX(Kanban_Helper!$B$5:$D$504,
MATCH(C$11&amp;"-"&amp;(ROW($B31)-ROW($B$12)-MOD(ROW($B31)-ROW($B$12),3))/3+1, Kanban_Helper!$E$5:$E$504&amp;"-"&amp;Kanban_Helper!$G$5:$G$504,0),
MOD(ROW($B31)-ROW($B$12),3)+1)),"")</f>
        <v/>
      </c>
      <c r="D31" s="169" t="str">
        <f t="array" ref="D31">IFERROR(IF(LEN(D$11)=0,"",INDEX(Kanban_Helper!$B$5:$D$504,
MATCH(D$11&amp;"-"&amp;(ROW($B31)-ROW($B$12)-MOD(ROW($B31)-ROW($B$12),3))/3+1, Kanban_Helper!$E$5:$E$504&amp;"-"&amp;Kanban_Helper!$G$5:$G$504,0),
MOD(ROW($B31)-ROW($B$12),3)+1)),"")</f>
        <v/>
      </c>
      <c r="E31" s="169" t="str">
        <f t="array" ref="E31">IFERROR(IF(LEN(E$11)=0,"",INDEX(Kanban_Helper!$B$5:$D$504,
MATCH(E$11&amp;"-"&amp;(ROW($B31)-ROW($B$12)-MOD(ROW($B31)-ROW($B$12),3))/3+1, Kanban_Helper!$E$5:$E$504&amp;"-"&amp;Kanban_Helper!$G$5:$G$504,0),
MOD(ROW($B31)-ROW($B$12),3)+1)),"")</f>
        <v/>
      </c>
      <c r="F31" s="169" t="str">
        <f t="array" ref="F31">IFERROR(IF(LEN(F$11)=0,"",INDEX(Kanban_Helper!$B$5:$D$504,
MATCH(F$11&amp;"-"&amp;(ROW($B31)-ROW($B$12)-MOD(ROW($B31)-ROW($B$12),3))/3+1, Kanban_Helper!$E$5:$E$504&amp;"-"&amp;Kanban_Helper!$G$5:$G$504,0),
MOD(ROW($B31)-ROW($B$12),3)+1)),"")</f>
        <v/>
      </c>
      <c r="G31" s="169" t="str">
        <f t="array" ref="G31">IFERROR(IF(LEN(G$11)=0,"",INDEX(Kanban_Helper!$B$5:$D$504,
MATCH(G$11&amp;"-"&amp;(ROW($B31)-ROW($B$12)-MOD(ROW($B31)-ROW($B$12),3))/3+1, Kanban_Helper!$E$5:$E$504&amp;"-"&amp;Kanban_Helper!$G$5:$G$504,0),
MOD(ROW($B31)-ROW($B$12),3)+1)),"")</f>
        <v/>
      </c>
      <c r="H31" s="169" t="str">
        <f t="array" ref="H31">IFERROR(IF(LEN(H$11)=0,"",INDEX(Kanban_Helper!$B$5:$D$504,
MATCH(H$11&amp;"-"&amp;(ROW($B31)-ROW($B$12)-MOD(ROW($B31)-ROW($B$12),3))/3+1, Kanban_Helper!$E$5:$E$504&amp;"-"&amp;Kanban_Helper!$G$5:$G$504,0),
MOD(ROW($B31)-ROW($B$12),3)+1)),"")</f>
        <v/>
      </c>
      <c r="I31" s="169" t="str">
        <f t="array" ref="I31">IFERROR(IF(LEN(I$11)=0,"",INDEX(Kanban_Helper!$B$5:$D$504,
MATCH(I$11&amp;"-"&amp;(ROW($B31)-ROW($B$12)-MOD(ROW($B31)-ROW($B$12),3))/3+1, Kanban_Helper!$E$5:$E$504&amp;"-"&amp;Kanban_Helper!$G$5:$G$504,0),
MOD(ROW($B31)-ROW($B$12),3)+1)),"")</f>
        <v/>
      </c>
      <c r="J31" s="169" t="str">
        <f t="array" ref="J31">IFERROR(IF(LEN(J$11)=0,"",INDEX(Kanban_Helper!$B$5:$D$504,
MATCH(J$11&amp;"-"&amp;(ROW($B31)-ROW($B$12)-MOD(ROW($B31)-ROW($B$12),3))/3+1, Kanban_Helper!$E$5:$E$504&amp;"-"&amp;Kanban_Helper!$G$5:$G$504,0),
MOD(ROW($B31)-ROW($B$12),3)+1)),"")</f>
        <v/>
      </c>
      <c r="K31" s="169" t="str">
        <f t="array" ref="K31">IFERROR(IF(LEN(K$11)=0,"",INDEX(Kanban_Helper!$B$5:$D$504,
MATCH(K$11&amp;"-"&amp;(ROW($B31)-ROW($B$12)-MOD(ROW($B31)-ROW($B$12),3))/3+1, Kanban_Helper!$E$5:$E$504&amp;"-"&amp;Kanban_Helper!$G$5:$G$504,0),
MOD(ROW($B31)-ROW($B$12),3)+1)),"")</f>
        <v/>
      </c>
      <c r="L31" s="169" t="str">
        <f t="array" ref="L31">IFERROR(IF(LEN(L$11)=0,"",INDEX(Kanban_Helper!$B$5:$D$504,
MATCH(L$11&amp;"-"&amp;(ROW($B31)-ROW($B$12)-MOD(ROW($B31)-ROW($B$12),3))/3+1, Kanban_Helper!$E$5:$E$504&amp;"-"&amp;Kanban_Helper!$G$5:$G$504,0),
MOD(ROW($B31)-ROW($B$12),3)+1)),"")</f>
        <v/>
      </c>
      <c r="M31" s="169" t="str">
        <f t="array" ref="M31">IFERROR(IF(LEN(M$11)=0,"",INDEX(Kanban_Helper!$B$5:$D$504,
MATCH(M$11&amp;"-"&amp;(ROW($B31)-ROW($B$12)-MOD(ROW($B31)-ROW($B$12),3))/3+1, Kanban_Helper!$E$5:$E$504&amp;"-"&amp;Kanban_Helper!$G$5:$G$504,0),
MOD(ROW($B31)-ROW($B$12),3)+1)),"")</f>
        <v/>
      </c>
      <c r="N31" s="169" t="str">
        <f t="array" ref="N31">IFERROR(IF(LEN(N$11)=0,"",INDEX(Kanban_Helper!$B$5:$D$504,
MATCH(N$11&amp;"-"&amp;(ROW($B31)-ROW($B$12)-MOD(ROW($B31)-ROW($B$12),3))/3+1, Kanban_Helper!$E$5:$E$504&amp;"-"&amp;Kanban_Helper!$G$5:$G$504,0),
MOD(ROW($B31)-ROW($B$12),3)+1)),"")</f>
        <v/>
      </c>
      <c r="O31" s="169" t="str">
        <f t="array" ref="O31">IFERROR(IF(LEN(O$11)=0,"",INDEX(Kanban_Helper!$B$5:$D$504,
MATCH(O$11&amp;"-"&amp;(ROW($B31)-ROW($B$12)-MOD(ROW($B31)-ROW($B$12),3))/3+1, Kanban_Helper!$E$5:$E$504&amp;"-"&amp;Kanban_Helper!$G$5:$G$504,0),
MOD(ROW($B31)-ROW($B$12),3)+1)),"")</f>
        <v/>
      </c>
      <c r="P31" s="169" t="str">
        <f t="array" ref="P31">IFERROR(IF(LEN(P$11)=0,"",INDEX(Kanban_Helper!$B$5:$D$504,
MATCH(P$11&amp;"-"&amp;(ROW($B31)-ROW($B$12)-MOD(ROW($B31)-ROW($B$12),3))/3+1, Kanban_Helper!$E$5:$E$504&amp;"-"&amp;Kanban_Helper!$G$5:$G$504,0),
MOD(ROW($B31)-ROW($B$12),3)+1)),"")</f>
        <v/>
      </c>
      <c r="Q31" s="169" t="str">
        <f t="array" ref="Q31">IFERROR(IF(LEN(Q$11)=0,"",INDEX(Kanban_Helper!$B$5:$D$504,
MATCH(Q$11&amp;"-"&amp;(ROW($B31)-ROW($B$12)-MOD(ROW($B31)-ROW($B$12),3))/3+1, Kanban_Helper!$E$5:$E$504&amp;"-"&amp;Kanban_Helper!$G$5:$G$504,0),
MOD(ROW($B31)-ROW($B$12),3)+1)),"")</f>
        <v/>
      </c>
      <c r="R31" s="37"/>
      <c r="S31" s="10"/>
      <c r="T31" s="10"/>
      <c r="U31" s="10"/>
    </row>
    <row r="32" spans="2:21" ht="15.75" thickBot="1" x14ac:dyDescent="0.3">
      <c r="B32" s="63"/>
      <c r="C32" s="171" t="str">
        <f t="array" ref="C32">IFERROR(IF(LEN(C$11)=0,"",INDEX(Kanban_Helper!$B$5:$D$504,
MATCH(C$11&amp;"-"&amp;(ROW($B32)-ROW($B$12)-MOD(ROW($B32)-ROW($B$12),3))/3+1, Kanban_Helper!$E$5:$E$504&amp;"-"&amp;Kanban_Helper!$G$5:$G$504,0),
MOD(ROW($B32)-ROW($B$12),3)+1)),"")</f>
        <v/>
      </c>
      <c r="D32" s="171" t="str">
        <f t="array" ref="D32">IFERROR(IF(LEN(D$11)=0,"",INDEX(Kanban_Helper!$B$5:$D$504,
MATCH(D$11&amp;"-"&amp;(ROW($B32)-ROW($B$12)-MOD(ROW($B32)-ROW($B$12),3))/3+1, Kanban_Helper!$E$5:$E$504&amp;"-"&amp;Kanban_Helper!$G$5:$G$504,0),
MOD(ROW($B32)-ROW($B$12),3)+1)),"")</f>
        <v/>
      </c>
      <c r="E32" s="171" t="str">
        <f t="array" ref="E32">IFERROR(IF(LEN(E$11)=0,"",INDEX(Kanban_Helper!$B$5:$D$504,
MATCH(E$11&amp;"-"&amp;(ROW($B32)-ROW($B$12)-MOD(ROW($B32)-ROW($B$12),3))/3+1, Kanban_Helper!$E$5:$E$504&amp;"-"&amp;Kanban_Helper!$G$5:$G$504,0),
MOD(ROW($B32)-ROW($B$12),3)+1)),"")</f>
        <v/>
      </c>
      <c r="F32" s="171" t="str">
        <f t="array" ref="F32">IFERROR(IF(LEN(F$11)=0,"",INDEX(Kanban_Helper!$B$5:$D$504,
MATCH(F$11&amp;"-"&amp;(ROW($B32)-ROW($B$12)-MOD(ROW($B32)-ROW($B$12),3))/3+1, Kanban_Helper!$E$5:$E$504&amp;"-"&amp;Kanban_Helper!$G$5:$G$504,0),
MOD(ROW($B32)-ROW($B$12),3)+1)),"")</f>
        <v/>
      </c>
      <c r="G32" s="171" t="str">
        <f t="array" ref="G32">IFERROR(IF(LEN(G$11)=0,"",INDEX(Kanban_Helper!$B$5:$D$504,
MATCH(G$11&amp;"-"&amp;(ROW($B32)-ROW($B$12)-MOD(ROW($B32)-ROW($B$12),3))/3+1, Kanban_Helper!$E$5:$E$504&amp;"-"&amp;Kanban_Helper!$G$5:$G$504,0),
MOD(ROW($B32)-ROW($B$12),3)+1)),"")</f>
        <v/>
      </c>
      <c r="H32" s="171" t="str">
        <f t="array" ref="H32">IFERROR(IF(LEN(H$11)=0,"",INDEX(Kanban_Helper!$B$5:$D$504,
MATCH(H$11&amp;"-"&amp;(ROW($B32)-ROW($B$12)-MOD(ROW($B32)-ROW($B$12),3))/3+1, Kanban_Helper!$E$5:$E$504&amp;"-"&amp;Kanban_Helper!$G$5:$G$504,0),
MOD(ROW($B32)-ROW($B$12),3)+1)),"")</f>
        <v/>
      </c>
      <c r="I32" s="171" t="str">
        <f t="array" ref="I32">IFERROR(IF(LEN(I$11)=0,"",INDEX(Kanban_Helper!$B$5:$D$504,
MATCH(I$11&amp;"-"&amp;(ROW($B32)-ROW($B$12)-MOD(ROW($B32)-ROW($B$12),3))/3+1, Kanban_Helper!$E$5:$E$504&amp;"-"&amp;Kanban_Helper!$G$5:$G$504,0),
MOD(ROW($B32)-ROW($B$12),3)+1)),"")</f>
        <v/>
      </c>
      <c r="J32" s="171" t="str">
        <f t="array" ref="J32">IFERROR(IF(LEN(J$11)=0,"",INDEX(Kanban_Helper!$B$5:$D$504,
MATCH(J$11&amp;"-"&amp;(ROW($B32)-ROW($B$12)-MOD(ROW($B32)-ROW($B$12),3))/3+1, Kanban_Helper!$E$5:$E$504&amp;"-"&amp;Kanban_Helper!$G$5:$G$504,0),
MOD(ROW($B32)-ROW($B$12),3)+1)),"")</f>
        <v/>
      </c>
      <c r="K32" s="171" t="str">
        <f t="array" ref="K32">IFERROR(IF(LEN(K$11)=0,"",INDEX(Kanban_Helper!$B$5:$D$504,
MATCH(K$11&amp;"-"&amp;(ROW($B32)-ROW($B$12)-MOD(ROW($B32)-ROW($B$12),3))/3+1, Kanban_Helper!$E$5:$E$504&amp;"-"&amp;Kanban_Helper!$G$5:$G$504,0),
MOD(ROW($B32)-ROW($B$12),3)+1)),"")</f>
        <v/>
      </c>
      <c r="L32" s="171" t="str">
        <f t="array" ref="L32">IFERROR(IF(LEN(L$11)=0,"",INDEX(Kanban_Helper!$B$5:$D$504,
MATCH(L$11&amp;"-"&amp;(ROW($B32)-ROW($B$12)-MOD(ROW($B32)-ROW($B$12),3))/3+1, Kanban_Helper!$E$5:$E$504&amp;"-"&amp;Kanban_Helper!$G$5:$G$504,0),
MOD(ROW($B32)-ROW($B$12),3)+1)),"")</f>
        <v/>
      </c>
      <c r="M32" s="171" t="str">
        <f t="array" ref="M32">IFERROR(IF(LEN(M$11)=0,"",INDEX(Kanban_Helper!$B$5:$D$504,
MATCH(M$11&amp;"-"&amp;(ROW($B32)-ROW($B$12)-MOD(ROW($B32)-ROW($B$12),3))/3+1, Kanban_Helper!$E$5:$E$504&amp;"-"&amp;Kanban_Helper!$G$5:$G$504,0),
MOD(ROW($B32)-ROW($B$12),3)+1)),"")</f>
        <v/>
      </c>
      <c r="N32" s="171" t="str">
        <f t="array" ref="N32">IFERROR(IF(LEN(N$11)=0,"",INDEX(Kanban_Helper!$B$5:$D$504,
MATCH(N$11&amp;"-"&amp;(ROW($B32)-ROW($B$12)-MOD(ROW($B32)-ROW($B$12),3))/3+1, Kanban_Helper!$E$5:$E$504&amp;"-"&amp;Kanban_Helper!$G$5:$G$504,0),
MOD(ROW($B32)-ROW($B$12),3)+1)),"")</f>
        <v/>
      </c>
      <c r="O32" s="171" t="str">
        <f t="array" ref="O32">IFERROR(IF(LEN(O$11)=0,"",INDEX(Kanban_Helper!$B$5:$D$504,
MATCH(O$11&amp;"-"&amp;(ROW($B32)-ROW($B$12)-MOD(ROW($B32)-ROW($B$12),3))/3+1, Kanban_Helper!$E$5:$E$504&amp;"-"&amp;Kanban_Helper!$G$5:$G$504,0),
MOD(ROW($B32)-ROW($B$12),3)+1)),"")</f>
        <v/>
      </c>
      <c r="P32" s="171" t="str">
        <f t="array" ref="P32">IFERROR(IF(LEN(P$11)=0,"",INDEX(Kanban_Helper!$B$5:$D$504,
MATCH(P$11&amp;"-"&amp;(ROW($B32)-ROW($B$12)-MOD(ROW($B32)-ROW($B$12),3))/3+1, Kanban_Helper!$E$5:$E$504&amp;"-"&amp;Kanban_Helper!$G$5:$G$504,0),
MOD(ROW($B32)-ROW($B$12),3)+1)),"")</f>
        <v/>
      </c>
      <c r="Q32" s="171" t="str">
        <f t="array" ref="Q32">IFERROR(IF(LEN(Q$11)=0,"",INDEX(Kanban_Helper!$B$5:$D$504,
MATCH(Q$11&amp;"-"&amp;(ROW($B32)-ROW($B$12)-MOD(ROW($B32)-ROW($B$12),3))/3+1, Kanban_Helper!$E$5:$E$504&amp;"-"&amp;Kanban_Helper!$G$5:$G$504,0),
MOD(ROW($B32)-ROW($B$12),3)+1)),"")</f>
        <v/>
      </c>
      <c r="R32" s="37"/>
      <c r="S32" s="10"/>
      <c r="T32" s="10"/>
      <c r="U32" s="10"/>
    </row>
    <row r="33" spans="2:21" ht="15.75" thickTop="1" x14ac:dyDescent="0.25">
      <c r="B33" s="63"/>
      <c r="C33" s="168" t="str">
        <f t="array" ref="C33">IFERROR(IF(LEN(C$11)=0,"",INDEX(Kanban_Helper!$B$5:$D$504,
MATCH(C$11&amp;"-"&amp;(ROW($B33)-ROW($B$12)-MOD(ROW($B33)-ROW($B$12),3))/3+1, Kanban_Helper!$E$5:$E$504&amp;"-"&amp;Kanban_Helper!$G$5:$G$504,0),
MOD(ROW($B33)-ROW($B$12),3)+1)),"")</f>
        <v/>
      </c>
      <c r="D33" s="168" t="str">
        <f t="array" ref="D33">IFERROR(IF(LEN(D$11)=0,"",INDEX(Kanban_Helper!$B$5:$D$504,
MATCH(D$11&amp;"-"&amp;(ROW($B33)-ROW($B$12)-MOD(ROW($B33)-ROW($B$12),3))/3+1, Kanban_Helper!$E$5:$E$504&amp;"-"&amp;Kanban_Helper!$G$5:$G$504,0),
MOD(ROW($B33)-ROW($B$12),3)+1)),"")</f>
        <v/>
      </c>
      <c r="E33" s="168" t="str">
        <f t="array" ref="E33">IFERROR(IF(LEN(E$11)=0,"",INDEX(Kanban_Helper!$B$5:$D$504,
MATCH(E$11&amp;"-"&amp;(ROW($B33)-ROW($B$12)-MOD(ROW($B33)-ROW($B$12),3))/3+1, Kanban_Helper!$E$5:$E$504&amp;"-"&amp;Kanban_Helper!$G$5:$G$504,0),
MOD(ROW($B33)-ROW($B$12),3)+1)),"")</f>
        <v/>
      </c>
      <c r="F33" s="168" t="str">
        <f t="array" ref="F33">IFERROR(IF(LEN(F$11)=0,"",INDEX(Kanban_Helper!$B$5:$D$504,
MATCH(F$11&amp;"-"&amp;(ROW($B33)-ROW($B$12)-MOD(ROW($B33)-ROW($B$12),3))/3+1, Kanban_Helper!$E$5:$E$504&amp;"-"&amp;Kanban_Helper!$G$5:$G$504,0),
MOD(ROW($B33)-ROW($B$12),3)+1)),"")</f>
        <v/>
      </c>
      <c r="G33" s="168" t="str">
        <f t="array" ref="G33">IFERROR(IF(LEN(G$11)=0,"",INDEX(Kanban_Helper!$B$5:$D$504,
MATCH(G$11&amp;"-"&amp;(ROW($B33)-ROW($B$12)-MOD(ROW($B33)-ROW($B$12),3))/3+1, Kanban_Helper!$E$5:$E$504&amp;"-"&amp;Kanban_Helper!$G$5:$G$504,0),
MOD(ROW($B33)-ROW($B$12),3)+1)),"")</f>
        <v/>
      </c>
      <c r="H33" s="168" t="str">
        <f t="array" ref="H33">IFERROR(IF(LEN(H$11)=0,"",INDEX(Kanban_Helper!$B$5:$D$504,
MATCH(H$11&amp;"-"&amp;(ROW($B33)-ROW($B$12)-MOD(ROW($B33)-ROW($B$12),3))/3+1, Kanban_Helper!$E$5:$E$504&amp;"-"&amp;Kanban_Helper!$G$5:$G$504,0),
MOD(ROW($B33)-ROW($B$12),3)+1)),"")</f>
        <v/>
      </c>
      <c r="I33" s="168" t="str">
        <f t="array" ref="I33">IFERROR(IF(LEN(I$11)=0,"",INDEX(Kanban_Helper!$B$5:$D$504,
MATCH(I$11&amp;"-"&amp;(ROW($B33)-ROW($B$12)-MOD(ROW($B33)-ROW($B$12),3))/3+1, Kanban_Helper!$E$5:$E$504&amp;"-"&amp;Kanban_Helper!$G$5:$G$504,0),
MOD(ROW($B33)-ROW($B$12),3)+1)),"")</f>
        <v/>
      </c>
      <c r="J33" s="168" t="str">
        <f t="array" ref="J33">IFERROR(IF(LEN(J$11)=0,"",INDEX(Kanban_Helper!$B$5:$D$504,
MATCH(J$11&amp;"-"&amp;(ROW($B33)-ROW($B$12)-MOD(ROW($B33)-ROW($B$12),3))/3+1, Kanban_Helper!$E$5:$E$504&amp;"-"&amp;Kanban_Helper!$G$5:$G$504,0),
MOD(ROW($B33)-ROW($B$12),3)+1)),"")</f>
        <v/>
      </c>
      <c r="K33" s="168" t="str">
        <f t="array" ref="K33">IFERROR(IF(LEN(K$11)=0,"",INDEX(Kanban_Helper!$B$5:$D$504,
MATCH(K$11&amp;"-"&amp;(ROW($B33)-ROW($B$12)-MOD(ROW($B33)-ROW($B$12),3))/3+1, Kanban_Helper!$E$5:$E$504&amp;"-"&amp;Kanban_Helper!$G$5:$G$504,0),
MOD(ROW($B33)-ROW($B$12),3)+1)),"")</f>
        <v/>
      </c>
      <c r="L33" s="168" t="str">
        <f t="array" ref="L33">IFERROR(IF(LEN(L$11)=0,"",INDEX(Kanban_Helper!$B$5:$D$504,
MATCH(L$11&amp;"-"&amp;(ROW($B33)-ROW($B$12)-MOD(ROW($B33)-ROW($B$12),3))/3+1, Kanban_Helper!$E$5:$E$504&amp;"-"&amp;Kanban_Helper!$G$5:$G$504,0),
MOD(ROW($B33)-ROW($B$12),3)+1)),"")</f>
        <v/>
      </c>
      <c r="M33" s="168" t="str">
        <f t="array" ref="M33">IFERROR(IF(LEN(M$11)=0,"",INDEX(Kanban_Helper!$B$5:$D$504,
MATCH(M$11&amp;"-"&amp;(ROW($B33)-ROW($B$12)-MOD(ROW($B33)-ROW($B$12),3))/3+1, Kanban_Helper!$E$5:$E$504&amp;"-"&amp;Kanban_Helper!$G$5:$G$504,0),
MOD(ROW($B33)-ROW($B$12),3)+1)),"")</f>
        <v/>
      </c>
      <c r="N33" s="168" t="str">
        <f t="array" ref="N33">IFERROR(IF(LEN(N$11)=0,"",INDEX(Kanban_Helper!$B$5:$D$504,
MATCH(N$11&amp;"-"&amp;(ROW($B33)-ROW($B$12)-MOD(ROW($B33)-ROW($B$12),3))/3+1, Kanban_Helper!$E$5:$E$504&amp;"-"&amp;Kanban_Helper!$G$5:$G$504,0),
MOD(ROW($B33)-ROW($B$12),3)+1)),"")</f>
        <v/>
      </c>
      <c r="O33" s="168" t="str">
        <f t="array" ref="O33">IFERROR(IF(LEN(O$11)=0,"",INDEX(Kanban_Helper!$B$5:$D$504,
MATCH(O$11&amp;"-"&amp;(ROW($B33)-ROW($B$12)-MOD(ROW($B33)-ROW($B$12),3))/3+1, Kanban_Helper!$E$5:$E$504&amp;"-"&amp;Kanban_Helper!$G$5:$G$504,0),
MOD(ROW($B33)-ROW($B$12),3)+1)),"")</f>
        <v/>
      </c>
      <c r="P33" s="168" t="str">
        <f t="array" ref="P33">IFERROR(IF(LEN(P$11)=0,"",INDEX(Kanban_Helper!$B$5:$D$504,
MATCH(P$11&amp;"-"&amp;(ROW($B33)-ROW($B$12)-MOD(ROW($B33)-ROW($B$12),3))/3+1, Kanban_Helper!$E$5:$E$504&amp;"-"&amp;Kanban_Helper!$G$5:$G$504,0),
MOD(ROW($B33)-ROW($B$12),3)+1)),"")</f>
        <v/>
      </c>
      <c r="Q33" s="168" t="str">
        <f t="array" ref="Q33">IFERROR(IF(LEN(Q$11)=0,"",INDEX(Kanban_Helper!$B$5:$D$504,
MATCH(Q$11&amp;"-"&amp;(ROW($B33)-ROW($B$12)-MOD(ROW($B33)-ROW($B$12),3))/3+1, Kanban_Helper!$E$5:$E$504&amp;"-"&amp;Kanban_Helper!$G$5:$G$504,0),
MOD(ROW($B33)-ROW($B$12),3)+1)),"")</f>
        <v/>
      </c>
      <c r="R33" s="37"/>
      <c r="S33" s="10"/>
      <c r="T33" s="10"/>
      <c r="U33" s="10"/>
    </row>
    <row r="34" spans="2:21" x14ac:dyDescent="0.25">
      <c r="B34" s="63"/>
      <c r="C34" s="169" t="str">
        <f t="array" ref="C34">IFERROR(IF(LEN(C$11)=0,"",INDEX(Kanban_Helper!$B$5:$D$504,
MATCH(C$11&amp;"-"&amp;(ROW($B34)-ROW($B$12)-MOD(ROW($B34)-ROW($B$12),3))/3+1, Kanban_Helper!$E$5:$E$504&amp;"-"&amp;Kanban_Helper!$G$5:$G$504,0),
MOD(ROW($B34)-ROW($B$12),3)+1)),"")</f>
        <v/>
      </c>
      <c r="D34" s="169" t="str">
        <f t="array" ref="D34">IFERROR(IF(LEN(D$11)=0,"",INDEX(Kanban_Helper!$B$5:$D$504,
MATCH(D$11&amp;"-"&amp;(ROW($B34)-ROW($B$12)-MOD(ROW($B34)-ROW($B$12),3))/3+1, Kanban_Helper!$E$5:$E$504&amp;"-"&amp;Kanban_Helper!$G$5:$G$504,0),
MOD(ROW($B34)-ROW($B$12),3)+1)),"")</f>
        <v/>
      </c>
      <c r="E34" s="169" t="str">
        <f t="array" ref="E34">IFERROR(IF(LEN(E$11)=0,"",INDEX(Kanban_Helper!$B$5:$D$504,
MATCH(E$11&amp;"-"&amp;(ROW($B34)-ROW($B$12)-MOD(ROW($B34)-ROW($B$12),3))/3+1, Kanban_Helper!$E$5:$E$504&amp;"-"&amp;Kanban_Helper!$G$5:$G$504,0),
MOD(ROW($B34)-ROW($B$12),3)+1)),"")</f>
        <v/>
      </c>
      <c r="F34" s="169" t="str">
        <f t="array" ref="F34">IFERROR(IF(LEN(F$11)=0,"",INDEX(Kanban_Helper!$B$5:$D$504,
MATCH(F$11&amp;"-"&amp;(ROW($B34)-ROW($B$12)-MOD(ROW($B34)-ROW($B$12),3))/3+1, Kanban_Helper!$E$5:$E$504&amp;"-"&amp;Kanban_Helper!$G$5:$G$504,0),
MOD(ROW($B34)-ROW($B$12),3)+1)),"")</f>
        <v/>
      </c>
      <c r="G34" s="169" t="str">
        <f t="array" ref="G34">IFERROR(IF(LEN(G$11)=0,"",INDEX(Kanban_Helper!$B$5:$D$504,
MATCH(G$11&amp;"-"&amp;(ROW($B34)-ROW($B$12)-MOD(ROW($B34)-ROW($B$12),3))/3+1, Kanban_Helper!$E$5:$E$504&amp;"-"&amp;Kanban_Helper!$G$5:$G$504,0),
MOD(ROW($B34)-ROW($B$12),3)+1)),"")</f>
        <v/>
      </c>
      <c r="H34" s="169" t="str">
        <f t="array" ref="H34">IFERROR(IF(LEN(H$11)=0,"",INDEX(Kanban_Helper!$B$5:$D$504,
MATCH(H$11&amp;"-"&amp;(ROW($B34)-ROW($B$12)-MOD(ROW($B34)-ROW($B$12),3))/3+1, Kanban_Helper!$E$5:$E$504&amp;"-"&amp;Kanban_Helper!$G$5:$G$504,0),
MOD(ROW($B34)-ROW($B$12),3)+1)),"")</f>
        <v/>
      </c>
      <c r="I34" s="169" t="str">
        <f t="array" ref="I34">IFERROR(IF(LEN(I$11)=0,"",INDEX(Kanban_Helper!$B$5:$D$504,
MATCH(I$11&amp;"-"&amp;(ROW($B34)-ROW($B$12)-MOD(ROW($B34)-ROW($B$12),3))/3+1, Kanban_Helper!$E$5:$E$504&amp;"-"&amp;Kanban_Helper!$G$5:$G$504,0),
MOD(ROW($B34)-ROW($B$12),3)+1)),"")</f>
        <v/>
      </c>
      <c r="J34" s="169" t="str">
        <f t="array" ref="J34">IFERROR(IF(LEN(J$11)=0,"",INDEX(Kanban_Helper!$B$5:$D$504,
MATCH(J$11&amp;"-"&amp;(ROW($B34)-ROW($B$12)-MOD(ROW($B34)-ROW($B$12),3))/3+1, Kanban_Helper!$E$5:$E$504&amp;"-"&amp;Kanban_Helper!$G$5:$G$504,0),
MOD(ROW($B34)-ROW($B$12),3)+1)),"")</f>
        <v/>
      </c>
      <c r="K34" s="169" t="str">
        <f t="array" ref="K34">IFERROR(IF(LEN(K$11)=0,"",INDEX(Kanban_Helper!$B$5:$D$504,
MATCH(K$11&amp;"-"&amp;(ROW($B34)-ROW($B$12)-MOD(ROW($B34)-ROW($B$12),3))/3+1, Kanban_Helper!$E$5:$E$504&amp;"-"&amp;Kanban_Helper!$G$5:$G$504,0),
MOD(ROW($B34)-ROW($B$12),3)+1)),"")</f>
        <v/>
      </c>
      <c r="L34" s="169" t="str">
        <f t="array" ref="L34">IFERROR(IF(LEN(L$11)=0,"",INDEX(Kanban_Helper!$B$5:$D$504,
MATCH(L$11&amp;"-"&amp;(ROW($B34)-ROW($B$12)-MOD(ROW($B34)-ROW($B$12),3))/3+1, Kanban_Helper!$E$5:$E$504&amp;"-"&amp;Kanban_Helper!$G$5:$G$504,0),
MOD(ROW($B34)-ROW($B$12),3)+1)),"")</f>
        <v/>
      </c>
      <c r="M34" s="169" t="str">
        <f t="array" ref="M34">IFERROR(IF(LEN(M$11)=0,"",INDEX(Kanban_Helper!$B$5:$D$504,
MATCH(M$11&amp;"-"&amp;(ROW($B34)-ROW($B$12)-MOD(ROW($B34)-ROW($B$12),3))/3+1, Kanban_Helper!$E$5:$E$504&amp;"-"&amp;Kanban_Helper!$G$5:$G$504,0),
MOD(ROW($B34)-ROW($B$12),3)+1)),"")</f>
        <v/>
      </c>
      <c r="N34" s="169" t="str">
        <f t="array" ref="N34">IFERROR(IF(LEN(N$11)=0,"",INDEX(Kanban_Helper!$B$5:$D$504,
MATCH(N$11&amp;"-"&amp;(ROW($B34)-ROW($B$12)-MOD(ROW($B34)-ROW($B$12),3))/3+1, Kanban_Helper!$E$5:$E$504&amp;"-"&amp;Kanban_Helper!$G$5:$G$504,0),
MOD(ROW($B34)-ROW($B$12),3)+1)),"")</f>
        <v/>
      </c>
      <c r="O34" s="169" t="str">
        <f t="array" ref="O34">IFERROR(IF(LEN(O$11)=0,"",INDEX(Kanban_Helper!$B$5:$D$504,
MATCH(O$11&amp;"-"&amp;(ROW($B34)-ROW($B$12)-MOD(ROW($B34)-ROW($B$12),3))/3+1, Kanban_Helper!$E$5:$E$504&amp;"-"&amp;Kanban_Helper!$G$5:$G$504,0),
MOD(ROW($B34)-ROW($B$12),3)+1)),"")</f>
        <v/>
      </c>
      <c r="P34" s="169" t="str">
        <f t="array" ref="P34">IFERROR(IF(LEN(P$11)=0,"",INDEX(Kanban_Helper!$B$5:$D$504,
MATCH(P$11&amp;"-"&amp;(ROW($B34)-ROW($B$12)-MOD(ROW($B34)-ROW($B$12),3))/3+1, Kanban_Helper!$E$5:$E$504&amp;"-"&amp;Kanban_Helper!$G$5:$G$504,0),
MOD(ROW($B34)-ROW($B$12),3)+1)),"")</f>
        <v/>
      </c>
      <c r="Q34" s="169" t="str">
        <f t="array" ref="Q34">IFERROR(IF(LEN(Q$11)=0,"",INDEX(Kanban_Helper!$B$5:$D$504,
MATCH(Q$11&amp;"-"&amp;(ROW($B34)-ROW($B$12)-MOD(ROW($B34)-ROW($B$12),3))/3+1, Kanban_Helper!$E$5:$E$504&amp;"-"&amp;Kanban_Helper!$G$5:$G$504,0),
MOD(ROW($B34)-ROW($B$12),3)+1)),"")</f>
        <v/>
      </c>
      <c r="R34" s="37"/>
      <c r="S34" s="10"/>
      <c r="T34" s="10"/>
      <c r="U34" s="10"/>
    </row>
    <row r="35" spans="2:21" ht="15.75" thickBot="1" x14ac:dyDescent="0.3">
      <c r="B35" s="63"/>
      <c r="C35" s="171" t="str">
        <f t="array" ref="C35">IFERROR(IF(LEN(C$11)=0,"",INDEX(Kanban_Helper!$B$5:$D$504,
MATCH(C$11&amp;"-"&amp;(ROW($B35)-ROW($B$12)-MOD(ROW($B35)-ROW($B$12),3))/3+1, Kanban_Helper!$E$5:$E$504&amp;"-"&amp;Kanban_Helper!$G$5:$G$504,0),
MOD(ROW($B35)-ROW($B$12),3)+1)),"")</f>
        <v/>
      </c>
      <c r="D35" s="171" t="str">
        <f t="array" ref="D35">IFERROR(IF(LEN(D$11)=0,"",INDEX(Kanban_Helper!$B$5:$D$504,
MATCH(D$11&amp;"-"&amp;(ROW($B35)-ROW($B$12)-MOD(ROW($B35)-ROW($B$12),3))/3+1, Kanban_Helper!$E$5:$E$504&amp;"-"&amp;Kanban_Helper!$G$5:$G$504,0),
MOD(ROW($B35)-ROW($B$12),3)+1)),"")</f>
        <v/>
      </c>
      <c r="E35" s="171" t="str">
        <f t="array" ref="E35">IFERROR(IF(LEN(E$11)=0,"",INDEX(Kanban_Helper!$B$5:$D$504,
MATCH(E$11&amp;"-"&amp;(ROW($B35)-ROW($B$12)-MOD(ROW($B35)-ROW($B$12),3))/3+1, Kanban_Helper!$E$5:$E$504&amp;"-"&amp;Kanban_Helper!$G$5:$G$504,0),
MOD(ROW($B35)-ROW($B$12),3)+1)),"")</f>
        <v/>
      </c>
      <c r="F35" s="171" t="str">
        <f t="array" ref="F35">IFERROR(IF(LEN(F$11)=0,"",INDEX(Kanban_Helper!$B$5:$D$504,
MATCH(F$11&amp;"-"&amp;(ROW($B35)-ROW($B$12)-MOD(ROW($B35)-ROW($B$12),3))/3+1, Kanban_Helper!$E$5:$E$504&amp;"-"&amp;Kanban_Helper!$G$5:$G$504,0),
MOD(ROW($B35)-ROW($B$12),3)+1)),"")</f>
        <v/>
      </c>
      <c r="G35" s="171" t="str">
        <f t="array" ref="G35">IFERROR(IF(LEN(G$11)=0,"",INDEX(Kanban_Helper!$B$5:$D$504,
MATCH(G$11&amp;"-"&amp;(ROW($B35)-ROW($B$12)-MOD(ROW($B35)-ROW($B$12),3))/3+1, Kanban_Helper!$E$5:$E$504&amp;"-"&amp;Kanban_Helper!$G$5:$G$504,0),
MOD(ROW($B35)-ROW($B$12),3)+1)),"")</f>
        <v/>
      </c>
      <c r="H35" s="171" t="str">
        <f t="array" ref="H35">IFERROR(IF(LEN(H$11)=0,"",INDEX(Kanban_Helper!$B$5:$D$504,
MATCH(H$11&amp;"-"&amp;(ROW($B35)-ROW($B$12)-MOD(ROW($B35)-ROW($B$12),3))/3+1, Kanban_Helper!$E$5:$E$504&amp;"-"&amp;Kanban_Helper!$G$5:$G$504,0),
MOD(ROW($B35)-ROW($B$12),3)+1)),"")</f>
        <v/>
      </c>
      <c r="I35" s="171" t="str">
        <f t="array" ref="I35">IFERROR(IF(LEN(I$11)=0,"",INDEX(Kanban_Helper!$B$5:$D$504,
MATCH(I$11&amp;"-"&amp;(ROW($B35)-ROW($B$12)-MOD(ROW($B35)-ROW($B$12),3))/3+1, Kanban_Helper!$E$5:$E$504&amp;"-"&amp;Kanban_Helper!$G$5:$G$504,0),
MOD(ROW($B35)-ROW($B$12),3)+1)),"")</f>
        <v/>
      </c>
      <c r="J35" s="171" t="str">
        <f t="array" ref="J35">IFERROR(IF(LEN(J$11)=0,"",INDEX(Kanban_Helper!$B$5:$D$504,
MATCH(J$11&amp;"-"&amp;(ROW($B35)-ROW($B$12)-MOD(ROW($B35)-ROW($B$12),3))/3+1, Kanban_Helper!$E$5:$E$504&amp;"-"&amp;Kanban_Helper!$G$5:$G$504,0),
MOD(ROW($B35)-ROW($B$12),3)+1)),"")</f>
        <v/>
      </c>
      <c r="K35" s="171" t="str">
        <f t="array" ref="K35">IFERROR(IF(LEN(K$11)=0,"",INDEX(Kanban_Helper!$B$5:$D$504,
MATCH(K$11&amp;"-"&amp;(ROW($B35)-ROW($B$12)-MOD(ROW($B35)-ROW($B$12),3))/3+1, Kanban_Helper!$E$5:$E$504&amp;"-"&amp;Kanban_Helper!$G$5:$G$504,0),
MOD(ROW($B35)-ROW($B$12),3)+1)),"")</f>
        <v/>
      </c>
      <c r="L35" s="171" t="str">
        <f t="array" ref="L35">IFERROR(IF(LEN(L$11)=0,"",INDEX(Kanban_Helper!$B$5:$D$504,
MATCH(L$11&amp;"-"&amp;(ROW($B35)-ROW($B$12)-MOD(ROW($B35)-ROW($B$12),3))/3+1, Kanban_Helper!$E$5:$E$504&amp;"-"&amp;Kanban_Helper!$G$5:$G$504,0),
MOD(ROW($B35)-ROW($B$12),3)+1)),"")</f>
        <v/>
      </c>
      <c r="M35" s="171" t="str">
        <f t="array" ref="M35">IFERROR(IF(LEN(M$11)=0,"",INDEX(Kanban_Helper!$B$5:$D$504,
MATCH(M$11&amp;"-"&amp;(ROW($B35)-ROW($B$12)-MOD(ROW($B35)-ROW($B$12),3))/3+1, Kanban_Helper!$E$5:$E$504&amp;"-"&amp;Kanban_Helper!$G$5:$G$504,0),
MOD(ROW($B35)-ROW($B$12),3)+1)),"")</f>
        <v/>
      </c>
      <c r="N35" s="171" t="str">
        <f t="array" ref="N35">IFERROR(IF(LEN(N$11)=0,"",INDEX(Kanban_Helper!$B$5:$D$504,
MATCH(N$11&amp;"-"&amp;(ROW($B35)-ROW($B$12)-MOD(ROW($B35)-ROW($B$12),3))/3+1, Kanban_Helper!$E$5:$E$504&amp;"-"&amp;Kanban_Helper!$G$5:$G$504,0),
MOD(ROW($B35)-ROW($B$12),3)+1)),"")</f>
        <v/>
      </c>
      <c r="O35" s="171" t="str">
        <f t="array" ref="O35">IFERROR(IF(LEN(O$11)=0,"",INDEX(Kanban_Helper!$B$5:$D$504,
MATCH(O$11&amp;"-"&amp;(ROW($B35)-ROW($B$12)-MOD(ROW($B35)-ROW($B$12),3))/3+1, Kanban_Helper!$E$5:$E$504&amp;"-"&amp;Kanban_Helper!$G$5:$G$504,0),
MOD(ROW($B35)-ROW($B$12),3)+1)),"")</f>
        <v/>
      </c>
      <c r="P35" s="171" t="str">
        <f t="array" ref="P35">IFERROR(IF(LEN(P$11)=0,"",INDEX(Kanban_Helper!$B$5:$D$504,
MATCH(P$11&amp;"-"&amp;(ROW($B35)-ROW($B$12)-MOD(ROW($B35)-ROW($B$12),3))/3+1, Kanban_Helper!$E$5:$E$504&amp;"-"&amp;Kanban_Helper!$G$5:$G$504,0),
MOD(ROW($B35)-ROW($B$12),3)+1)),"")</f>
        <v/>
      </c>
      <c r="Q35" s="171" t="str">
        <f t="array" ref="Q35">IFERROR(IF(LEN(Q$11)=0,"",INDEX(Kanban_Helper!$B$5:$D$504,
MATCH(Q$11&amp;"-"&amp;(ROW($B35)-ROW($B$12)-MOD(ROW($B35)-ROW($B$12),3))/3+1, Kanban_Helper!$E$5:$E$504&amp;"-"&amp;Kanban_Helper!$G$5:$G$504,0),
MOD(ROW($B35)-ROW($B$12),3)+1)),"")</f>
        <v/>
      </c>
      <c r="R35" s="37"/>
      <c r="S35" s="10"/>
      <c r="T35" s="10"/>
      <c r="U35" s="10"/>
    </row>
    <row r="36" spans="2:21" ht="15.75" thickTop="1" x14ac:dyDescent="0.25">
      <c r="B36" s="63"/>
      <c r="C36" s="168" t="str">
        <f t="array" ref="C36">IFERROR(IF(LEN(C$11)=0,"",INDEX(Kanban_Helper!$B$5:$D$504,
MATCH(C$11&amp;"-"&amp;(ROW($B36)-ROW($B$12)-MOD(ROW($B36)-ROW($B$12),3))/3+1, Kanban_Helper!$E$5:$E$504&amp;"-"&amp;Kanban_Helper!$G$5:$G$504,0),
MOD(ROW($B36)-ROW($B$12),3)+1)),"")</f>
        <v/>
      </c>
      <c r="D36" s="168" t="str">
        <f t="array" ref="D36">IFERROR(IF(LEN(D$11)=0,"",INDEX(Kanban_Helper!$B$5:$D$504,
MATCH(D$11&amp;"-"&amp;(ROW($B36)-ROW($B$12)-MOD(ROW($B36)-ROW($B$12),3))/3+1, Kanban_Helper!$E$5:$E$504&amp;"-"&amp;Kanban_Helper!$G$5:$G$504,0),
MOD(ROW($B36)-ROW($B$12),3)+1)),"")</f>
        <v/>
      </c>
      <c r="E36" s="168" t="str">
        <f t="array" ref="E36">IFERROR(IF(LEN(E$11)=0,"",INDEX(Kanban_Helper!$B$5:$D$504,
MATCH(E$11&amp;"-"&amp;(ROW($B36)-ROW($B$12)-MOD(ROW($B36)-ROW($B$12),3))/3+1, Kanban_Helper!$E$5:$E$504&amp;"-"&amp;Kanban_Helper!$G$5:$G$504,0),
MOD(ROW($B36)-ROW($B$12),3)+1)),"")</f>
        <v/>
      </c>
      <c r="F36" s="168" t="str">
        <f t="array" ref="F36">IFERROR(IF(LEN(F$11)=0,"",INDEX(Kanban_Helper!$B$5:$D$504,
MATCH(F$11&amp;"-"&amp;(ROW($B36)-ROW($B$12)-MOD(ROW($B36)-ROW($B$12),3))/3+1, Kanban_Helper!$E$5:$E$504&amp;"-"&amp;Kanban_Helper!$G$5:$G$504,0),
MOD(ROW($B36)-ROW($B$12),3)+1)),"")</f>
        <v/>
      </c>
      <c r="G36" s="168" t="str">
        <f t="array" ref="G36">IFERROR(IF(LEN(G$11)=0,"",INDEX(Kanban_Helper!$B$5:$D$504,
MATCH(G$11&amp;"-"&amp;(ROW($B36)-ROW($B$12)-MOD(ROW($B36)-ROW($B$12),3))/3+1, Kanban_Helper!$E$5:$E$504&amp;"-"&amp;Kanban_Helper!$G$5:$G$504,0),
MOD(ROW($B36)-ROW($B$12),3)+1)),"")</f>
        <v/>
      </c>
      <c r="H36" s="168" t="str">
        <f t="array" ref="H36">IFERROR(IF(LEN(H$11)=0,"",INDEX(Kanban_Helper!$B$5:$D$504,
MATCH(H$11&amp;"-"&amp;(ROW($B36)-ROW($B$12)-MOD(ROW($B36)-ROW($B$12),3))/3+1, Kanban_Helper!$E$5:$E$504&amp;"-"&amp;Kanban_Helper!$G$5:$G$504,0),
MOD(ROW($B36)-ROW($B$12),3)+1)),"")</f>
        <v/>
      </c>
      <c r="I36" s="168" t="str">
        <f t="array" ref="I36">IFERROR(IF(LEN(I$11)=0,"",INDEX(Kanban_Helper!$B$5:$D$504,
MATCH(I$11&amp;"-"&amp;(ROW($B36)-ROW($B$12)-MOD(ROW($B36)-ROW($B$12),3))/3+1, Kanban_Helper!$E$5:$E$504&amp;"-"&amp;Kanban_Helper!$G$5:$G$504,0),
MOD(ROW($B36)-ROW($B$12),3)+1)),"")</f>
        <v/>
      </c>
      <c r="J36" s="168" t="str">
        <f t="array" ref="J36">IFERROR(IF(LEN(J$11)=0,"",INDEX(Kanban_Helper!$B$5:$D$504,
MATCH(J$11&amp;"-"&amp;(ROW($B36)-ROW($B$12)-MOD(ROW($B36)-ROW($B$12),3))/3+1, Kanban_Helper!$E$5:$E$504&amp;"-"&amp;Kanban_Helper!$G$5:$G$504,0),
MOD(ROW($B36)-ROW($B$12),3)+1)),"")</f>
        <v/>
      </c>
      <c r="K36" s="168" t="str">
        <f t="array" ref="K36">IFERROR(IF(LEN(K$11)=0,"",INDEX(Kanban_Helper!$B$5:$D$504,
MATCH(K$11&amp;"-"&amp;(ROW($B36)-ROW($B$12)-MOD(ROW($B36)-ROW($B$12),3))/3+1, Kanban_Helper!$E$5:$E$504&amp;"-"&amp;Kanban_Helper!$G$5:$G$504,0),
MOD(ROW($B36)-ROW($B$12),3)+1)),"")</f>
        <v/>
      </c>
      <c r="L36" s="168" t="str">
        <f t="array" ref="L36">IFERROR(IF(LEN(L$11)=0,"",INDEX(Kanban_Helper!$B$5:$D$504,
MATCH(L$11&amp;"-"&amp;(ROW($B36)-ROW($B$12)-MOD(ROW($B36)-ROW($B$12),3))/3+1, Kanban_Helper!$E$5:$E$504&amp;"-"&amp;Kanban_Helper!$G$5:$G$504,0),
MOD(ROW($B36)-ROW($B$12),3)+1)),"")</f>
        <v/>
      </c>
      <c r="M36" s="168" t="str">
        <f t="array" ref="M36">IFERROR(IF(LEN(M$11)=0,"",INDEX(Kanban_Helper!$B$5:$D$504,
MATCH(M$11&amp;"-"&amp;(ROW($B36)-ROW($B$12)-MOD(ROW($B36)-ROW($B$12),3))/3+1, Kanban_Helper!$E$5:$E$504&amp;"-"&amp;Kanban_Helper!$G$5:$G$504,0),
MOD(ROW($B36)-ROW($B$12),3)+1)),"")</f>
        <v/>
      </c>
      <c r="N36" s="168" t="str">
        <f t="array" ref="N36">IFERROR(IF(LEN(N$11)=0,"",INDEX(Kanban_Helper!$B$5:$D$504,
MATCH(N$11&amp;"-"&amp;(ROW($B36)-ROW($B$12)-MOD(ROW($B36)-ROW($B$12),3))/3+1, Kanban_Helper!$E$5:$E$504&amp;"-"&amp;Kanban_Helper!$G$5:$G$504,0),
MOD(ROW($B36)-ROW($B$12),3)+1)),"")</f>
        <v/>
      </c>
      <c r="O36" s="168" t="str">
        <f t="array" ref="O36">IFERROR(IF(LEN(O$11)=0,"",INDEX(Kanban_Helper!$B$5:$D$504,
MATCH(O$11&amp;"-"&amp;(ROW($B36)-ROW($B$12)-MOD(ROW($B36)-ROW($B$12),3))/3+1, Kanban_Helper!$E$5:$E$504&amp;"-"&amp;Kanban_Helper!$G$5:$G$504,0),
MOD(ROW($B36)-ROW($B$12),3)+1)),"")</f>
        <v/>
      </c>
      <c r="P36" s="168" t="str">
        <f t="array" ref="P36">IFERROR(IF(LEN(P$11)=0,"",INDEX(Kanban_Helper!$B$5:$D$504,
MATCH(P$11&amp;"-"&amp;(ROW($B36)-ROW($B$12)-MOD(ROW($B36)-ROW($B$12),3))/3+1, Kanban_Helper!$E$5:$E$504&amp;"-"&amp;Kanban_Helper!$G$5:$G$504,0),
MOD(ROW($B36)-ROW($B$12),3)+1)),"")</f>
        <v/>
      </c>
      <c r="Q36" s="168" t="str">
        <f t="array" ref="Q36">IFERROR(IF(LEN(Q$11)=0,"",INDEX(Kanban_Helper!$B$5:$D$504,
MATCH(Q$11&amp;"-"&amp;(ROW($B36)-ROW($B$12)-MOD(ROW($B36)-ROW($B$12),3))/3+1, Kanban_Helper!$E$5:$E$504&amp;"-"&amp;Kanban_Helper!$G$5:$G$504,0),
MOD(ROW($B36)-ROW($B$12),3)+1)),"")</f>
        <v/>
      </c>
      <c r="R36" s="37"/>
      <c r="S36" s="10"/>
      <c r="T36" s="10"/>
      <c r="U36" s="10"/>
    </row>
    <row r="37" spans="2:21" x14ac:dyDescent="0.25">
      <c r="B37" s="63"/>
      <c r="C37" s="169" t="str">
        <f t="array" ref="C37">IFERROR(IF(LEN(C$11)=0,"",INDEX(Kanban_Helper!$B$5:$D$504,
MATCH(C$11&amp;"-"&amp;(ROW($B37)-ROW($B$12)-MOD(ROW($B37)-ROW($B$12),3))/3+1, Kanban_Helper!$E$5:$E$504&amp;"-"&amp;Kanban_Helper!$G$5:$G$504,0),
MOD(ROW($B37)-ROW($B$12),3)+1)),"")</f>
        <v/>
      </c>
      <c r="D37" s="169" t="str">
        <f t="array" ref="D37">IFERROR(IF(LEN(D$11)=0,"",INDEX(Kanban_Helper!$B$5:$D$504,
MATCH(D$11&amp;"-"&amp;(ROW($B37)-ROW($B$12)-MOD(ROW($B37)-ROW($B$12),3))/3+1, Kanban_Helper!$E$5:$E$504&amp;"-"&amp;Kanban_Helper!$G$5:$G$504,0),
MOD(ROW($B37)-ROW($B$12),3)+1)),"")</f>
        <v/>
      </c>
      <c r="E37" s="169" t="str">
        <f t="array" ref="E37">IFERROR(IF(LEN(E$11)=0,"",INDEX(Kanban_Helper!$B$5:$D$504,
MATCH(E$11&amp;"-"&amp;(ROW($B37)-ROW($B$12)-MOD(ROW($B37)-ROW($B$12),3))/3+1, Kanban_Helper!$E$5:$E$504&amp;"-"&amp;Kanban_Helper!$G$5:$G$504,0),
MOD(ROW($B37)-ROW($B$12),3)+1)),"")</f>
        <v/>
      </c>
      <c r="F37" s="169" t="str">
        <f t="array" ref="F37">IFERROR(IF(LEN(F$11)=0,"",INDEX(Kanban_Helper!$B$5:$D$504,
MATCH(F$11&amp;"-"&amp;(ROW($B37)-ROW($B$12)-MOD(ROW($B37)-ROW($B$12),3))/3+1, Kanban_Helper!$E$5:$E$504&amp;"-"&amp;Kanban_Helper!$G$5:$G$504,0),
MOD(ROW($B37)-ROW($B$12),3)+1)),"")</f>
        <v/>
      </c>
      <c r="G37" s="169" t="str">
        <f t="array" ref="G37">IFERROR(IF(LEN(G$11)=0,"",INDEX(Kanban_Helper!$B$5:$D$504,
MATCH(G$11&amp;"-"&amp;(ROW($B37)-ROW($B$12)-MOD(ROW($B37)-ROW($B$12),3))/3+1, Kanban_Helper!$E$5:$E$504&amp;"-"&amp;Kanban_Helper!$G$5:$G$504,0),
MOD(ROW($B37)-ROW($B$12),3)+1)),"")</f>
        <v/>
      </c>
      <c r="H37" s="169" t="str">
        <f t="array" ref="H37">IFERROR(IF(LEN(H$11)=0,"",INDEX(Kanban_Helper!$B$5:$D$504,
MATCH(H$11&amp;"-"&amp;(ROW($B37)-ROW($B$12)-MOD(ROW($B37)-ROW($B$12),3))/3+1, Kanban_Helper!$E$5:$E$504&amp;"-"&amp;Kanban_Helper!$G$5:$G$504,0),
MOD(ROW($B37)-ROW($B$12),3)+1)),"")</f>
        <v/>
      </c>
      <c r="I37" s="169" t="str">
        <f t="array" ref="I37">IFERROR(IF(LEN(I$11)=0,"",INDEX(Kanban_Helper!$B$5:$D$504,
MATCH(I$11&amp;"-"&amp;(ROW($B37)-ROW($B$12)-MOD(ROW($B37)-ROW($B$12),3))/3+1, Kanban_Helper!$E$5:$E$504&amp;"-"&amp;Kanban_Helper!$G$5:$G$504,0),
MOD(ROW($B37)-ROW($B$12),3)+1)),"")</f>
        <v/>
      </c>
      <c r="J37" s="169" t="str">
        <f t="array" ref="J37">IFERROR(IF(LEN(J$11)=0,"",INDEX(Kanban_Helper!$B$5:$D$504,
MATCH(J$11&amp;"-"&amp;(ROW($B37)-ROW($B$12)-MOD(ROW($B37)-ROW($B$12),3))/3+1, Kanban_Helper!$E$5:$E$504&amp;"-"&amp;Kanban_Helper!$G$5:$G$504,0),
MOD(ROW($B37)-ROW($B$12),3)+1)),"")</f>
        <v/>
      </c>
      <c r="K37" s="169" t="str">
        <f t="array" ref="K37">IFERROR(IF(LEN(K$11)=0,"",INDEX(Kanban_Helper!$B$5:$D$504,
MATCH(K$11&amp;"-"&amp;(ROW($B37)-ROW($B$12)-MOD(ROW($B37)-ROW($B$12),3))/3+1, Kanban_Helper!$E$5:$E$504&amp;"-"&amp;Kanban_Helper!$G$5:$G$504,0),
MOD(ROW($B37)-ROW($B$12),3)+1)),"")</f>
        <v/>
      </c>
      <c r="L37" s="169" t="str">
        <f t="array" ref="L37">IFERROR(IF(LEN(L$11)=0,"",INDEX(Kanban_Helper!$B$5:$D$504,
MATCH(L$11&amp;"-"&amp;(ROW($B37)-ROW($B$12)-MOD(ROW($B37)-ROW($B$12),3))/3+1, Kanban_Helper!$E$5:$E$504&amp;"-"&amp;Kanban_Helper!$G$5:$G$504,0),
MOD(ROW($B37)-ROW($B$12),3)+1)),"")</f>
        <v/>
      </c>
      <c r="M37" s="169" t="str">
        <f t="array" ref="M37">IFERROR(IF(LEN(M$11)=0,"",INDEX(Kanban_Helper!$B$5:$D$504,
MATCH(M$11&amp;"-"&amp;(ROW($B37)-ROW($B$12)-MOD(ROW($B37)-ROW($B$12),3))/3+1, Kanban_Helper!$E$5:$E$504&amp;"-"&amp;Kanban_Helper!$G$5:$G$504,0),
MOD(ROW($B37)-ROW($B$12),3)+1)),"")</f>
        <v/>
      </c>
      <c r="N37" s="169" t="str">
        <f t="array" ref="N37">IFERROR(IF(LEN(N$11)=0,"",INDEX(Kanban_Helper!$B$5:$D$504,
MATCH(N$11&amp;"-"&amp;(ROW($B37)-ROW($B$12)-MOD(ROW($B37)-ROW($B$12),3))/3+1, Kanban_Helper!$E$5:$E$504&amp;"-"&amp;Kanban_Helper!$G$5:$G$504,0),
MOD(ROW($B37)-ROW($B$12),3)+1)),"")</f>
        <v/>
      </c>
      <c r="O37" s="169" t="str">
        <f t="array" ref="O37">IFERROR(IF(LEN(O$11)=0,"",INDEX(Kanban_Helper!$B$5:$D$504,
MATCH(O$11&amp;"-"&amp;(ROW($B37)-ROW($B$12)-MOD(ROW($B37)-ROW($B$12),3))/3+1, Kanban_Helper!$E$5:$E$504&amp;"-"&amp;Kanban_Helper!$G$5:$G$504,0),
MOD(ROW($B37)-ROW($B$12),3)+1)),"")</f>
        <v/>
      </c>
      <c r="P37" s="169" t="str">
        <f t="array" ref="P37">IFERROR(IF(LEN(P$11)=0,"",INDEX(Kanban_Helper!$B$5:$D$504,
MATCH(P$11&amp;"-"&amp;(ROW($B37)-ROW($B$12)-MOD(ROW($B37)-ROW($B$12),3))/3+1, Kanban_Helper!$E$5:$E$504&amp;"-"&amp;Kanban_Helper!$G$5:$G$504,0),
MOD(ROW($B37)-ROW($B$12),3)+1)),"")</f>
        <v/>
      </c>
      <c r="Q37" s="169" t="str">
        <f t="array" ref="Q37">IFERROR(IF(LEN(Q$11)=0,"",INDEX(Kanban_Helper!$B$5:$D$504,
MATCH(Q$11&amp;"-"&amp;(ROW($B37)-ROW($B$12)-MOD(ROW($B37)-ROW($B$12),3))/3+1, Kanban_Helper!$E$5:$E$504&amp;"-"&amp;Kanban_Helper!$G$5:$G$504,0),
MOD(ROW($B37)-ROW($B$12),3)+1)),"")</f>
        <v/>
      </c>
      <c r="R37" s="37"/>
      <c r="S37" s="10"/>
      <c r="T37" s="10"/>
      <c r="U37" s="10"/>
    </row>
    <row r="38" spans="2:21" ht="15.75" thickBot="1" x14ac:dyDescent="0.3">
      <c r="B38" s="63"/>
      <c r="C38" s="171" t="str">
        <f t="array" ref="C38">IFERROR(IF(LEN(C$11)=0,"",INDEX(Kanban_Helper!$B$5:$D$504,
MATCH(C$11&amp;"-"&amp;(ROW($B38)-ROW($B$12)-MOD(ROW($B38)-ROW($B$12),3))/3+1, Kanban_Helper!$E$5:$E$504&amp;"-"&amp;Kanban_Helper!$G$5:$G$504,0),
MOD(ROW($B38)-ROW($B$12),3)+1)),"")</f>
        <v/>
      </c>
      <c r="D38" s="171" t="str">
        <f t="array" ref="D38">IFERROR(IF(LEN(D$11)=0,"",INDEX(Kanban_Helper!$B$5:$D$504,
MATCH(D$11&amp;"-"&amp;(ROW($B38)-ROW($B$12)-MOD(ROW($B38)-ROW($B$12),3))/3+1, Kanban_Helper!$E$5:$E$504&amp;"-"&amp;Kanban_Helper!$G$5:$G$504,0),
MOD(ROW($B38)-ROW($B$12),3)+1)),"")</f>
        <v/>
      </c>
      <c r="E38" s="171" t="str">
        <f t="array" ref="E38">IFERROR(IF(LEN(E$11)=0,"",INDEX(Kanban_Helper!$B$5:$D$504,
MATCH(E$11&amp;"-"&amp;(ROW($B38)-ROW($B$12)-MOD(ROW($B38)-ROW($B$12),3))/3+1, Kanban_Helper!$E$5:$E$504&amp;"-"&amp;Kanban_Helper!$G$5:$G$504,0),
MOD(ROW($B38)-ROW($B$12),3)+1)),"")</f>
        <v/>
      </c>
      <c r="F38" s="171" t="str">
        <f t="array" ref="F38">IFERROR(IF(LEN(F$11)=0,"",INDEX(Kanban_Helper!$B$5:$D$504,
MATCH(F$11&amp;"-"&amp;(ROW($B38)-ROW($B$12)-MOD(ROW($B38)-ROW($B$12),3))/3+1, Kanban_Helper!$E$5:$E$504&amp;"-"&amp;Kanban_Helper!$G$5:$G$504,0),
MOD(ROW($B38)-ROW($B$12),3)+1)),"")</f>
        <v/>
      </c>
      <c r="G38" s="171" t="str">
        <f t="array" ref="G38">IFERROR(IF(LEN(G$11)=0,"",INDEX(Kanban_Helper!$B$5:$D$504,
MATCH(G$11&amp;"-"&amp;(ROW($B38)-ROW($B$12)-MOD(ROW($B38)-ROW($B$12),3))/3+1, Kanban_Helper!$E$5:$E$504&amp;"-"&amp;Kanban_Helper!$G$5:$G$504,0),
MOD(ROW($B38)-ROW($B$12),3)+1)),"")</f>
        <v/>
      </c>
      <c r="H38" s="171" t="str">
        <f t="array" ref="H38">IFERROR(IF(LEN(H$11)=0,"",INDEX(Kanban_Helper!$B$5:$D$504,
MATCH(H$11&amp;"-"&amp;(ROW($B38)-ROW($B$12)-MOD(ROW($B38)-ROW($B$12),3))/3+1, Kanban_Helper!$E$5:$E$504&amp;"-"&amp;Kanban_Helper!$G$5:$G$504,0),
MOD(ROW($B38)-ROW($B$12),3)+1)),"")</f>
        <v/>
      </c>
      <c r="I38" s="171" t="str">
        <f t="array" ref="I38">IFERROR(IF(LEN(I$11)=0,"",INDEX(Kanban_Helper!$B$5:$D$504,
MATCH(I$11&amp;"-"&amp;(ROW($B38)-ROW($B$12)-MOD(ROW($B38)-ROW($B$12),3))/3+1, Kanban_Helper!$E$5:$E$504&amp;"-"&amp;Kanban_Helper!$G$5:$G$504,0),
MOD(ROW($B38)-ROW($B$12),3)+1)),"")</f>
        <v/>
      </c>
      <c r="J38" s="171" t="str">
        <f t="array" ref="J38">IFERROR(IF(LEN(J$11)=0,"",INDEX(Kanban_Helper!$B$5:$D$504,
MATCH(J$11&amp;"-"&amp;(ROW($B38)-ROW($B$12)-MOD(ROW($B38)-ROW($B$12),3))/3+1, Kanban_Helper!$E$5:$E$504&amp;"-"&amp;Kanban_Helper!$G$5:$G$504,0),
MOD(ROW($B38)-ROW($B$12),3)+1)),"")</f>
        <v/>
      </c>
      <c r="K38" s="171" t="str">
        <f t="array" ref="K38">IFERROR(IF(LEN(K$11)=0,"",INDEX(Kanban_Helper!$B$5:$D$504,
MATCH(K$11&amp;"-"&amp;(ROW($B38)-ROW($B$12)-MOD(ROW($B38)-ROW($B$12),3))/3+1, Kanban_Helper!$E$5:$E$504&amp;"-"&amp;Kanban_Helper!$G$5:$G$504,0),
MOD(ROW($B38)-ROW($B$12),3)+1)),"")</f>
        <v/>
      </c>
      <c r="L38" s="171" t="str">
        <f t="array" ref="L38">IFERROR(IF(LEN(L$11)=0,"",INDEX(Kanban_Helper!$B$5:$D$504,
MATCH(L$11&amp;"-"&amp;(ROW($B38)-ROW($B$12)-MOD(ROW($B38)-ROW($B$12),3))/3+1, Kanban_Helper!$E$5:$E$504&amp;"-"&amp;Kanban_Helper!$G$5:$G$504,0),
MOD(ROW($B38)-ROW($B$12),3)+1)),"")</f>
        <v/>
      </c>
      <c r="M38" s="171" t="str">
        <f t="array" ref="M38">IFERROR(IF(LEN(M$11)=0,"",INDEX(Kanban_Helper!$B$5:$D$504,
MATCH(M$11&amp;"-"&amp;(ROW($B38)-ROW($B$12)-MOD(ROW($B38)-ROW($B$12),3))/3+1, Kanban_Helper!$E$5:$E$504&amp;"-"&amp;Kanban_Helper!$G$5:$G$504,0),
MOD(ROW($B38)-ROW($B$12),3)+1)),"")</f>
        <v/>
      </c>
      <c r="N38" s="171" t="str">
        <f t="array" ref="N38">IFERROR(IF(LEN(N$11)=0,"",INDEX(Kanban_Helper!$B$5:$D$504,
MATCH(N$11&amp;"-"&amp;(ROW($B38)-ROW($B$12)-MOD(ROW($B38)-ROW($B$12),3))/3+1, Kanban_Helper!$E$5:$E$504&amp;"-"&amp;Kanban_Helper!$G$5:$G$504,0),
MOD(ROW($B38)-ROW($B$12),3)+1)),"")</f>
        <v/>
      </c>
      <c r="O38" s="171" t="str">
        <f t="array" ref="O38">IFERROR(IF(LEN(O$11)=0,"",INDEX(Kanban_Helper!$B$5:$D$504,
MATCH(O$11&amp;"-"&amp;(ROW($B38)-ROW($B$12)-MOD(ROW($B38)-ROW($B$12),3))/3+1, Kanban_Helper!$E$5:$E$504&amp;"-"&amp;Kanban_Helper!$G$5:$G$504,0),
MOD(ROW($B38)-ROW($B$12),3)+1)),"")</f>
        <v/>
      </c>
      <c r="P38" s="171" t="str">
        <f t="array" ref="P38">IFERROR(IF(LEN(P$11)=0,"",INDEX(Kanban_Helper!$B$5:$D$504,
MATCH(P$11&amp;"-"&amp;(ROW($B38)-ROW($B$12)-MOD(ROW($B38)-ROW($B$12),3))/3+1, Kanban_Helper!$E$5:$E$504&amp;"-"&amp;Kanban_Helper!$G$5:$G$504,0),
MOD(ROW($B38)-ROW($B$12),3)+1)),"")</f>
        <v/>
      </c>
      <c r="Q38" s="171" t="str">
        <f t="array" ref="Q38">IFERROR(IF(LEN(Q$11)=0,"",INDEX(Kanban_Helper!$B$5:$D$504,
MATCH(Q$11&amp;"-"&amp;(ROW($B38)-ROW($B$12)-MOD(ROW($B38)-ROW($B$12),3))/3+1, Kanban_Helper!$E$5:$E$504&amp;"-"&amp;Kanban_Helper!$G$5:$G$504,0),
MOD(ROW($B38)-ROW($B$12),3)+1)),"")</f>
        <v/>
      </c>
      <c r="R38" s="37"/>
      <c r="S38" s="10"/>
      <c r="T38" s="10"/>
      <c r="U38" s="10"/>
    </row>
    <row r="39" spans="2:21" ht="15.75" thickTop="1" x14ac:dyDescent="0.25">
      <c r="B39" s="63"/>
      <c r="C39" s="168" t="str">
        <f t="array" ref="C39">IFERROR(IF(LEN(C$11)=0,"",INDEX(Kanban_Helper!$B$5:$D$504,
MATCH(C$11&amp;"-"&amp;(ROW($B39)-ROW($B$12)-MOD(ROW($B39)-ROW($B$12),3))/3+1, Kanban_Helper!$E$5:$E$504&amp;"-"&amp;Kanban_Helper!$G$5:$G$504,0),
MOD(ROW($B39)-ROW($B$12),3)+1)),"")</f>
        <v/>
      </c>
      <c r="D39" s="168" t="str">
        <f t="array" ref="D39">IFERROR(IF(LEN(D$11)=0,"",INDEX(Kanban_Helper!$B$5:$D$504,
MATCH(D$11&amp;"-"&amp;(ROW($B39)-ROW($B$12)-MOD(ROW($B39)-ROW($B$12),3))/3+1, Kanban_Helper!$E$5:$E$504&amp;"-"&amp;Kanban_Helper!$G$5:$G$504,0),
MOD(ROW($B39)-ROW($B$12),3)+1)),"")</f>
        <v/>
      </c>
      <c r="E39" s="168" t="str">
        <f t="array" ref="E39">IFERROR(IF(LEN(E$11)=0,"",INDEX(Kanban_Helper!$B$5:$D$504,
MATCH(E$11&amp;"-"&amp;(ROW($B39)-ROW($B$12)-MOD(ROW($B39)-ROW($B$12),3))/3+1, Kanban_Helper!$E$5:$E$504&amp;"-"&amp;Kanban_Helper!$G$5:$G$504,0),
MOD(ROW($B39)-ROW($B$12),3)+1)),"")</f>
        <v/>
      </c>
      <c r="F39" s="168" t="str">
        <f t="array" ref="F39">IFERROR(IF(LEN(F$11)=0,"",INDEX(Kanban_Helper!$B$5:$D$504,
MATCH(F$11&amp;"-"&amp;(ROW($B39)-ROW($B$12)-MOD(ROW($B39)-ROW($B$12),3))/3+1, Kanban_Helper!$E$5:$E$504&amp;"-"&amp;Kanban_Helper!$G$5:$G$504,0),
MOD(ROW($B39)-ROW($B$12),3)+1)),"")</f>
        <v/>
      </c>
      <c r="G39" s="168" t="str">
        <f t="array" ref="G39">IFERROR(IF(LEN(G$11)=0,"",INDEX(Kanban_Helper!$B$5:$D$504,
MATCH(G$11&amp;"-"&amp;(ROW($B39)-ROW($B$12)-MOD(ROW($B39)-ROW($B$12),3))/3+1, Kanban_Helper!$E$5:$E$504&amp;"-"&amp;Kanban_Helper!$G$5:$G$504,0),
MOD(ROW($B39)-ROW($B$12),3)+1)),"")</f>
        <v/>
      </c>
      <c r="H39" s="168" t="str">
        <f t="array" ref="H39">IFERROR(IF(LEN(H$11)=0,"",INDEX(Kanban_Helper!$B$5:$D$504,
MATCH(H$11&amp;"-"&amp;(ROW($B39)-ROW($B$12)-MOD(ROW($B39)-ROW($B$12),3))/3+1, Kanban_Helper!$E$5:$E$504&amp;"-"&amp;Kanban_Helper!$G$5:$G$504,0),
MOD(ROW($B39)-ROW($B$12),3)+1)),"")</f>
        <v/>
      </c>
      <c r="I39" s="168" t="str">
        <f t="array" ref="I39">IFERROR(IF(LEN(I$11)=0,"",INDEX(Kanban_Helper!$B$5:$D$504,
MATCH(I$11&amp;"-"&amp;(ROW($B39)-ROW($B$12)-MOD(ROW($B39)-ROW($B$12),3))/3+1, Kanban_Helper!$E$5:$E$504&amp;"-"&amp;Kanban_Helper!$G$5:$G$504,0),
MOD(ROW($B39)-ROW($B$12),3)+1)),"")</f>
        <v/>
      </c>
      <c r="J39" s="168" t="str">
        <f t="array" ref="J39">IFERROR(IF(LEN(J$11)=0,"",INDEX(Kanban_Helper!$B$5:$D$504,
MATCH(J$11&amp;"-"&amp;(ROW($B39)-ROW($B$12)-MOD(ROW($B39)-ROW($B$12),3))/3+1, Kanban_Helper!$E$5:$E$504&amp;"-"&amp;Kanban_Helper!$G$5:$G$504,0),
MOD(ROW($B39)-ROW($B$12),3)+1)),"")</f>
        <v/>
      </c>
      <c r="K39" s="168" t="str">
        <f t="array" ref="K39">IFERROR(IF(LEN(K$11)=0,"",INDEX(Kanban_Helper!$B$5:$D$504,
MATCH(K$11&amp;"-"&amp;(ROW($B39)-ROW($B$12)-MOD(ROW($B39)-ROW($B$12),3))/3+1, Kanban_Helper!$E$5:$E$504&amp;"-"&amp;Kanban_Helper!$G$5:$G$504,0),
MOD(ROW($B39)-ROW($B$12),3)+1)),"")</f>
        <v/>
      </c>
      <c r="L39" s="168" t="str">
        <f t="array" ref="L39">IFERROR(IF(LEN(L$11)=0,"",INDEX(Kanban_Helper!$B$5:$D$504,
MATCH(L$11&amp;"-"&amp;(ROW($B39)-ROW($B$12)-MOD(ROW($B39)-ROW($B$12),3))/3+1, Kanban_Helper!$E$5:$E$504&amp;"-"&amp;Kanban_Helper!$G$5:$G$504,0),
MOD(ROW($B39)-ROW($B$12),3)+1)),"")</f>
        <v/>
      </c>
      <c r="M39" s="168" t="str">
        <f t="array" ref="M39">IFERROR(IF(LEN(M$11)=0,"",INDEX(Kanban_Helper!$B$5:$D$504,
MATCH(M$11&amp;"-"&amp;(ROW($B39)-ROW($B$12)-MOD(ROW($B39)-ROW($B$12),3))/3+1, Kanban_Helper!$E$5:$E$504&amp;"-"&amp;Kanban_Helper!$G$5:$G$504,0),
MOD(ROW($B39)-ROW($B$12),3)+1)),"")</f>
        <v/>
      </c>
      <c r="N39" s="168" t="str">
        <f t="array" ref="N39">IFERROR(IF(LEN(N$11)=0,"",INDEX(Kanban_Helper!$B$5:$D$504,
MATCH(N$11&amp;"-"&amp;(ROW($B39)-ROW($B$12)-MOD(ROW($B39)-ROW($B$12),3))/3+1, Kanban_Helper!$E$5:$E$504&amp;"-"&amp;Kanban_Helper!$G$5:$G$504,0),
MOD(ROW($B39)-ROW($B$12),3)+1)),"")</f>
        <v/>
      </c>
      <c r="O39" s="168" t="str">
        <f t="array" ref="O39">IFERROR(IF(LEN(O$11)=0,"",INDEX(Kanban_Helper!$B$5:$D$504,
MATCH(O$11&amp;"-"&amp;(ROW($B39)-ROW($B$12)-MOD(ROW($B39)-ROW($B$12),3))/3+1, Kanban_Helper!$E$5:$E$504&amp;"-"&amp;Kanban_Helper!$G$5:$G$504,0),
MOD(ROW($B39)-ROW($B$12),3)+1)),"")</f>
        <v/>
      </c>
      <c r="P39" s="168" t="str">
        <f t="array" ref="P39">IFERROR(IF(LEN(P$11)=0,"",INDEX(Kanban_Helper!$B$5:$D$504,
MATCH(P$11&amp;"-"&amp;(ROW($B39)-ROW($B$12)-MOD(ROW($B39)-ROW($B$12),3))/3+1, Kanban_Helper!$E$5:$E$504&amp;"-"&amp;Kanban_Helper!$G$5:$G$504,0),
MOD(ROW($B39)-ROW($B$12),3)+1)),"")</f>
        <v/>
      </c>
      <c r="Q39" s="168" t="str">
        <f t="array" ref="Q39">IFERROR(IF(LEN(Q$11)=0,"",INDEX(Kanban_Helper!$B$5:$D$504,
MATCH(Q$11&amp;"-"&amp;(ROW($B39)-ROW($B$12)-MOD(ROW($B39)-ROW($B$12),3))/3+1, Kanban_Helper!$E$5:$E$504&amp;"-"&amp;Kanban_Helper!$G$5:$G$504,0),
MOD(ROW($B39)-ROW($B$12),3)+1)),"")</f>
        <v/>
      </c>
      <c r="R39" s="37"/>
      <c r="S39" s="10"/>
      <c r="T39" s="10"/>
      <c r="U39" s="10"/>
    </row>
    <row r="40" spans="2:21" x14ac:dyDescent="0.25">
      <c r="B40" s="63"/>
      <c r="C40" s="169" t="str">
        <f t="array" ref="C40">IFERROR(IF(LEN(C$11)=0,"",INDEX(Kanban_Helper!$B$5:$D$504,
MATCH(C$11&amp;"-"&amp;(ROW($B40)-ROW($B$12)-MOD(ROW($B40)-ROW($B$12),3))/3+1, Kanban_Helper!$E$5:$E$504&amp;"-"&amp;Kanban_Helper!$G$5:$G$504,0),
MOD(ROW($B40)-ROW($B$12),3)+1)),"")</f>
        <v/>
      </c>
      <c r="D40" s="169" t="str">
        <f t="array" ref="D40">IFERROR(IF(LEN(D$11)=0,"",INDEX(Kanban_Helper!$B$5:$D$504,
MATCH(D$11&amp;"-"&amp;(ROW($B40)-ROW($B$12)-MOD(ROW($B40)-ROW($B$12),3))/3+1, Kanban_Helper!$E$5:$E$504&amp;"-"&amp;Kanban_Helper!$G$5:$G$504,0),
MOD(ROW($B40)-ROW($B$12),3)+1)),"")</f>
        <v/>
      </c>
      <c r="E40" s="169" t="str">
        <f t="array" ref="E40">IFERROR(IF(LEN(E$11)=0,"",INDEX(Kanban_Helper!$B$5:$D$504,
MATCH(E$11&amp;"-"&amp;(ROW($B40)-ROW($B$12)-MOD(ROW($B40)-ROW($B$12),3))/3+1, Kanban_Helper!$E$5:$E$504&amp;"-"&amp;Kanban_Helper!$G$5:$G$504,0),
MOD(ROW($B40)-ROW($B$12),3)+1)),"")</f>
        <v/>
      </c>
      <c r="F40" s="169" t="str">
        <f t="array" ref="F40">IFERROR(IF(LEN(F$11)=0,"",INDEX(Kanban_Helper!$B$5:$D$504,
MATCH(F$11&amp;"-"&amp;(ROW($B40)-ROW($B$12)-MOD(ROW($B40)-ROW($B$12),3))/3+1, Kanban_Helper!$E$5:$E$504&amp;"-"&amp;Kanban_Helper!$G$5:$G$504,0),
MOD(ROW($B40)-ROW($B$12),3)+1)),"")</f>
        <v/>
      </c>
      <c r="G40" s="169" t="str">
        <f t="array" ref="G40">IFERROR(IF(LEN(G$11)=0,"",INDEX(Kanban_Helper!$B$5:$D$504,
MATCH(G$11&amp;"-"&amp;(ROW($B40)-ROW($B$12)-MOD(ROW($B40)-ROW($B$12),3))/3+1, Kanban_Helper!$E$5:$E$504&amp;"-"&amp;Kanban_Helper!$G$5:$G$504,0),
MOD(ROW($B40)-ROW($B$12),3)+1)),"")</f>
        <v/>
      </c>
      <c r="H40" s="169" t="str">
        <f t="array" ref="H40">IFERROR(IF(LEN(H$11)=0,"",INDEX(Kanban_Helper!$B$5:$D$504,
MATCH(H$11&amp;"-"&amp;(ROW($B40)-ROW($B$12)-MOD(ROW($B40)-ROW($B$12),3))/3+1, Kanban_Helper!$E$5:$E$504&amp;"-"&amp;Kanban_Helper!$G$5:$G$504,0),
MOD(ROW($B40)-ROW($B$12),3)+1)),"")</f>
        <v/>
      </c>
      <c r="I40" s="169" t="str">
        <f t="array" ref="I40">IFERROR(IF(LEN(I$11)=0,"",INDEX(Kanban_Helper!$B$5:$D$504,
MATCH(I$11&amp;"-"&amp;(ROW($B40)-ROW($B$12)-MOD(ROW($B40)-ROW($B$12),3))/3+1, Kanban_Helper!$E$5:$E$504&amp;"-"&amp;Kanban_Helper!$G$5:$G$504,0),
MOD(ROW($B40)-ROW($B$12),3)+1)),"")</f>
        <v/>
      </c>
      <c r="J40" s="169" t="str">
        <f t="array" ref="J40">IFERROR(IF(LEN(J$11)=0,"",INDEX(Kanban_Helper!$B$5:$D$504,
MATCH(J$11&amp;"-"&amp;(ROW($B40)-ROW($B$12)-MOD(ROW($B40)-ROW($B$12),3))/3+1, Kanban_Helper!$E$5:$E$504&amp;"-"&amp;Kanban_Helper!$G$5:$G$504,0),
MOD(ROW($B40)-ROW($B$12),3)+1)),"")</f>
        <v/>
      </c>
      <c r="K40" s="169" t="str">
        <f t="array" ref="K40">IFERROR(IF(LEN(K$11)=0,"",INDEX(Kanban_Helper!$B$5:$D$504,
MATCH(K$11&amp;"-"&amp;(ROW($B40)-ROW($B$12)-MOD(ROW($B40)-ROW($B$12),3))/3+1, Kanban_Helper!$E$5:$E$504&amp;"-"&amp;Kanban_Helper!$G$5:$G$504,0),
MOD(ROW($B40)-ROW($B$12),3)+1)),"")</f>
        <v/>
      </c>
      <c r="L40" s="169" t="str">
        <f t="array" ref="L40">IFERROR(IF(LEN(L$11)=0,"",INDEX(Kanban_Helper!$B$5:$D$504,
MATCH(L$11&amp;"-"&amp;(ROW($B40)-ROW($B$12)-MOD(ROW($B40)-ROW($B$12),3))/3+1, Kanban_Helper!$E$5:$E$504&amp;"-"&amp;Kanban_Helper!$G$5:$G$504,0),
MOD(ROW($B40)-ROW($B$12),3)+1)),"")</f>
        <v/>
      </c>
      <c r="M40" s="169" t="str">
        <f t="array" ref="M40">IFERROR(IF(LEN(M$11)=0,"",INDEX(Kanban_Helper!$B$5:$D$504,
MATCH(M$11&amp;"-"&amp;(ROW($B40)-ROW($B$12)-MOD(ROW($B40)-ROW($B$12),3))/3+1, Kanban_Helper!$E$5:$E$504&amp;"-"&amp;Kanban_Helper!$G$5:$G$504,0),
MOD(ROW($B40)-ROW($B$12),3)+1)),"")</f>
        <v/>
      </c>
      <c r="N40" s="169" t="str">
        <f t="array" ref="N40">IFERROR(IF(LEN(N$11)=0,"",INDEX(Kanban_Helper!$B$5:$D$504,
MATCH(N$11&amp;"-"&amp;(ROW($B40)-ROW($B$12)-MOD(ROW($B40)-ROW($B$12),3))/3+1, Kanban_Helper!$E$5:$E$504&amp;"-"&amp;Kanban_Helper!$G$5:$G$504,0),
MOD(ROW($B40)-ROW($B$12),3)+1)),"")</f>
        <v/>
      </c>
      <c r="O40" s="169" t="str">
        <f t="array" ref="O40">IFERROR(IF(LEN(O$11)=0,"",INDEX(Kanban_Helper!$B$5:$D$504,
MATCH(O$11&amp;"-"&amp;(ROW($B40)-ROW($B$12)-MOD(ROW($B40)-ROW($B$12),3))/3+1, Kanban_Helper!$E$5:$E$504&amp;"-"&amp;Kanban_Helper!$G$5:$G$504,0),
MOD(ROW($B40)-ROW($B$12),3)+1)),"")</f>
        <v/>
      </c>
      <c r="P40" s="169" t="str">
        <f t="array" ref="P40">IFERROR(IF(LEN(P$11)=0,"",INDEX(Kanban_Helper!$B$5:$D$504,
MATCH(P$11&amp;"-"&amp;(ROW($B40)-ROW($B$12)-MOD(ROW($B40)-ROW($B$12),3))/3+1, Kanban_Helper!$E$5:$E$504&amp;"-"&amp;Kanban_Helper!$G$5:$G$504,0),
MOD(ROW($B40)-ROW($B$12),3)+1)),"")</f>
        <v/>
      </c>
      <c r="Q40" s="169" t="str">
        <f t="array" ref="Q40">IFERROR(IF(LEN(Q$11)=0,"",INDEX(Kanban_Helper!$B$5:$D$504,
MATCH(Q$11&amp;"-"&amp;(ROW($B40)-ROW($B$12)-MOD(ROW($B40)-ROW($B$12),3))/3+1, Kanban_Helper!$E$5:$E$504&amp;"-"&amp;Kanban_Helper!$G$5:$G$504,0),
MOD(ROW($B40)-ROW($B$12),3)+1)),"")</f>
        <v/>
      </c>
      <c r="R40" s="37"/>
      <c r="S40" s="10"/>
      <c r="T40" s="10"/>
      <c r="U40" s="10"/>
    </row>
    <row r="41" spans="2:21" ht="15.75" thickBot="1" x14ac:dyDescent="0.3">
      <c r="B41" s="63"/>
      <c r="C41" s="171" t="str">
        <f t="array" ref="C41">IFERROR(IF(LEN(C$11)=0,"",INDEX(Kanban_Helper!$B$5:$D$504,
MATCH(C$11&amp;"-"&amp;(ROW($B41)-ROW($B$12)-MOD(ROW($B41)-ROW($B$12),3))/3+1, Kanban_Helper!$E$5:$E$504&amp;"-"&amp;Kanban_Helper!$G$5:$G$504,0),
MOD(ROW($B41)-ROW($B$12),3)+1)),"")</f>
        <v/>
      </c>
      <c r="D41" s="171" t="str">
        <f t="array" ref="D41">IFERROR(IF(LEN(D$11)=0,"",INDEX(Kanban_Helper!$B$5:$D$504,
MATCH(D$11&amp;"-"&amp;(ROW($B41)-ROW($B$12)-MOD(ROW($B41)-ROW($B$12),3))/3+1, Kanban_Helper!$E$5:$E$504&amp;"-"&amp;Kanban_Helper!$G$5:$G$504,0),
MOD(ROW($B41)-ROW($B$12),3)+1)),"")</f>
        <v/>
      </c>
      <c r="E41" s="171" t="str">
        <f t="array" ref="E41">IFERROR(IF(LEN(E$11)=0,"",INDEX(Kanban_Helper!$B$5:$D$504,
MATCH(E$11&amp;"-"&amp;(ROW($B41)-ROW($B$12)-MOD(ROW($B41)-ROW($B$12),3))/3+1, Kanban_Helper!$E$5:$E$504&amp;"-"&amp;Kanban_Helper!$G$5:$G$504,0),
MOD(ROW($B41)-ROW($B$12),3)+1)),"")</f>
        <v/>
      </c>
      <c r="F41" s="171" t="str">
        <f t="array" ref="F41">IFERROR(IF(LEN(F$11)=0,"",INDEX(Kanban_Helper!$B$5:$D$504,
MATCH(F$11&amp;"-"&amp;(ROW($B41)-ROW($B$12)-MOD(ROW($B41)-ROW($B$12),3))/3+1, Kanban_Helper!$E$5:$E$504&amp;"-"&amp;Kanban_Helper!$G$5:$G$504,0),
MOD(ROW($B41)-ROW($B$12),3)+1)),"")</f>
        <v/>
      </c>
      <c r="G41" s="171" t="str">
        <f t="array" ref="G41">IFERROR(IF(LEN(G$11)=0,"",INDEX(Kanban_Helper!$B$5:$D$504,
MATCH(G$11&amp;"-"&amp;(ROW($B41)-ROW($B$12)-MOD(ROW($B41)-ROW($B$12),3))/3+1, Kanban_Helper!$E$5:$E$504&amp;"-"&amp;Kanban_Helper!$G$5:$G$504,0),
MOD(ROW($B41)-ROW($B$12),3)+1)),"")</f>
        <v/>
      </c>
      <c r="H41" s="171" t="str">
        <f t="array" ref="H41">IFERROR(IF(LEN(H$11)=0,"",INDEX(Kanban_Helper!$B$5:$D$504,
MATCH(H$11&amp;"-"&amp;(ROW($B41)-ROW($B$12)-MOD(ROW($B41)-ROW($B$12),3))/3+1, Kanban_Helper!$E$5:$E$504&amp;"-"&amp;Kanban_Helper!$G$5:$G$504,0),
MOD(ROW($B41)-ROW($B$12),3)+1)),"")</f>
        <v/>
      </c>
      <c r="I41" s="171" t="str">
        <f t="array" ref="I41">IFERROR(IF(LEN(I$11)=0,"",INDEX(Kanban_Helper!$B$5:$D$504,
MATCH(I$11&amp;"-"&amp;(ROW($B41)-ROW($B$12)-MOD(ROW($B41)-ROW($B$12),3))/3+1, Kanban_Helper!$E$5:$E$504&amp;"-"&amp;Kanban_Helper!$G$5:$G$504,0),
MOD(ROW($B41)-ROW($B$12),3)+1)),"")</f>
        <v/>
      </c>
      <c r="J41" s="171" t="str">
        <f t="array" ref="J41">IFERROR(IF(LEN(J$11)=0,"",INDEX(Kanban_Helper!$B$5:$D$504,
MATCH(J$11&amp;"-"&amp;(ROW($B41)-ROW($B$12)-MOD(ROW($B41)-ROW($B$12),3))/3+1, Kanban_Helper!$E$5:$E$504&amp;"-"&amp;Kanban_Helper!$G$5:$G$504,0),
MOD(ROW($B41)-ROW($B$12),3)+1)),"")</f>
        <v/>
      </c>
      <c r="K41" s="171" t="str">
        <f t="array" ref="K41">IFERROR(IF(LEN(K$11)=0,"",INDEX(Kanban_Helper!$B$5:$D$504,
MATCH(K$11&amp;"-"&amp;(ROW($B41)-ROW($B$12)-MOD(ROW($B41)-ROW($B$12),3))/3+1, Kanban_Helper!$E$5:$E$504&amp;"-"&amp;Kanban_Helper!$G$5:$G$504,0),
MOD(ROW($B41)-ROW($B$12),3)+1)),"")</f>
        <v/>
      </c>
      <c r="L41" s="171" t="str">
        <f t="array" ref="L41">IFERROR(IF(LEN(L$11)=0,"",INDEX(Kanban_Helper!$B$5:$D$504,
MATCH(L$11&amp;"-"&amp;(ROW($B41)-ROW($B$12)-MOD(ROW($B41)-ROW($B$12),3))/3+1, Kanban_Helper!$E$5:$E$504&amp;"-"&amp;Kanban_Helper!$G$5:$G$504,0),
MOD(ROW($B41)-ROW($B$12),3)+1)),"")</f>
        <v/>
      </c>
      <c r="M41" s="171" t="str">
        <f t="array" ref="M41">IFERROR(IF(LEN(M$11)=0,"",INDEX(Kanban_Helper!$B$5:$D$504,
MATCH(M$11&amp;"-"&amp;(ROW($B41)-ROW($B$12)-MOD(ROW($B41)-ROW($B$12),3))/3+1, Kanban_Helper!$E$5:$E$504&amp;"-"&amp;Kanban_Helper!$G$5:$G$504,0),
MOD(ROW($B41)-ROW($B$12),3)+1)),"")</f>
        <v/>
      </c>
      <c r="N41" s="171" t="str">
        <f t="array" ref="N41">IFERROR(IF(LEN(N$11)=0,"",INDEX(Kanban_Helper!$B$5:$D$504,
MATCH(N$11&amp;"-"&amp;(ROW($B41)-ROW($B$12)-MOD(ROW($B41)-ROW($B$12),3))/3+1, Kanban_Helper!$E$5:$E$504&amp;"-"&amp;Kanban_Helper!$G$5:$G$504,0),
MOD(ROW($B41)-ROW($B$12),3)+1)),"")</f>
        <v/>
      </c>
      <c r="O41" s="171" t="str">
        <f t="array" ref="O41">IFERROR(IF(LEN(O$11)=0,"",INDEX(Kanban_Helper!$B$5:$D$504,
MATCH(O$11&amp;"-"&amp;(ROW($B41)-ROW($B$12)-MOD(ROW($B41)-ROW($B$12),3))/3+1, Kanban_Helper!$E$5:$E$504&amp;"-"&amp;Kanban_Helper!$G$5:$G$504,0),
MOD(ROW($B41)-ROW($B$12),3)+1)),"")</f>
        <v/>
      </c>
      <c r="P41" s="171" t="str">
        <f t="array" ref="P41">IFERROR(IF(LEN(P$11)=0,"",INDEX(Kanban_Helper!$B$5:$D$504,
MATCH(P$11&amp;"-"&amp;(ROW($B41)-ROW($B$12)-MOD(ROW($B41)-ROW($B$12),3))/3+1, Kanban_Helper!$E$5:$E$504&amp;"-"&amp;Kanban_Helper!$G$5:$G$504,0),
MOD(ROW($B41)-ROW($B$12),3)+1)),"")</f>
        <v/>
      </c>
      <c r="Q41" s="171" t="str">
        <f t="array" ref="Q41">IFERROR(IF(LEN(Q$11)=0,"",INDEX(Kanban_Helper!$B$5:$D$504,
MATCH(Q$11&amp;"-"&amp;(ROW($B41)-ROW($B$12)-MOD(ROW($B41)-ROW($B$12),3))/3+1, Kanban_Helper!$E$5:$E$504&amp;"-"&amp;Kanban_Helper!$G$5:$G$504,0),
MOD(ROW($B41)-ROW($B$12),3)+1)),"")</f>
        <v/>
      </c>
      <c r="R41" s="37"/>
      <c r="S41" s="10"/>
      <c r="T41" s="10"/>
      <c r="U41" s="10"/>
    </row>
    <row r="42" spans="2:21" ht="15.75" thickTop="1" x14ac:dyDescent="0.25">
      <c r="B42" s="63"/>
      <c r="C42" s="168" t="str">
        <f t="array" ref="C42">IFERROR(IF(LEN(C$11)=0,"",INDEX(Kanban_Helper!$B$5:$D$504,
MATCH(C$11&amp;"-"&amp;(ROW($B42)-ROW($B$12)-MOD(ROW($B42)-ROW($B$12),3))/3+1, Kanban_Helper!$E$5:$E$504&amp;"-"&amp;Kanban_Helper!$G$5:$G$504,0),
MOD(ROW($B42)-ROW($B$12),3)+1)),"")</f>
        <v/>
      </c>
      <c r="D42" s="168" t="str">
        <f t="array" ref="D42">IFERROR(IF(LEN(D$11)=0,"",INDEX(Kanban_Helper!$B$5:$D$504,
MATCH(D$11&amp;"-"&amp;(ROW($B42)-ROW($B$12)-MOD(ROW($B42)-ROW($B$12),3))/3+1, Kanban_Helper!$E$5:$E$504&amp;"-"&amp;Kanban_Helper!$G$5:$G$504,0),
MOD(ROW($B42)-ROW($B$12),3)+1)),"")</f>
        <v/>
      </c>
      <c r="E42" s="168" t="str">
        <f t="array" ref="E42">IFERROR(IF(LEN(E$11)=0,"",INDEX(Kanban_Helper!$B$5:$D$504,
MATCH(E$11&amp;"-"&amp;(ROW($B42)-ROW($B$12)-MOD(ROW($B42)-ROW($B$12),3))/3+1, Kanban_Helper!$E$5:$E$504&amp;"-"&amp;Kanban_Helper!$G$5:$G$504,0),
MOD(ROW($B42)-ROW($B$12),3)+1)),"")</f>
        <v/>
      </c>
      <c r="F42" s="168" t="str">
        <f t="array" ref="F42">IFERROR(IF(LEN(F$11)=0,"",INDEX(Kanban_Helper!$B$5:$D$504,
MATCH(F$11&amp;"-"&amp;(ROW($B42)-ROW($B$12)-MOD(ROW($B42)-ROW($B$12),3))/3+1, Kanban_Helper!$E$5:$E$504&amp;"-"&amp;Kanban_Helper!$G$5:$G$504,0),
MOD(ROW($B42)-ROW($B$12),3)+1)),"")</f>
        <v/>
      </c>
      <c r="G42" s="168" t="str">
        <f t="array" ref="G42">IFERROR(IF(LEN(G$11)=0,"",INDEX(Kanban_Helper!$B$5:$D$504,
MATCH(G$11&amp;"-"&amp;(ROW($B42)-ROW($B$12)-MOD(ROW($B42)-ROW($B$12),3))/3+1, Kanban_Helper!$E$5:$E$504&amp;"-"&amp;Kanban_Helper!$G$5:$G$504,0),
MOD(ROW($B42)-ROW($B$12),3)+1)),"")</f>
        <v/>
      </c>
      <c r="H42" s="168" t="str">
        <f t="array" ref="H42">IFERROR(IF(LEN(H$11)=0,"",INDEX(Kanban_Helper!$B$5:$D$504,
MATCH(H$11&amp;"-"&amp;(ROW($B42)-ROW($B$12)-MOD(ROW($B42)-ROW($B$12),3))/3+1, Kanban_Helper!$E$5:$E$504&amp;"-"&amp;Kanban_Helper!$G$5:$G$504,0),
MOD(ROW($B42)-ROW($B$12),3)+1)),"")</f>
        <v/>
      </c>
      <c r="I42" s="168" t="str">
        <f t="array" ref="I42">IFERROR(IF(LEN(I$11)=0,"",INDEX(Kanban_Helper!$B$5:$D$504,
MATCH(I$11&amp;"-"&amp;(ROW($B42)-ROW($B$12)-MOD(ROW($B42)-ROW($B$12),3))/3+1, Kanban_Helper!$E$5:$E$504&amp;"-"&amp;Kanban_Helper!$G$5:$G$504,0),
MOD(ROW($B42)-ROW($B$12),3)+1)),"")</f>
        <v/>
      </c>
      <c r="J42" s="168" t="str">
        <f t="array" ref="J42">IFERROR(IF(LEN(J$11)=0,"",INDEX(Kanban_Helper!$B$5:$D$504,
MATCH(J$11&amp;"-"&amp;(ROW($B42)-ROW($B$12)-MOD(ROW($B42)-ROW($B$12),3))/3+1, Kanban_Helper!$E$5:$E$504&amp;"-"&amp;Kanban_Helper!$G$5:$G$504,0),
MOD(ROW($B42)-ROW($B$12),3)+1)),"")</f>
        <v/>
      </c>
      <c r="K42" s="168" t="str">
        <f t="array" ref="K42">IFERROR(IF(LEN(K$11)=0,"",INDEX(Kanban_Helper!$B$5:$D$504,
MATCH(K$11&amp;"-"&amp;(ROW($B42)-ROW($B$12)-MOD(ROW($B42)-ROW($B$12),3))/3+1, Kanban_Helper!$E$5:$E$504&amp;"-"&amp;Kanban_Helper!$G$5:$G$504,0),
MOD(ROW($B42)-ROW($B$12),3)+1)),"")</f>
        <v/>
      </c>
      <c r="L42" s="168" t="str">
        <f t="array" ref="L42">IFERROR(IF(LEN(L$11)=0,"",INDEX(Kanban_Helper!$B$5:$D$504,
MATCH(L$11&amp;"-"&amp;(ROW($B42)-ROW($B$12)-MOD(ROW($B42)-ROW($B$12),3))/3+1, Kanban_Helper!$E$5:$E$504&amp;"-"&amp;Kanban_Helper!$G$5:$G$504,0),
MOD(ROW($B42)-ROW($B$12),3)+1)),"")</f>
        <v/>
      </c>
      <c r="M42" s="168" t="str">
        <f t="array" ref="M42">IFERROR(IF(LEN(M$11)=0,"",INDEX(Kanban_Helper!$B$5:$D$504,
MATCH(M$11&amp;"-"&amp;(ROW($B42)-ROW($B$12)-MOD(ROW($B42)-ROW($B$12),3))/3+1, Kanban_Helper!$E$5:$E$504&amp;"-"&amp;Kanban_Helper!$G$5:$G$504,0),
MOD(ROW($B42)-ROW($B$12),3)+1)),"")</f>
        <v/>
      </c>
      <c r="N42" s="168" t="str">
        <f t="array" ref="N42">IFERROR(IF(LEN(N$11)=0,"",INDEX(Kanban_Helper!$B$5:$D$504,
MATCH(N$11&amp;"-"&amp;(ROW($B42)-ROW($B$12)-MOD(ROW($B42)-ROW($B$12),3))/3+1, Kanban_Helper!$E$5:$E$504&amp;"-"&amp;Kanban_Helper!$G$5:$G$504,0),
MOD(ROW($B42)-ROW($B$12),3)+1)),"")</f>
        <v/>
      </c>
      <c r="O42" s="168" t="str">
        <f t="array" ref="O42">IFERROR(IF(LEN(O$11)=0,"",INDEX(Kanban_Helper!$B$5:$D$504,
MATCH(O$11&amp;"-"&amp;(ROW($B42)-ROW($B$12)-MOD(ROW($B42)-ROW($B$12),3))/3+1, Kanban_Helper!$E$5:$E$504&amp;"-"&amp;Kanban_Helper!$G$5:$G$504,0),
MOD(ROW($B42)-ROW($B$12),3)+1)),"")</f>
        <v/>
      </c>
      <c r="P42" s="168" t="str">
        <f t="array" ref="P42">IFERROR(IF(LEN(P$11)=0,"",INDEX(Kanban_Helper!$B$5:$D$504,
MATCH(P$11&amp;"-"&amp;(ROW($B42)-ROW($B$12)-MOD(ROW($B42)-ROW($B$12),3))/3+1, Kanban_Helper!$E$5:$E$504&amp;"-"&amp;Kanban_Helper!$G$5:$G$504,0),
MOD(ROW($B42)-ROW($B$12),3)+1)),"")</f>
        <v/>
      </c>
      <c r="Q42" s="168" t="str">
        <f t="array" ref="Q42">IFERROR(IF(LEN(Q$11)=0,"",INDEX(Kanban_Helper!$B$5:$D$504,
MATCH(Q$11&amp;"-"&amp;(ROW($B42)-ROW($B$12)-MOD(ROW($B42)-ROW($B$12),3))/3+1, Kanban_Helper!$E$5:$E$504&amp;"-"&amp;Kanban_Helper!$G$5:$G$504,0),
MOD(ROW($B42)-ROW($B$12),3)+1)),"")</f>
        <v/>
      </c>
      <c r="R42" s="37"/>
      <c r="S42" s="10"/>
      <c r="T42" s="10"/>
      <c r="U42" s="10"/>
    </row>
    <row r="43" spans="2:21" x14ac:dyDescent="0.25">
      <c r="B43" s="63"/>
      <c r="C43" s="169" t="str">
        <f t="array" ref="C43">IFERROR(IF(LEN(C$11)=0,"",INDEX(Kanban_Helper!$B$5:$D$504,
MATCH(C$11&amp;"-"&amp;(ROW($B43)-ROW($B$12)-MOD(ROW($B43)-ROW($B$12),3))/3+1, Kanban_Helper!$E$5:$E$504&amp;"-"&amp;Kanban_Helper!$G$5:$G$504,0),
MOD(ROW($B43)-ROW($B$12),3)+1)),"")</f>
        <v/>
      </c>
      <c r="D43" s="169" t="str">
        <f t="array" ref="D43">IFERROR(IF(LEN(D$11)=0,"",INDEX(Kanban_Helper!$B$5:$D$504,
MATCH(D$11&amp;"-"&amp;(ROW($B43)-ROW($B$12)-MOD(ROW($B43)-ROW($B$12),3))/3+1, Kanban_Helper!$E$5:$E$504&amp;"-"&amp;Kanban_Helper!$G$5:$G$504,0),
MOD(ROW($B43)-ROW($B$12),3)+1)),"")</f>
        <v/>
      </c>
      <c r="E43" s="169" t="str">
        <f t="array" ref="E43">IFERROR(IF(LEN(E$11)=0,"",INDEX(Kanban_Helper!$B$5:$D$504,
MATCH(E$11&amp;"-"&amp;(ROW($B43)-ROW($B$12)-MOD(ROW($B43)-ROW($B$12),3))/3+1, Kanban_Helper!$E$5:$E$504&amp;"-"&amp;Kanban_Helper!$G$5:$G$504,0),
MOD(ROW($B43)-ROW($B$12),3)+1)),"")</f>
        <v/>
      </c>
      <c r="F43" s="169" t="str">
        <f t="array" ref="F43">IFERROR(IF(LEN(F$11)=0,"",INDEX(Kanban_Helper!$B$5:$D$504,
MATCH(F$11&amp;"-"&amp;(ROW($B43)-ROW($B$12)-MOD(ROW($B43)-ROW($B$12),3))/3+1, Kanban_Helper!$E$5:$E$504&amp;"-"&amp;Kanban_Helper!$G$5:$G$504,0),
MOD(ROW($B43)-ROW($B$12),3)+1)),"")</f>
        <v/>
      </c>
      <c r="G43" s="169" t="str">
        <f t="array" ref="G43">IFERROR(IF(LEN(G$11)=0,"",INDEX(Kanban_Helper!$B$5:$D$504,
MATCH(G$11&amp;"-"&amp;(ROW($B43)-ROW($B$12)-MOD(ROW($B43)-ROW($B$12),3))/3+1, Kanban_Helper!$E$5:$E$504&amp;"-"&amp;Kanban_Helper!$G$5:$G$504,0),
MOD(ROW($B43)-ROW($B$12),3)+1)),"")</f>
        <v/>
      </c>
      <c r="H43" s="169" t="str">
        <f t="array" ref="H43">IFERROR(IF(LEN(H$11)=0,"",INDEX(Kanban_Helper!$B$5:$D$504,
MATCH(H$11&amp;"-"&amp;(ROW($B43)-ROW($B$12)-MOD(ROW($B43)-ROW($B$12),3))/3+1, Kanban_Helper!$E$5:$E$504&amp;"-"&amp;Kanban_Helper!$G$5:$G$504,0),
MOD(ROW($B43)-ROW($B$12),3)+1)),"")</f>
        <v/>
      </c>
      <c r="I43" s="169" t="str">
        <f t="array" ref="I43">IFERROR(IF(LEN(I$11)=0,"",INDEX(Kanban_Helper!$B$5:$D$504,
MATCH(I$11&amp;"-"&amp;(ROW($B43)-ROW($B$12)-MOD(ROW($B43)-ROW($B$12),3))/3+1, Kanban_Helper!$E$5:$E$504&amp;"-"&amp;Kanban_Helper!$G$5:$G$504,0),
MOD(ROW($B43)-ROW($B$12),3)+1)),"")</f>
        <v/>
      </c>
      <c r="J43" s="169" t="str">
        <f t="array" ref="J43">IFERROR(IF(LEN(J$11)=0,"",INDEX(Kanban_Helper!$B$5:$D$504,
MATCH(J$11&amp;"-"&amp;(ROW($B43)-ROW($B$12)-MOD(ROW($B43)-ROW($B$12),3))/3+1, Kanban_Helper!$E$5:$E$504&amp;"-"&amp;Kanban_Helper!$G$5:$G$504,0),
MOD(ROW($B43)-ROW($B$12),3)+1)),"")</f>
        <v/>
      </c>
      <c r="K43" s="169" t="str">
        <f t="array" ref="K43">IFERROR(IF(LEN(K$11)=0,"",INDEX(Kanban_Helper!$B$5:$D$504,
MATCH(K$11&amp;"-"&amp;(ROW($B43)-ROW($B$12)-MOD(ROW($B43)-ROW($B$12),3))/3+1, Kanban_Helper!$E$5:$E$504&amp;"-"&amp;Kanban_Helper!$G$5:$G$504,0),
MOD(ROW($B43)-ROW($B$12),3)+1)),"")</f>
        <v/>
      </c>
      <c r="L43" s="169" t="str">
        <f t="array" ref="L43">IFERROR(IF(LEN(L$11)=0,"",INDEX(Kanban_Helper!$B$5:$D$504,
MATCH(L$11&amp;"-"&amp;(ROW($B43)-ROW($B$12)-MOD(ROW($B43)-ROW($B$12),3))/3+1, Kanban_Helper!$E$5:$E$504&amp;"-"&amp;Kanban_Helper!$G$5:$G$504,0),
MOD(ROW($B43)-ROW($B$12),3)+1)),"")</f>
        <v/>
      </c>
      <c r="M43" s="169" t="str">
        <f t="array" ref="M43">IFERROR(IF(LEN(M$11)=0,"",INDEX(Kanban_Helper!$B$5:$D$504,
MATCH(M$11&amp;"-"&amp;(ROW($B43)-ROW($B$12)-MOD(ROW($B43)-ROW($B$12),3))/3+1, Kanban_Helper!$E$5:$E$504&amp;"-"&amp;Kanban_Helper!$G$5:$G$504,0),
MOD(ROW($B43)-ROW($B$12),3)+1)),"")</f>
        <v/>
      </c>
      <c r="N43" s="169" t="str">
        <f t="array" ref="N43">IFERROR(IF(LEN(N$11)=0,"",INDEX(Kanban_Helper!$B$5:$D$504,
MATCH(N$11&amp;"-"&amp;(ROW($B43)-ROW($B$12)-MOD(ROW($B43)-ROW($B$12),3))/3+1, Kanban_Helper!$E$5:$E$504&amp;"-"&amp;Kanban_Helper!$G$5:$G$504,0),
MOD(ROW($B43)-ROW($B$12),3)+1)),"")</f>
        <v/>
      </c>
      <c r="O43" s="169" t="str">
        <f t="array" ref="O43">IFERROR(IF(LEN(O$11)=0,"",INDEX(Kanban_Helper!$B$5:$D$504,
MATCH(O$11&amp;"-"&amp;(ROW($B43)-ROW($B$12)-MOD(ROW($B43)-ROW($B$12),3))/3+1, Kanban_Helper!$E$5:$E$504&amp;"-"&amp;Kanban_Helper!$G$5:$G$504,0),
MOD(ROW($B43)-ROW($B$12),3)+1)),"")</f>
        <v/>
      </c>
      <c r="P43" s="169" t="str">
        <f t="array" ref="P43">IFERROR(IF(LEN(P$11)=0,"",INDEX(Kanban_Helper!$B$5:$D$504,
MATCH(P$11&amp;"-"&amp;(ROW($B43)-ROW($B$12)-MOD(ROW($B43)-ROW($B$12),3))/3+1, Kanban_Helper!$E$5:$E$504&amp;"-"&amp;Kanban_Helper!$G$5:$G$504,0),
MOD(ROW($B43)-ROW($B$12),3)+1)),"")</f>
        <v/>
      </c>
      <c r="Q43" s="169" t="str">
        <f t="array" ref="Q43">IFERROR(IF(LEN(Q$11)=0,"",INDEX(Kanban_Helper!$B$5:$D$504,
MATCH(Q$11&amp;"-"&amp;(ROW($B43)-ROW($B$12)-MOD(ROW($B43)-ROW($B$12),3))/3+1, Kanban_Helper!$E$5:$E$504&amp;"-"&amp;Kanban_Helper!$G$5:$G$504,0),
MOD(ROW($B43)-ROW($B$12),3)+1)),"")</f>
        <v/>
      </c>
      <c r="R43" s="37"/>
      <c r="S43" s="10"/>
      <c r="T43" s="10"/>
      <c r="U43" s="10"/>
    </row>
    <row r="44" spans="2:21" ht="15.75" thickBot="1" x14ac:dyDescent="0.3">
      <c r="B44" s="63"/>
      <c r="C44" s="171" t="str">
        <f t="array" ref="C44">IFERROR(IF(LEN(C$11)=0,"",INDEX(Kanban_Helper!$B$5:$D$504,
MATCH(C$11&amp;"-"&amp;(ROW($B44)-ROW($B$12)-MOD(ROW($B44)-ROW($B$12),3))/3+1, Kanban_Helper!$E$5:$E$504&amp;"-"&amp;Kanban_Helper!$G$5:$G$504,0),
MOD(ROW($B44)-ROW($B$12),3)+1)),"")</f>
        <v/>
      </c>
      <c r="D44" s="171" t="str">
        <f t="array" ref="D44">IFERROR(IF(LEN(D$11)=0,"",INDEX(Kanban_Helper!$B$5:$D$504,
MATCH(D$11&amp;"-"&amp;(ROW($B44)-ROW($B$12)-MOD(ROW($B44)-ROW($B$12),3))/3+1, Kanban_Helper!$E$5:$E$504&amp;"-"&amp;Kanban_Helper!$G$5:$G$504,0),
MOD(ROW($B44)-ROW($B$12),3)+1)),"")</f>
        <v/>
      </c>
      <c r="E44" s="171" t="str">
        <f t="array" ref="E44">IFERROR(IF(LEN(E$11)=0,"",INDEX(Kanban_Helper!$B$5:$D$504,
MATCH(E$11&amp;"-"&amp;(ROW($B44)-ROW($B$12)-MOD(ROW($B44)-ROW($B$12),3))/3+1, Kanban_Helper!$E$5:$E$504&amp;"-"&amp;Kanban_Helper!$G$5:$G$504,0),
MOD(ROW($B44)-ROW($B$12),3)+1)),"")</f>
        <v/>
      </c>
      <c r="F44" s="171" t="str">
        <f t="array" ref="F44">IFERROR(IF(LEN(F$11)=0,"",INDEX(Kanban_Helper!$B$5:$D$504,
MATCH(F$11&amp;"-"&amp;(ROW($B44)-ROW($B$12)-MOD(ROW($B44)-ROW($B$12),3))/3+1, Kanban_Helper!$E$5:$E$504&amp;"-"&amp;Kanban_Helper!$G$5:$G$504,0),
MOD(ROW($B44)-ROW($B$12),3)+1)),"")</f>
        <v/>
      </c>
      <c r="G44" s="171" t="str">
        <f t="array" ref="G44">IFERROR(IF(LEN(G$11)=0,"",INDEX(Kanban_Helper!$B$5:$D$504,
MATCH(G$11&amp;"-"&amp;(ROW($B44)-ROW($B$12)-MOD(ROW($B44)-ROW($B$12),3))/3+1, Kanban_Helper!$E$5:$E$504&amp;"-"&amp;Kanban_Helper!$G$5:$G$504,0),
MOD(ROW($B44)-ROW($B$12),3)+1)),"")</f>
        <v/>
      </c>
      <c r="H44" s="171" t="str">
        <f t="array" ref="H44">IFERROR(IF(LEN(H$11)=0,"",INDEX(Kanban_Helper!$B$5:$D$504,
MATCH(H$11&amp;"-"&amp;(ROW($B44)-ROW($B$12)-MOD(ROW($B44)-ROW($B$12),3))/3+1, Kanban_Helper!$E$5:$E$504&amp;"-"&amp;Kanban_Helper!$G$5:$G$504,0),
MOD(ROW($B44)-ROW($B$12),3)+1)),"")</f>
        <v/>
      </c>
      <c r="I44" s="171" t="str">
        <f t="array" ref="I44">IFERROR(IF(LEN(I$11)=0,"",INDEX(Kanban_Helper!$B$5:$D$504,
MATCH(I$11&amp;"-"&amp;(ROW($B44)-ROW($B$12)-MOD(ROW($B44)-ROW($B$12),3))/3+1, Kanban_Helper!$E$5:$E$504&amp;"-"&amp;Kanban_Helper!$G$5:$G$504,0),
MOD(ROW($B44)-ROW($B$12),3)+1)),"")</f>
        <v/>
      </c>
      <c r="J44" s="171" t="str">
        <f t="array" ref="J44">IFERROR(IF(LEN(J$11)=0,"",INDEX(Kanban_Helper!$B$5:$D$504,
MATCH(J$11&amp;"-"&amp;(ROW($B44)-ROW($B$12)-MOD(ROW($B44)-ROW($B$12),3))/3+1, Kanban_Helper!$E$5:$E$504&amp;"-"&amp;Kanban_Helper!$G$5:$G$504,0),
MOD(ROW($B44)-ROW($B$12),3)+1)),"")</f>
        <v/>
      </c>
      <c r="K44" s="171" t="str">
        <f t="array" ref="K44">IFERROR(IF(LEN(K$11)=0,"",INDEX(Kanban_Helper!$B$5:$D$504,
MATCH(K$11&amp;"-"&amp;(ROW($B44)-ROW($B$12)-MOD(ROW($B44)-ROW($B$12),3))/3+1, Kanban_Helper!$E$5:$E$504&amp;"-"&amp;Kanban_Helper!$G$5:$G$504,0),
MOD(ROW($B44)-ROW($B$12),3)+1)),"")</f>
        <v/>
      </c>
      <c r="L44" s="171" t="str">
        <f t="array" ref="L44">IFERROR(IF(LEN(L$11)=0,"",INDEX(Kanban_Helper!$B$5:$D$504,
MATCH(L$11&amp;"-"&amp;(ROW($B44)-ROW($B$12)-MOD(ROW($B44)-ROW($B$12),3))/3+1, Kanban_Helper!$E$5:$E$504&amp;"-"&amp;Kanban_Helper!$G$5:$G$504,0),
MOD(ROW($B44)-ROW($B$12),3)+1)),"")</f>
        <v/>
      </c>
      <c r="M44" s="171" t="str">
        <f t="array" ref="M44">IFERROR(IF(LEN(M$11)=0,"",INDEX(Kanban_Helper!$B$5:$D$504,
MATCH(M$11&amp;"-"&amp;(ROW($B44)-ROW($B$12)-MOD(ROW($B44)-ROW($B$12),3))/3+1, Kanban_Helper!$E$5:$E$504&amp;"-"&amp;Kanban_Helper!$G$5:$G$504,0),
MOD(ROW($B44)-ROW($B$12),3)+1)),"")</f>
        <v/>
      </c>
      <c r="N44" s="171" t="str">
        <f t="array" ref="N44">IFERROR(IF(LEN(N$11)=0,"",INDEX(Kanban_Helper!$B$5:$D$504,
MATCH(N$11&amp;"-"&amp;(ROW($B44)-ROW($B$12)-MOD(ROW($B44)-ROW($B$12),3))/3+1, Kanban_Helper!$E$5:$E$504&amp;"-"&amp;Kanban_Helper!$G$5:$G$504,0),
MOD(ROW($B44)-ROW($B$12),3)+1)),"")</f>
        <v/>
      </c>
      <c r="O44" s="171" t="str">
        <f t="array" ref="O44">IFERROR(IF(LEN(O$11)=0,"",INDEX(Kanban_Helper!$B$5:$D$504,
MATCH(O$11&amp;"-"&amp;(ROW($B44)-ROW($B$12)-MOD(ROW($B44)-ROW($B$12),3))/3+1, Kanban_Helper!$E$5:$E$504&amp;"-"&amp;Kanban_Helper!$G$5:$G$504,0),
MOD(ROW($B44)-ROW($B$12),3)+1)),"")</f>
        <v/>
      </c>
      <c r="P44" s="171" t="str">
        <f t="array" ref="P44">IFERROR(IF(LEN(P$11)=0,"",INDEX(Kanban_Helper!$B$5:$D$504,
MATCH(P$11&amp;"-"&amp;(ROW($B44)-ROW($B$12)-MOD(ROW($B44)-ROW($B$12),3))/3+1, Kanban_Helper!$E$5:$E$504&amp;"-"&amp;Kanban_Helper!$G$5:$G$504,0),
MOD(ROW($B44)-ROW($B$12),3)+1)),"")</f>
        <v/>
      </c>
      <c r="Q44" s="171" t="str">
        <f t="array" ref="Q44">IFERROR(IF(LEN(Q$11)=0,"",INDEX(Kanban_Helper!$B$5:$D$504,
MATCH(Q$11&amp;"-"&amp;(ROW($B44)-ROW($B$12)-MOD(ROW($B44)-ROW($B$12),3))/3+1, Kanban_Helper!$E$5:$E$504&amp;"-"&amp;Kanban_Helper!$G$5:$G$504,0),
MOD(ROW($B44)-ROW($B$12),3)+1)),"")</f>
        <v/>
      </c>
      <c r="R44" s="37"/>
      <c r="S44" s="10"/>
      <c r="T44" s="10"/>
      <c r="U44" s="10"/>
    </row>
    <row r="45" spans="2:21" ht="15.75" thickTop="1" x14ac:dyDescent="0.25">
      <c r="B45" s="63"/>
      <c r="C45" s="168" t="str">
        <f t="array" ref="C45">IFERROR(IF(LEN(C$11)=0,"",INDEX(Kanban_Helper!$B$5:$D$504,
MATCH(C$11&amp;"-"&amp;(ROW($B45)-ROW($B$12)-MOD(ROW($B45)-ROW($B$12),3))/3+1, Kanban_Helper!$E$5:$E$504&amp;"-"&amp;Kanban_Helper!$G$5:$G$504,0),
MOD(ROW($B45)-ROW($B$12),3)+1)),"")</f>
        <v/>
      </c>
      <c r="D45" s="168" t="str">
        <f t="array" ref="D45">IFERROR(IF(LEN(D$11)=0,"",INDEX(Kanban_Helper!$B$5:$D$504,
MATCH(D$11&amp;"-"&amp;(ROW($B45)-ROW($B$12)-MOD(ROW($B45)-ROW($B$12),3))/3+1, Kanban_Helper!$E$5:$E$504&amp;"-"&amp;Kanban_Helper!$G$5:$G$504,0),
MOD(ROW($B45)-ROW($B$12),3)+1)),"")</f>
        <v/>
      </c>
      <c r="E45" s="168" t="str">
        <f t="array" ref="E45">IFERROR(IF(LEN(E$11)=0,"",INDEX(Kanban_Helper!$B$5:$D$504,
MATCH(E$11&amp;"-"&amp;(ROW($B45)-ROW($B$12)-MOD(ROW($B45)-ROW($B$12),3))/3+1, Kanban_Helper!$E$5:$E$504&amp;"-"&amp;Kanban_Helper!$G$5:$G$504,0),
MOD(ROW($B45)-ROW($B$12),3)+1)),"")</f>
        <v/>
      </c>
      <c r="F45" s="168" t="str">
        <f t="array" ref="F45">IFERROR(IF(LEN(F$11)=0,"",INDEX(Kanban_Helper!$B$5:$D$504,
MATCH(F$11&amp;"-"&amp;(ROW($B45)-ROW($B$12)-MOD(ROW($B45)-ROW($B$12),3))/3+1, Kanban_Helper!$E$5:$E$504&amp;"-"&amp;Kanban_Helper!$G$5:$G$504,0),
MOD(ROW($B45)-ROW($B$12),3)+1)),"")</f>
        <v/>
      </c>
      <c r="G45" s="168" t="str">
        <f t="array" ref="G45">IFERROR(IF(LEN(G$11)=0,"",INDEX(Kanban_Helper!$B$5:$D$504,
MATCH(G$11&amp;"-"&amp;(ROW($B45)-ROW($B$12)-MOD(ROW($B45)-ROW($B$12),3))/3+1, Kanban_Helper!$E$5:$E$504&amp;"-"&amp;Kanban_Helper!$G$5:$G$504,0),
MOD(ROW($B45)-ROW($B$12),3)+1)),"")</f>
        <v/>
      </c>
      <c r="H45" s="168" t="str">
        <f t="array" ref="H45">IFERROR(IF(LEN(H$11)=0,"",INDEX(Kanban_Helper!$B$5:$D$504,
MATCH(H$11&amp;"-"&amp;(ROW($B45)-ROW($B$12)-MOD(ROW($B45)-ROW($B$12),3))/3+1, Kanban_Helper!$E$5:$E$504&amp;"-"&amp;Kanban_Helper!$G$5:$G$504,0),
MOD(ROW($B45)-ROW($B$12),3)+1)),"")</f>
        <v/>
      </c>
      <c r="I45" s="168" t="str">
        <f t="array" ref="I45">IFERROR(IF(LEN(I$11)=0,"",INDEX(Kanban_Helper!$B$5:$D$504,
MATCH(I$11&amp;"-"&amp;(ROW($B45)-ROW($B$12)-MOD(ROW($B45)-ROW($B$12),3))/3+1, Kanban_Helper!$E$5:$E$504&amp;"-"&amp;Kanban_Helper!$G$5:$G$504,0),
MOD(ROW($B45)-ROW($B$12),3)+1)),"")</f>
        <v/>
      </c>
      <c r="J45" s="168" t="str">
        <f t="array" ref="J45">IFERROR(IF(LEN(J$11)=0,"",INDEX(Kanban_Helper!$B$5:$D$504,
MATCH(J$11&amp;"-"&amp;(ROW($B45)-ROW($B$12)-MOD(ROW($B45)-ROW($B$12),3))/3+1, Kanban_Helper!$E$5:$E$504&amp;"-"&amp;Kanban_Helper!$G$5:$G$504,0),
MOD(ROW($B45)-ROW($B$12),3)+1)),"")</f>
        <v/>
      </c>
      <c r="K45" s="168" t="str">
        <f t="array" ref="K45">IFERROR(IF(LEN(K$11)=0,"",INDEX(Kanban_Helper!$B$5:$D$504,
MATCH(K$11&amp;"-"&amp;(ROW($B45)-ROW($B$12)-MOD(ROW($B45)-ROW($B$12),3))/3+1, Kanban_Helper!$E$5:$E$504&amp;"-"&amp;Kanban_Helper!$G$5:$G$504,0),
MOD(ROW($B45)-ROW($B$12),3)+1)),"")</f>
        <v/>
      </c>
      <c r="L45" s="168" t="str">
        <f t="array" ref="L45">IFERROR(IF(LEN(L$11)=0,"",INDEX(Kanban_Helper!$B$5:$D$504,
MATCH(L$11&amp;"-"&amp;(ROW($B45)-ROW($B$12)-MOD(ROW($B45)-ROW($B$12),3))/3+1, Kanban_Helper!$E$5:$E$504&amp;"-"&amp;Kanban_Helper!$G$5:$G$504,0),
MOD(ROW($B45)-ROW($B$12),3)+1)),"")</f>
        <v/>
      </c>
      <c r="M45" s="168" t="str">
        <f t="array" ref="M45">IFERROR(IF(LEN(M$11)=0,"",INDEX(Kanban_Helper!$B$5:$D$504,
MATCH(M$11&amp;"-"&amp;(ROW($B45)-ROW($B$12)-MOD(ROW($B45)-ROW($B$12),3))/3+1, Kanban_Helper!$E$5:$E$504&amp;"-"&amp;Kanban_Helper!$G$5:$G$504,0),
MOD(ROW($B45)-ROW($B$12),3)+1)),"")</f>
        <v/>
      </c>
      <c r="N45" s="168" t="str">
        <f t="array" ref="N45">IFERROR(IF(LEN(N$11)=0,"",INDEX(Kanban_Helper!$B$5:$D$504,
MATCH(N$11&amp;"-"&amp;(ROW($B45)-ROW($B$12)-MOD(ROW($B45)-ROW($B$12),3))/3+1, Kanban_Helper!$E$5:$E$504&amp;"-"&amp;Kanban_Helper!$G$5:$G$504,0),
MOD(ROW($B45)-ROW($B$12),3)+1)),"")</f>
        <v/>
      </c>
      <c r="O45" s="168" t="str">
        <f t="array" ref="O45">IFERROR(IF(LEN(O$11)=0,"",INDEX(Kanban_Helper!$B$5:$D$504,
MATCH(O$11&amp;"-"&amp;(ROW($B45)-ROW($B$12)-MOD(ROW($B45)-ROW($B$12),3))/3+1, Kanban_Helper!$E$5:$E$504&amp;"-"&amp;Kanban_Helper!$G$5:$G$504,0),
MOD(ROW($B45)-ROW($B$12),3)+1)),"")</f>
        <v/>
      </c>
      <c r="P45" s="168" t="str">
        <f t="array" ref="P45">IFERROR(IF(LEN(P$11)=0,"",INDEX(Kanban_Helper!$B$5:$D$504,
MATCH(P$11&amp;"-"&amp;(ROW($B45)-ROW($B$12)-MOD(ROW($B45)-ROW($B$12),3))/3+1, Kanban_Helper!$E$5:$E$504&amp;"-"&amp;Kanban_Helper!$G$5:$G$504,0),
MOD(ROW($B45)-ROW($B$12),3)+1)),"")</f>
        <v/>
      </c>
      <c r="Q45" s="168" t="str">
        <f t="array" ref="Q45">IFERROR(IF(LEN(Q$11)=0,"",INDEX(Kanban_Helper!$B$5:$D$504,
MATCH(Q$11&amp;"-"&amp;(ROW($B45)-ROW($B$12)-MOD(ROW($B45)-ROW($B$12),3))/3+1, Kanban_Helper!$E$5:$E$504&amp;"-"&amp;Kanban_Helper!$G$5:$G$504,0),
MOD(ROW($B45)-ROW($B$12),3)+1)),"")</f>
        <v/>
      </c>
      <c r="R45" s="37"/>
      <c r="S45" s="10"/>
      <c r="T45" s="10"/>
      <c r="U45" s="10"/>
    </row>
    <row r="46" spans="2:21" x14ac:dyDescent="0.25">
      <c r="B46" s="63"/>
      <c r="C46" s="169" t="str">
        <f t="array" ref="C46">IFERROR(IF(LEN(C$11)=0,"",INDEX(Kanban_Helper!$B$5:$D$504,
MATCH(C$11&amp;"-"&amp;(ROW($B46)-ROW($B$12)-MOD(ROW($B46)-ROW($B$12),3))/3+1, Kanban_Helper!$E$5:$E$504&amp;"-"&amp;Kanban_Helper!$G$5:$G$504,0),
MOD(ROW($B46)-ROW($B$12),3)+1)),"")</f>
        <v/>
      </c>
      <c r="D46" s="169" t="str">
        <f t="array" ref="D46">IFERROR(IF(LEN(D$11)=0,"",INDEX(Kanban_Helper!$B$5:$D$504,
MATCH(D$11&amp;"-"&amp;(ROW($B46)-ROW($B$12)-MOD(ROW($B46)-ROW($B$12),3))/3+1, Kanban_Helper!$E$5:$E$504&amp;"-"&amp;Kanban_Helper!$G$5:$G$504,0),
MOD(ROW($B46)-ROW($B$12),3)+1)),"")</f>
        <v/>
      </c>
      <c r="E46" s="169" t="str">
        <f t="array" ref="E46">IFERROR(IF(LEN(E$11)=0,"",INDEX(Kanban_Helper!$B$5:$D$504,
MATCH(E$11&amp;"-"&amp;(ROW($B46)-ROW($B$12)-MOD(ROW($B46)-ROW($B$12),3))/3+1, Kanban_Helper!$E$5:$E$504&amp;"-"&amp;Kanban_Helper!$G$5:$G$504,0),
MOD(ROW($B46)-ROW($B$12),3)+1)),"")</f>
        <v/>
      </c>
      <c r="F46" s="169" t="str">
        <f t="array" ref="F46">IFERROR(IF(LEN(F$11)=0,"",INDEX(Kanban_Helper!$B$5:$D$504,
MATCH(F$11&amp;"-"&amp;(ROW($B46)-ROW($B$12)-MOD(ROW($B46)-ROW($B$12),3))/3+1, Kanban_Helper!$E$5:$E$504&amp;"-"&amp;Kanban_Helper!$G$5:$G$504,0),
MOD(ROW($B46)-ROW($B$12),3)+1)),"")</f>
        <v/>
      </c>
      <c r="G46" s="169" t="str">
        <f t="array" ref="G46">IFERROR(IF(LEN(G$11)=0,"",INDEX(Kanban_Helper!$B$5:$D$504,
MATCH(G$11&amp;"-"&amp;(ROW($B46)-ROW($B$12)-MOD(ROW($B46)-ROW($B$12),3))/3+1, Kanban_Helper!$E$5:$E$504&amp;"-"&amp;Kanban_Helper!$G$5:$G$504,0),
MOD(ROW($B46)-ROW($B$12),3)+1)),"")</f>
        <v/>
      </c>
      <c r="H46" s="169" t="str">
        <f t="array" ref="H46">IFERROR(IF(LEN(H$11)=0,"",INDEX(Kanban_Helper!$B$5:$D$504,
MATCH(H$11&amp;"-"&amp;(ROW($B46)-ROW($B$12)-MOD(ROW($B46)-ROW($B$12),3))/3+1, Kanban_Helper!$E$5:$E$504&amp;"-"&amp;Kanban_Helper!$G$5:$G$504,0),
MOD(ROW($B46)-ROW($B$12),3)+1)),"")</f>
        <v/>
      </c>
      <c r="I46" s="169" t="str">
        <f t="array" ref="I46">IFERROR(IF(LEN(I$11)=0,"",INDEX(Kanban_Helper!$B$5:$D$504,
MATCH(I$11&amp;"-"&amp;(ROW($B46)-ROW($B$12)-MOD(ROW($B46)-ROW($B$12),3))/3+1, Kanban_Helper!$E$5:$E$504&amp;"-"&amp;Kanban_Helper!$G$5:$G$504,0),
MOD(ROW($B46)-ROW($B$12),3)+1)),"")</f>
        <v/>
      </c>
      <c r="J46" s="169" t="str">
        <f t="array" ref="J46">IFERROR(IF(LEN(J$11)=0,"",INDEX(Kanban_Helper!$B$5:$D$504,
MATCH(J$11&amp;"-"&amp;(ROW($B46)-ROW($B$12)-MOD(ROW($B46)-ROW($B$12),3))/3+1, Kanban_Helper!$E$5:$E$504&amp;"-"&amp;Kanban_Helper!$G$5:$G$504,0),
MOD(ROW($B46)-ROW($B$12),3)+1)),"")</f>
        <v/>
      </c>
      <c r="K46" s="169" t="str">
        <f t="array" ref="K46">IFERROR(IF(LEN(K$11)=0,"",INDEX(Kanban_Helper!$B$5:$D$504,
MATCH(K$11&amp;"-"&amp;(ROW($B46)-ROW($B$12)-MOD(ROW($B46)-ROW($B$12),3))/3+1, Kanban_Helper!$E$5:$E$504&amp;"-"&amp;Kanban_Helper!$G$5:$G$504,0),
MOD(ROW($B46)-ROW($B$12),3)+1)),"")</f>
        <v/>
      </c>
      <c r="L46" s="169" t="str">
        <f t="array" ref="L46">IFERROR(IF(LEN(L$11)=0,"",INDEX(Kanban_Helper!$B$5:$D$504,
MATCH(L$11&amp;"-"&amp;(ROW($B46)-ROW($B$12)-MOD(ROW($B46)-ROW($B$12),3))/3+1, Kanban_Helper!$E$5:$E$504&amp;"-"&amp;Kanban_Helper!$G$5:$G$504,0),
MOD(ROW($B46)-ROW($B$12),3)+1)),"")</f>
        <v/>
      </c>
      <c r="M46" s="169" t="str">
        <f t="array" ref="M46">IFERROR(IF(LEN(M$11)=0,"",INDEX(Kanban_Helper!$B$5:$D$504,
MATCH(M$11&amp;"-"&amp;(ROW($B46)-ROW($B$12)-MOD(ROW($B46)-ROW($B$12),3))/3+1, Kanban_Helper!$E$5:$E$504&amp;"-"&amp;Kanban_Helper!$G$5:$G$504,0),
MOD(ROW($B46)-ROW($B$12),3)+1)),"")</f>
        <v/>
      </c>
      <c r="N46" s="169" t="str">
        <f t="array" ref="N46">IFERROR(IF(LEN(N$11)=0,"",INDEX(Kanban_Helper!$B$5:$D$504,
MATCH(N$11&amp;"-"&amp;(ROW($B46)-ROW($B$12)-MOD(ROW($B46)-ROW($B$12),3))/3+1, Kanban_Helper!$E$5:$E$504&amp;"-"&amp;Kanban_Helper!$G$5:$G$504,0),
MOD(ROW($B46)-ROW($B$12),3)+1)),"")</f>
        <v/>
      </c>
      <c r="O46" s="169" t="str">
        <f t="array" ref="O46">IFERROR(IF(LEN(O$11)=0,"",INDEX(Kanban_Helper!$B$5:$D$504,
MATCH(O$11&amp;"-"&amp;(ROW($B46)-ROW($B$12)-MOD(ROW($B46)-ROW($B$12),3))/3+1, Kanban_Helper!$E$5:$E$504&amp;"-"&amp;Kanban_Helper!$G$5:$G$504,0),
MOD(ROW($B46)-ROW($B$12),3)+1)),"")</f>
        <v/>
      </c>
      <c r="P46" s="169" t="str">
        <f t="array" ref="P46">IFERROR(IF(LEN(P$11)=0,"",INDEX(Kanban_Helper!$B$5:$D$504,
MATCH(P$11&amp;"-"&amp;(ROW($B46)-ROW($B$12)-MOD(ROW($B46)-ROW($B$12),3))/3+1, Kanban_Helper!$E$5:$E$504&amp;"-"&amp;Kanban_Helper!$G$5:$G$504,0),
MOD(ROW($B46)-ROW($B$12),3)+1)),"")</f>
        <v/>
      </c>
      <c r="Q46" s="169" t="str">
        <f t="array" ref="Q46">IFERROR(IF(LEN(Q$11)=0,"",INDEX(Kanban_Helper!$B$5:$D$504,
MATCH(Q$11&amp;"-"&amp;(ROW($B46)-ROW($B$12)-MOD(ROW($B46)-ROW($B$12),3))/3+1, Kanban_Helper!$E$5:$E$504&amp;"-"&amp;Kanban_Helper!$G$5:$G$504,0),
MOD(ROW($B46)-ROW($B$12),3)+1)),"")</f>
        <v/>
      </c>
      <c r="R46" s="37"/>
      <c r="S46" s="10"/>
      <c r="T46" s="10"/>
      <c r="U46" s="10"/>
    </row>
    <row r="47" spans="2:21" ht="15.75" thickBot="1" x14ac:dyDescent="0.3">
      <c r="B47" s="63"/>
      <c r="C47" s="171" t="str">
        <f t="array" ref="C47">IFERROR(IF(LEN(C$11)=0,"",INDEX(Kanban_Helper!$B$5:$D$504,
MATCH(C$11&amp;"-"&amp;(ROW($B47)-ROW($B$12)-MOD(ROW($B47)-ROW($B$12),3))/3+1, Kanban_Helper!$E$5:$E$504&amp;"-"&amp;Kanban_Helper!$G$5:$G$504,0),
MOD(ROW($B47)-ROW($B$12),3)+1)),"")</f>
        <v/>
      </c>
      <c r="D47" s="171" t="str">
        <f t="array" ref="D47">IFERROR(IF(LEN(D$11)=0,"",INDEX(Kanban_Helper!$B$5:$D$504,
MATCH(D$11&amp;"-"&amp;(ROW($B47)-ROW($B$12)-MOD(ROW($B47)-ROW($B$12),3))/3+1, Kanban_Helper!$E$5:$E$504&amp;"-"&amp;Kanban_Helper!$G$5:$G$504,0),
MOD(ROW($B47)-ROW($B$12),3)+1)),"")</f>
        <v/>
      </c>
      <c r="E47" s="171" t="str">
        <f t="array" ref="E47">IFERROR(IF(LEN(E$11)=0,"",INDEX(Kanban_Helper!$B$5:$D$504,
MATCH(E$11&amp;"-"&amp;(ROW($B47)-ROW($B$12)-MOD(ROW($B47)-ROW($B$12),3))/3+1, Kanban_Helper!$E$5:$E$504&amp;"-"&amp;Kanban_Helper!$G$5:$G$504,0),
MOD(ROW($B47)-ROW($B$12),3)+1)),"")</f>
        <v/>
      </c>
      <c r="F47" s="171" t="str">
        <f t="array" ref="F47">IFERROR(IF(LEN(F$11)=0,"",INDEX(Kanban_Helper!$B$5:$D$504,
MATCH(F$11&amp;"-"&amp;(ROW($B47)-ROW($B$12)-MOD(ROW($B47)-ROW($B$12),3))/3+1, Kanban_Helper!$E$5:$E$504&amp;"-"&amp;Kanban_Helper!$G$5:$G$504,0),
MOD(ROW($B47)-ROW($B$12),3)+1)),"")</f>
        <v/>
      </c>
      <c r="G47" s="171" t="str">
        <f t="array" ref="G47">IFERROR(IF(LEN(G$11)=0,"",INDEX(Kanban_Helper!$B$5:$D$504,
MATCH(G$11&amp;"-"&amp;(ROW($B47)-ROW($B$12)-MOD(ROW($B47)-ROW($B$12),3))/3+1, Kanban_Helper!$E$5:$E$504&amp;"-"&amp;Kanban_Helper!$G$5:$G$504,0),
MOD(ROW($B47)-ROW($B$12),3)+1)),"")</f>
        <v/>
      </c>
      <c r="H47" s="171" t="str">
        <f t="array" ref="H47">IFERROR(IF(LEN(H$11)=0,"",INDEX(Kanban_Helper!$B$5:$D$504,
MATCH(H$11&amp;"-"&amp;(ROW($B47)-ROW($B$12)-MOD(ROW($B47)-ROW($B$12),3))/3+1, Kanban_Helper!$E$5:$E$504&amp;"-"&amp;Kanban_Helper!$G$5:$G$504,0),
MOD(ROW($B47)-ROW($B$12),3)+1)),"")</f>
        <v/>
      </c>
      <c r="I47" s="171" t="str">
        <f t="array" ref="I47">IFERROR(IF(LEN(I$11)=0,"",INDEX(Kanban_Helper!$B$5:$D$504,
MATCH(I$11&amp;"-"&amp;(ROW($B47)-ROW($B$12)-MOD(ROW($B47)-ROW($B$12),3))/3+1, Kanban_Helper!$E$5:$E$504&amp;"-"&amp;Kanban_Helper!$G$5:$G$504,0),
MOD(ROW($B47)-ROW($B$12),3)+1)),"")</f>
        <v/>
      </c>
      <c r="J47" s="171" t="str">
        <f t="array" ref="J47">IFERROR(IF(LEN(J$11)=0,"",INDEX(Kanban_Helper!$B$5:$D$504,
MATCH(J$11&amp;"-"&amp;(ROW($B47)-ROW($B$12)-MOD(ROW($B47)-ROW($B$12),3))/3+1, Kanban_Helper!$E$5:$E$504&amp;"-"&amp;Kanban_Helper!$G$5:$G$504,0),
MOD(ROW($B47)-ROW($B$12),3)+1)),"")</f>
        <v/>
      </c>
      <c r="K47" s="171" t="str">
        <f t="array" ref="K47">IFERROR(IF(LEN(K$11)=0,"",INDEX(Kanban_Helper!$B$5:$D$504,
MATCH(K$11&amp;"-"&amp;(ROW($B47)-ROW($B$12)-MOD(ROW($B47)-ROW($B$12),3))/3+1, Kanban_Helper!$E$5:$E$504&amp;"-"&amp;Kanban_Helper!$G$5:$G$504,0),
MOD(ROW($B47)-ROW($B$12),3)+1)),"")</f>
        <v/>
      </c>
      <c r="L47" s="171" t="str">
        <f t="array" ref="L47">IFERROR(IF(LEN(L$11)=0,"",INDEX(Kanban_Helper!$B$5:$D$504,
MATCH(L$11&amp;"-"&amp;(ROW($B47)-ROW($B$12)-MOD(ROW($B47)-ROW($B$12),3))/3+1, Kanban_Helper!$E$5:$E$504&amp;"-"&amp;Kanban_Helper!$G$5:$G$504,0),
MOD(ROW($B47)-ROW($B$12),3)+1)),"")</f>
        <v/>
      </c>
      <c r="M47" s="171" t="str">
        <f t="array" ref="M47">IFERROR(IF(LEN(M$11)=0,"",INDEX(Kanban_Helper!$B$5:$D$504,
MATCH(M$11&amp;"-"&amp;(ROW($B47)-ROW($B$12)-MOD(ROW($B47)-ROW($B$12),3))/3+1, Kanban_Helper!$E$5:$E$504&amp;"-"&amp;Kanban_Helper!$G$5:$G$504,0),
MOD(ROW($B47)-ROW($B$12),3)+1)),"")</f>
        <v/>
      </c>
      <c r="N47" s="171" t="str">
        <f t="array" ref="N47">IFERROR(IF(LEN(N$11)=0,"",INDEX(Kanban_Helper!$B$5:$D$504,
MATCH(N$11&amp;"-"&amp;(ROW($B47)-ROW($B$12)-MOD(ROW($B47)-ROW($B$12),3))/3+1, Kanban_Helper!$E$5:$E$504&amp;"-"&amp;Kanban_Helper!$G$5:$G$504,0),
MOD(ROW($B47)-ROW($B$12),3)+1)),"")</f>
        <v/>
      </c>
      <c r="O47" s="171" t="str">
        <f t="array" ref="O47">IFERROR(IF(LEN(O$11)=0,"",INDEX(Kanban_Helper!$B$5:$D$504,
MATCH(O$11&amp;"-"&amp;(ROW($B47)-ROW($B$12)-MOD(ROW($B47)-ROW($B$12),3))/3+1, Kanban_Helper!$E$5:$E$504&amp;"-"&amp;Kanban_Helper!$G$5:$G$504,0),
MOD(ROW($B47)-ROW($B$12),3)+1)),"")</f>
        <v/>
      </c>
      <c r="P47" s="171" t="str">
        <f t="array" ref="P47">IFERROR(IF(LEN(P$11)=0,"",INDEX(Kanban_Helper!$B$5:$D$504,
MATCH(P$11&amp;"-"&amp;(ROW($B47)-ROW($B$12)-MOD(ROW($B47)-ROW($B$12),3))/3+1, Kanban_Helper!$E$5:$E$504&amp;"-"&amp;Kanban_Helper!$G$5:$G$504,0),
MOD(ROW($B47)-ROW($B$12),3)+1)),"")</f>
        <v/>
      </c>
      <c r="Q47" s="171" t="str">
        <f t="array" ref="Q47">IFERROR(IF(LEN(Q$11)=0,"",INDEX(Kanban_Helper!$B$5:$D$504,
MATCH(Q$11&amp;"-"&amp;(ROW($B47)-ROW($B$12)-MOD(ROW($B47)-ROW($B$12),3))/3+1, Kanban_Helper!$E$5:$E$504&amp;"-"&amp;Kanban_Helper!$G$5:$G$504,0),
MOD(ROW($B47)-ROW($B$12),3)+1)),"")</f>
        <v/>
      </c>
      <c r="R47" s="37"/>
      <c r="S47" s="10"/>
      <c r="T47" s="10"/>
      <c r="U47" s="10"/>
    </row>
    <row r="48" spans="2:21" ht="15.75" thickTop="1" x14ac:dyDescent="0.25">
      <c r="B48" s="63"/>
      <c r="C48" s="168" t="str">
        <f t="array" ref="C48">IFERROR(IF(LEN(C$11)=0,"",INDEX(Kanban_Helper!$B$5:$D$504,
MATCH(C$11&amp;"-"&amp;(ROW($B48)-ROW($B$12)-MOD(ROW($B48)-ROW($B$12),3))/3+1, Kanban_Helper!$E$5:$E$504&amp;"-"&amp;Kanban_Helper!$G$5:$G$504,0),
MOD(ROW($B48)-ROW($B$12),3)+1)),"")</f>
        <v/>
      </c>
      <c r="D48" s="168" t="str">
        <f t="array" ref="D48">IFERROR(IF(LEN(D$11)=0,"",INDEX(Kanban_Helper!$B$5:$D$504,
MATCH(D$11&amp;"-"&amp;(ROW($B48)-ROW($B$12)-MOD(ROW($B48)-ROW($B$12),3))/3+1, Kanban_Helper!$E$5:$E$504&amp;"-"&amp;Kanban_Helper!$G$5:$G$504,0),
MOD(ROW($B48)-ROW($B$12),3)+1)),"")</f>
        <v/>
      </c>
      <c r="E48" s="168" t="str">
        <f t="array" ref="E48">IFERROR(IF(LEN(E$11)=0,"",INDEX(Kanban_Helper!$B$5:$D$504,
MATCH(E$11&amp;"-"&amp;(ROW($B48)-ROW($B$12)-MOD(ROW($B48)-ROW($B$12),3))/3+1, Kanban_Helper!$E$5:$E$504&amp;"-"&amp;Kanban_Helper!$G$5:$G$504,0),
MOD(ROW($B48)-ROW($B$12),3)+1)),"")</f>
        <v/>
      </c>
      <c r="F48" s="168" t="str">
        <f t="array" ref="F48">IFERROR(IF(LEN(F$11)=0,"",INDEX(Kanban_Helper!$B$5:$D$504,
MATCH(F$11&amp;"-"&amp;(ROW($B48)-ROW($B$12)-MOD(ROW($B48)-ROW($B$12),3))/3+1, Kanban_Helper!$E$5:$E$504&amp;"-"&amp;Kanban_Helper!$G$5:$G$504,0),
MOD(ROW($B48)-ROW($B$12),3)+1)),"")</f>
        <v/>
      </c>
      <c r="G48" s="168" t="str">
        <f t="array" ref="G48">IFERROR(IF(LEN(G$11)=0,"",INDEX(Kanban_Helper!$B$5:$D$504,
MATCH(G$11&amp;"-"&amp;(ROW($B48)-ROW($B$12)-MOD(ROW($B48)-ROW($B$12),3))/3+1, Kanban_Helper!$E$5:$E$504&amp;"-"&amp;Kanban_Helper!$G$5:$G$504,0),
MOD(ROW($B48)-ROW($B$12),3)+1)),"")</f>
        <v/>
      </c>
      <c r="H48" s="168" t="str">
        <f t="array" ref="H48">IFERROR(IF(LEN(H$11)=0,"",INDEX(Kanban_Helper!$B$5:$D$504,
MATCH(H$11&amp;"-"&amp;(ROW($B48)-ROW($B$12)-MOD(ROW($B48)-ROW($B$12),3))/3+1, Kanban_Helper!$E$5:$E$504&amp;"-"&amp;Kanban_Helper!$G$5:$G$504,0),
MOD(ROW($B48)-ROW($B$12),3)+1)),"")</f>
        <v/>
      </c>
      <c r="I48" s="168" t="str">
        <f t="array" ref="I48">IFERROR(IF(LEN(I$11)=0,"",INDEX(Kanban_Helper!$B$5:$D$504,
MATCH(I$11&amp;"-"&amp;(ROW($B48)-ROW($B$12)-MOD(ROW($B48)-ROW($B$12),3))/3+1, Kanban_Helper!$E$5:$E$504&amp;"-"&amp;Kanban_Helper!$G$5:$G$504,0),
MOD(ROW($B48)-ROW($B$12),3)+1)),"")</f>
        <v/>
      </c>
      <c r="J48" s="168" t="str">
        <f t="array" ref="J48">IFERROR(IF(LEN(J$11)=0,"",INDEX(Kanban_Helper!$B$5:$D$504,
MATCH(J$11&amp;"-"&amp;(ROW($B48)-ROW($B$12)-MOD(ROW($B48)-ROW($B$12),3))/3+1, Kanban_Helper!$E$5:$E$504&amp;"-"&amp;Kanban_Helper!$G$5:$G$504,0),
MOD(ROW($B48)-ROW($B$12),3)+1)),"")</f>
        <v/>
      </c>
      <c r="K48" s="168" t="str">
        <f t="array" ref="K48">IFERROR(IF(LEN(K$11)=0,"",INDEX(Kanban_Helper!$B$5:$D$504,
MATCH(K$11&amp;"-"&amp;(ROW($B48)-ROW($B$12)-MOD(ROW($B48)-ROW($B$12),3))/3+1, Kanban_Helper!$E$5:$E$504&amp;"-"&amp;Kanban_Helper!$G$5:$G$504,0),
MOD(ROW($B48)-ROW($B$12),3)+1)),"")</f>
        <v/>
      </c>
      <c r="L48" s="168" t="str">
        <f t="array" ref="L48">IFERROR(IF(LEN(L$11)=0,"",INDEX(Kanban_Helper!$B$5:$D$504,
MATCH(L$11&amp;"-"&amp;(ROW($B48)-ROW($B$12)-MOD(ROW($B48)-ROW($B$12),3))/3+1, Kanban_Helper!$E$5:$E$504&amp;"-"&amp;Kanban_Helper!$G$5:$G$504,0),
MOD(ROW($B48)-ROW($B$12),3)+1)),"")</f>
        <v/>
      </c>
      <c r="M48" s="168" t="str">
        <f t="array" ref="M48">IFERROR(IF(LEN(M$11)=0,"",INDEX(Kanban_Helper!$B$5:$D$504,
MATCH(M$11&amp;"-"&amp;(ROW($B48)-ROW($B$12)-MOD(ROW($B48)-ROW($B$12),3))/3+1, Kanban_Helper!$E$5:$E$504&amp;"-"&amp;Kanban_Helper!$G$5:$G$504,0),
MOD(ROW($B48)-ROW($B$12),3)+1)),"")</f>
        <v/>
      </c>
      <c r="N48" s="168" t="str">
        <f t="array" ref="N48">IFERROR(IF(LEN(N$11)=0,"",INDEX(Kanban_Helper!$B$5:$D$504,
MATCH(N$11&amp;"-"&amp;(ROW($B48)-ROW($B$12)-MOD(ROW($B48)-ROW($B$12),3))/3+1, Kanban_Helper!$E$5:$E$504&amp;"-"&amp;Kanban_Helper!$G$5:$G$504,0),
MOD(ROW($B48)-ROW($B$12),3)+1)),"")</f>
        <v/>
      </c>
      <c r="O48" s="168" t="str">
        <f t="array" ref="O48">IFERROR(IF(LEN(O$11)=0,"",INDEX(Kanban_Helper!$B$5:$D$504,
MATCH(O$11&amp;"-"&amp;(ROW($B48)-ROW($B$12)-MOD(ROW($B48)-ROW($B$12),3))/3+1, Kanban_Helper!$E$5:$E$504&amp;"-"&amp;Kanban_Helper!$G$5:$G$504,0),
MOD(ROW($B48)-ROW($B$12),3)+1)),"")</f>
        <v/>
      </c>
      <c r="P48" s="168" t="str">
        <f t="array" ref="P48">IFERROR(IF(LEN(P$11)=0,"",INDEX(Kanban_Helper!$B$5:$D$504,
MATCH(P$11&amp;"-"&amp;(ROW($B48)-ROW($B$12)-MOD(ROW($B48)-ROW($B$12),3))/3+1, Kanban_Helper!$E$5:$E$504&amp;"-"&amp;Kanban_Helper!$G$5:$G$504,0),
MOD(ROW($B48)-ROW($B$12),3)+1)),"")</f>
        <v/>
      </c>
      <c r="Q48" s="168" t="str">
        <f t="array" ref="Q48">IFERROR(IF(LEN(Q$11)=0,"",INDEX(Kanban_Helper!$B$5:$D$504,
MATCH(Q$11&amp;"-"&amp;(ROW($B48)-ROW($B$12)-MOD(ROW($B48)-ROW($B$12),3))/3+1, Kanban_Helper!$E$5:$E$504&amp;"-"&amp;Kanban_Helper!$G$5:$G$504,0),
MOD(ROW($B48)-ROW($B$12),3)+1)),"")</f>
        <v/>
      </c>
      <c r="R48" s="37"/>
      <c r="S48" s="10"/>
      <c r="T48" s="10"/>
      <c r="U48" s="10"/>
    </row>
    <row r="49" spans="2:21" x14ac:dyDescent="0.25">
      <c r="B49" s="63"/>
      <c r="C49" s="169" t="str">
        <f t="array" ref="C49">IFERROR(IF(LEN(C$11)=0,"",INDEX(Kanban_Helper!$B$5:$D$504,
MATCH(C$11&amp;"-"&amp;(ROW($B49)-ROW($B$12)-MOD(ROW($B49)-ROW($B$12),3))/3+1, Kanban_Helper!$E$5:$E$504&amp;"-"&amp;Kanban_Helper!$G$5:$G$504,0),
MOD(ROW($B49)-ROW($B$12),3)+1)),"")</f>
        <v/>
      </c>
      <c r="D49" s="169" t="str">
        <f t="array" ref="D49">IFERROR(IF(LEN(D$11)=0,"",INDEX(Kanban_Helper!$B$5:$D$504,
MATCH(D$11&amp;"-"&amp;(ROW($B49)-ROW($B$12)-MOD(ROW($B49)-ROW($B$12),3))/3+1, Kanban_Helper!$E$5:$E$504&amp;"-"&amp;Kanban_Helper!$G$5:$G$504,0),
MOD(ROW($B49)-ROW($B$12),3)+1)),"")</f>
        <v/>
      </c>
      <c r="E49" s="169" t="str">
        <f t="array" ref="E49">IFERROR(IF(LEN(E$11)=0,"",INDEX(Kanban_Helper!$B$5:$D$504,
MATCH(E$11&amp;"-"&amp;(ROW($B49)-ROW($B$12)-MOD(ROW($B49)-ROW($B$12),3))/3+1, Kanban_Helper!$E$5:$E$504&amp;"-"&amp;Kanban_Helper!$G$5:$G$504,0),
MOD(ROW($B49)-ROW($B$12),3)+1)),"")</f>
        <v/>
      </c>
      <c r="F49" s="169" t="str">
        <f t="array" ref="F49">IFERROR(IF(LEN(F$11)=0,"",INDEX(Kanban_Helper!$B$5:$D$504,
MATCH(F$11&amp;"-"&amp;(ROW($B49)-ROW($B$12)-MOD(ROW($B49)-ROW($B$12),3))/3+1, Kanban_Helper!$E$5:$E$504&amp;"-"&amp;Kanban_Helper!$G$5:$G$504,0),
MOD(ROW($B49)-ROW($B$12),3)+1)),"")</f>
        <v/>
      </c>
      <c r="G49" s="169" t="str">
        <f t="array" ref="G49">IFERROR(IF(LEN(G$11)=0,"",INDEX(Kanban_Helper!$B$5:$D$504,
MATCH(G$11&amp;"-"&amp;(ROW($B49)-ROW($B$12)-MOD(ROW($B49)-ROW($B$12),3))/3+1, Kanban_Helper!$E$5:$E$504&amp;"-"&amp;Kanban_Helper!$G$5:$G$504,0),
MOD(ROW($B49)-ROW($B$12),3)+1)),"")</f>
        <v/>
      </c>
      <c r="H49" s="169" t="str">
        <f t="array" ref="H49">IFERROR(IF(LEN(H$11)=0,"",INDEX(Kanban_Helper!$B$5:$D$504,
MATCH(H$11&amp;"-"&amp;(ROW($B49)-ROW($B$12)-MOD(ROW($B49)-ROW($B$12),3))/3+1, Kanban_Helper!$E$5:$E$504&amp;"-"&amp;Kanban_Helper!$G$5:$G$504,0),
MOD(ROW($B49)-ROW($B$12),3)+1)),"")</f>
        <v/>
      </c>
      <c r="I49" s="169" t="str">
        <f t="array" ref="I49">IFERROR(IF(LEN(I$11)=0,"",INDEX(Kanban_Helper!$B$5:$D$504,
MATCH(I$11&amp;"-"&amp;(ROW($B49)-ROW($B$12)-MOD(ROW($B49)-ROW($B$12),3))/3+1, Kanban_Helper!$E$5:$E$504&amp;"-"&amp;Kanban_Helper!$G$5:$G$504,0),
MOD(ROW($B49)-ROW($B$12),3)+1)),"")</f>
        <v/>
      </c>
      <c r="J49" s="169" t="str">
        <f t="array" ref="J49">IFERROR(IF(LEN(J$11)=0,"",INDEX(Kanban_Helper!$B$5:$D$504,
MATCH(J$11&amp;"-"&amp;(ROW($B49)-ROW($B$12)-MOD(ROW($B49)-ROW($B$12),3))/3+1, Kanban_Helper!$E$5:$E$504&amp;"-"&amp;Kanban_Helper!$G$5:$G$504,0),
MOD(ROW($B49)-ROW($B$12),3)+1)),"")</f>
        <v/>
      </c>
      <c r="K49" s="169" t="str">
        <f t="array" ref="K49">IFERROR(IF(LEN(K$11)=0,"",INDEX(Kanban_Helper!$B$5:$D$504,
MATCH(K$11&amp;"-"&amp;(ROW($B49)-ROW($B$12)-MOD(ROW($B49)-ROW($B$12),3))/3+1, Kanban_Helper!$E$5:$E$504&amp;"-"&amp;Kanban_Helper!$G$5:$G$504,0),
MOD(ROW($B49)-ROW($B$12),3)+1)),"")</f>
        <v/>
      </c>
      <c r="L49" s="169" t="str">
        <f t="array" ref="L49">IFERROR(IF(LEN(L$11)=0,"",INDEX(Kanban_Helper!$B$5:$D$504,
MATCH(L$11&amp;"-"&amp;(ROW($B49)-ROW($B$12)-MOD(ROW($B49)-ROW($B$12),3))/3+1, Kanban_Helper!$E$5:$E$504&amp;"-"&amp;Kanban_Helper!$G$5:$G$504,0),
MOD(ROW($B49)-ROW($B$12),3)+1)),"")</f>
        <v/>
      </c>
      <c r="M49" s="169" t="str">
        <f t="array" ref="M49">IFERROR(IF(LEN(M$11)=0,"",INDEX(Kanban_Helper!$B$5:$D$504,
MATCH(M$11&amp;"-"&amp;(ROW($B49)-ROW($B$12)-MOD(ROW($B49)-ROW($B$12),3))/3+1, Kanban_Helper!$E$5:$E$504&amp;"-"&amp;Kanban_Helper!$G$5:$G$504,0),
MOD(ROW($B49)-ROW($B$12),3)+1)),"")</f>
        <v/>
      </c>
      <c r="N49" s="169" t="str">
        <f t="array" ref="N49">IFERROR(IF(LEN(N$11)=0,"",INDEX(Kanban_Helper!$B$5:$D$504,
MATCH(N$11&amp;"-"&amp;(ROW($B49)-ROW($B$12)-MOD(ROW($B49)-ROW($B$12),3))/3+1, Kanban_Helper!$E$5:$E$504&amp;"-"&amp;Kanban_Helper!$G$5:$G$504,0),
MOD(ROW($B49)-ROW($B$12),3)+1)),"")</f>
        <v/>
      </c>
      <c r="O49" s="169" t="str">
        <f t="array" ref="O49">IFERROR(IF(LEN(O$11)=0,"",INDEX(Kanban_Helper!$B$5:$D$504,
MATCH(O$11&amp;"-"&amp;(ROW($B49)-ROW($B$12)-MOD(ROW($B49)-ROW($B$12),3))/3+1, Kanban_Helper!$E$5:$E$504&amp;"-"&amp;Kanban_Helper!$G$5:$G$504,0),
MOD(ROW($B49)-ROW($B$12),3)+1)),"")</f>
        <v/>
      </c>
      <c r="P49" s="169" t="str">
        <f t="array" ref="P49">IFERROR(IF(LEN(P$11)=0,"",INDEX(Kanban_Helper!$B$5:$D$504,
MATCH(P$11&amp;"-"&amp;(ROW($B49)-ROW($B$12)-MOD(ROW($B49)-ROW($B$12),3))/3+1, Kanban_Helper!$E$5:$E$504&amp;"-"&amp;Kanban_Helper!$G$5:$G$504,0),
MOD(ROW($B49)-ROW($B$12),3)+1)),"")</f>
        <v/>
      </c>
      <c r="Q49" s="169" t="str">
        <f t="array" ref="Q49">IFERROR(IF(LEN(Q$11)=0,"",INDEX(Kanban_Helper!$B$5:$D$504,
MATCH(Q$11&amp;"-"&amp;(ROW($B49)-ROW($B$12)-MOD(ROW($B49)-ROW($B$12),3))/3+1, Kanban_Helper!$E$5:$E$504&amp;"-"&amp;Kanban_Helper!$G$5:$G$504,0),
MOD(ROW($B49)-ROW($B$12),3)+1)),"")</f>
        <v/>
      </c>
      <c r="R49" s="37"/>
      <c r="S49" s="10"/>
      <c r="T49" s="10"/>
      <c r="U49" s="10"/>
    </row>
    <row r="50" spans="2:21" ht="15.75" thickBot="1" x14ac:dyDescent="0.3">
      <c r="B50" s="63"/>
      <c r="C50" s="171" t="str">
        <f t="array" ref="C50">IFERROR(IF(LEN(C$11)=0,"",INDEX(Kanban_Helper!$B$5:$D$504,
MATCH(C$11&amp;"-"&amp;(ROW($B50)-ROW($B$12)-MOD(ROW($B50)-ROW($B$12),3))/3+1, Kanban_Helper!$E$5:$E$504&amp;"-"&amp;Kanban_Helper!$G$5:$G$504,0),
MOD(ROW($B50)-ROW($B$12),3)+1)),"")</f>
        <v/>
      </c>
      <c r="D50" s="171" t="str">
        <f t="array" ref="D50">IFERROR(IF(LEN(D$11)=0,"",INDEX(Kanban_Helper!$B$5:$D$504,
MATCH(D$11&amp;"-"&amp;(ROW($B50)-ROW($B$12)-MOD(ROW($B50)-ROW($B$12),3))/3+1, Kanban_Helper!$E$5:$E$504&amp;"-"&amp;Kanban_Helper!$G$5:$G$504,0),
MOD(ROW($B50)-ROW($B$12),3)+1)),"")</f>
        <v/>
      </c>
      <c r="E50" s="171" t="str">
        <f t="array" ref="E50">IFERROR(IF(LEN(E$11)=0,"",INDEX(Kanban_Helper!$B$5:$D$504,
MATCH(E$11&amp;"-"&amp;(ROW($B50)-ROW($B$12)-MOD(ROW($B50)-ROW($B$12),3))/3+1, Kanban_Helper!$E$5:$E$504&amp;"-"&amp;Kanban_Helper!$G$5:$G$504,0),
MOD(ROW($B50)-ROW($B$12),3)+1)),"")</f>
        <v/>
      </c>
      <c r="F50" s="171" t="str">
        <f t="array" ref="F50">IFERROR(IF(LEN(F$11)=0,"",INDEX(Kanban_Helper!$B$5:$D$504,
MATCH(F$11&amp;"-"&amp;(ROW($B50)-ROW($B$12)-MOD(ROW($B50)-ROW($B$12),3))/3+1, Kanban_Helper!$E$5:$E$504&amp;"-"&amp;Kanban_Helper!$G$5:$G$504,0),
MOD(ROW($B50)-ROW($B$12),3)+1)),"")</f>
        <v/>
      </c>
      <c r="G50" s="171" t="str">
        <f t="array" ref="G50">IFERROR(IF(LEN(G$11)=0,"",INDEX(Kanban_Helper!$B$5:$D$504,
MATCH(G$11&amp;"-"&amp;(ROW($B50)-ROW($B$12)-MOD(ROW($B50)-ROW($B$12),3))/3+1, Kanban_Helper!$E$5:$E$504&amp;"-"&amp;Kanban_Helper!$G$5:$G$504,0),
MOD(ROW($B50)-ROW($B$12),3)+1)),"")</f>
        <v/>
      </c>
      <c r="H50" s="171" t="str">
        <f t="array" ref="H50">IFERROR(IF(LEN(H$11)=0,"",INDEX(Kanban_Helper!$B$5:$D$504,
MATCH(H$11&amp;"-"&amp;(ROW($B50)-ROW($B$12)-MOD(ROW($B50)-ROW($B$12),3))/3+1, Kanban_Helper!$E$5:$E$504&amp;"-"&amp;Kanban_Helper!$G$5:$G$504,0),
MOD(ROW($B50)-ROW($B$12),3)+1)),"")</f>
        <v/>
      </c>
      <c r="I50" s="171" t="str">
        <f t="array" ref="I50">IFERROR(IF(LEN(I$11)=0,"",INDEX(Kanban_Helper!$B$5:$D$504,
MATCH(I$11&amp;"-"&amp;(ROW($B50)-ROW($B$12)-MOD(ROW($B50)-ROW($B$12),3))/3+1, Kanban_Helper!$E$5:$E$504&amp;"-"&amp;Kanban_Helper!$G$5:$G$504,0),
MOD(ROW($B50)-ROW($B$12),3)+1)),"")</f>
        <v/>
      </c>
      <c r="J50" s="171" t="str">
        <f t="array" ref="J50">IFERROR(IF(LEN(J$11)=0,"",INDEX(Kanban_Helper!$B$5:$D$504,
MATCH(J$11&amp;"-"&amp;(ROW($B50)-ROW($B$12)-MOD(ROW($B50)-ROW($B$12),3))/3+1, Kanban_Helper!$E$5:$E$504&amp;"-"&amp;Kanban_Helper!$G$5:$G$504,0),
MOD(ROW($B50)-ROW($B$12),3)+1)),"")</f>
        <v/>
      </c>
      <c r="K50" s="171" t="str">
        <f t="array" ref="K50">IFERROR(IF(LEN(K$11)=0,"",INDEX(Kanban_Helper!$B$5:$D$504,
MATCH(K$11&amp;"-"&amp;(ROW($B50)-ROW($B$12)-MOD(ROW($B50)-ROW($B$12),3))/3+1, Kanban_Helper!$E$5:$E$504&amp;"-"&amp;Kanban_Helper!$G$5:$G$504,0),
MOD(ROW($B50)-ROW($B$12),3)+1)),"")</f>
        <v/>
      </c>
      <c r="L50" s="171" t="str">
        <f t="array" ref="L50">IFERROR(IF(LEN(L$11)=0,"",INDEX(Kanban_Helper!$B$5:$D$504,
MATCH(L$11&amp;"-"&amp;(ROW($B50)-ROW($B$12)-MOD(ROW($B50)-ROW($B$12),3))/3+1, Kanban_Helper!$E$5:$E$504&amp;"-"&amp;Kanban_Helper!$G$5:$G$504,0),
MOD(ROW($B50)-ROW($B$12),3)+1)),"")</f>
        <v/>
      </c>
      <c r="M50" s="171" t="str">
        <f t="array" ref="M50">IFERROR(IF(LEN(M$11)=0,"",INDEX(Kanban_Helper!$B$5:$D$504,
MATCH(M$11&amp;"-"&amp;(ROW($B50)-ROW($B$12)-MOD(ROW($B50)-ROW($B$12),3))/3+1, Kanban_Helper!$E$5:$E$504&amp;"-"&amp;Kanban_Helper!$G$5:$G$504,0),
MOD(ROW($B50)-ROW($B$12),3)+1)),"")</f>
        <v/>
      </c>
      <c r="N50" s="171" t="str">
        <f t="array" ref="N50">IFERROR(IF(LEN(N$11)=0,"",INDEX(Kanban_Helper!$B$5:$D$504,
MATCH(N$11&amp;"-"&amp;(ROW($B50)-ROW($B$12)-MOD(ROW($B50)-ROW($B$12),3))/3+1, Kanban_Helper!$E$5:$E$504&amp;"-"&amp;Kanban_Helper!$G$5:$G$504,0),
MOD(ROW($B50)-ROW($B$12),3)+1)),"")</f>
        <v/>
      </c>
      <c r="O50" s="171" t="str">
        <f t="array" ref="O50">IFERROR(IF(LEN(O$11)=0,"",INDEX(Kanban_Helper!$B$5:$D$504,
MATCH(O$11&amp;"-"&amp;(ROW($B50)-ROW($B$12)-MOD(ROW($B50)-ROW($B$12),3))/3+1, Kanban_Helper!$E$5:$E$504&amp;"-"&amp;Kanban_Helper!$G$5:$G$504,0),
MOD(ROW($B50)-ROW($B$12),3)+1)),"")</f>
        <v/>
      </c>
      <c r="P50" s="171" t="str">
        <f t="array" ref="P50">IFERROR(IF(LEN(P$11)=0,"",INDEX(Kanban_Helper!$B$5:$D$504,
MATCH(P$11&amp;"-"&amp;(ROW($B50)-ROW($B$12)-MOD(ROW($B50)-ROW($B$12),3))/3+1, Kanban_Helper!$E$5:$E$504&amp;"-"&amp;Kanban_Helper!$G$5:$G$504,0),
MOD(ROW($B50)-ROW($B$12),3)+1)),"")</f>
        <v/>
      </c>
      <c r="Q50" s="171" t="str">
        <f t="array" ref="Q50">IFERROR(IF(LEN(Q$11)=0,"",INDEX(Kanban_Helper!$B$5:$D$504,
MATCH(Q$11&amp;"-"&amp;(ROW($B50)-ROW($B$12)-MOD(ROW($B50)-ROW($B$12),3))/3+1, Kanban_Helper!$E$5:$E$504&amp;"-"&amp;Kanban_Helper!$G$5:$G$504,0),
MOD(ROW($B50)-ROW($B$12),3)+1)),"")</f>
        <v/>
      </c>
      <c r="R50" s="37"/>
      <c r="S50" s="10"/>
      <c r="T50" s="10"/>
      <c r="U50" s="10"/>
    </row>
    <row r="51" spans="2:21" ht="15.75" thickTop="1" x14ac:dyDescent="0.25">
      <c r="B51" s="63"/>
      <c r="C51" s="168" t="str">
        <f t="array" ref="C51">IFERROR(IF(LEN(C$11)=0,"",INDEX(Kanban_Helper!$B$5:$D$504,
MATCH(C$11&amp;"-"&amp;(ROW($B51)-ROW($B$12)-MOD(ROW($B51)-ROW($B$12),3))/3+1, Kanban_Helper!$E$5:$E$504&amp;"-"&amp;Kanban_Helper!$G$5:$G$504,0),
MOD(ROW($B51)-ROW($B$12),3)+1)),"")</f>
        <v/>
      </c>
      <c r="D51" s="168" t="str">
        <f t="array" ref="D51">IFERROR(IF(LEN(D$11)=0,"",INDEX(Kanban_Helper!$B$5:$D$504,
MATCH(D$11&amp;"-"&amp;(ROW($B51)-ROW($B$12)-MOD(ROW($B51)-ROW($B$12),3))/3+1, Kanban_Helper!$E$5:$E$504&amp;"-"&amp;Kanban_Helper!$G$5:$G$504,0),
MOD(ROW($B51)-ROW($B$12),3)+1)),"")</f>
        <v/>
      </c>
      <c r="E51" s="168" t="str">
        <f t="array" ref="E51">IFERROR(IF(LEN(E$11)=0,"",INDEX(Kanban_Helper!$B$5:$D$504,
MATCH(E$11&amp;"-"&amp;(ROW($B51)-ROW($B$12)-MOD(ROW($B51)-ROW($B$12),3))/3+1, Kanban_Helper!$E$5:$E$504&amp;"-"&amp;Kanban_Helper!$G$5:$G$504,0),
MOD(ROW($B51)-ROW($B$12),3)+1)),"")</f>
        <v/>
      </c>
      <c r="F51" s="168" t="str">
        <f t="array" ref="F51">IFERROR(IF(LEN(F$11)=0,"",INDEX(Kanban_Helper!$B$5:$D$504,
MATCH(F$11&amp;"-"&amp;(ROW($B51)-ROW($B$12)-MOD(ROW($B51)-ROW($B$12),3))/3+1, Kanban_Helper!$E$5:$E$504&amp;"-"&amp;Kanban_Helper!$G$5:$G$504,0),
MOD(ROW($B51)-ROW($B$12),3)+1)),"")</f>
        <v/>
      </c>
      <c r="G51" s="168" t="str">
        <f t="array" ref="G51">IFERROR(IF(LEN(G$11)=0,"",INDEX(Kanban_Helper!$B$5:$D$504,
MATCH(G$11&amp;"-"&amp;(ROW($B51)-ROW($B$12)-MOD(ROW($B51)-ROW($B$12),3))/3+1, Kanban_Helper!$E$5:$E$504&amp;"-"&amp;Kanban_Helper!$G$5:$G$504,0),
MOD(ROW($B51)-ROW($B$12),3)+1)),"")</f>
        <v/>
      </c>
      <c r="H51" s="168" t="str">
        <f t="array" ref="H51">IFERROR(IF(LEN(H$11)=0,"",INDEX(Kanban_Helper!$B$5:$D$504,
MATCH(H$11&amp;"-"&amp;(ROW($B51)-ROW($B$12)-MOD(ROW($B51)-ROW($B$12),3))/3+1, Kanban_Helper!$E$5:$E$504&amp;"-"&amp;Kanban_Helper!$G$5:$G$504,0),
MOD(ROW($B51)-ROW($B$12),3)+1)),"")</f>
        <v/>
      </c>
      <c r="I51" s="168" t="str">
        <f t="array" ref="I51">IFERROR(IF(LEN(I$11)=0,"",INDEX(Kanban_Helper!$B$5:$D$504,
MATCH(I$11&amp;"-"&amp;(ROW($B51)-ROW($B$12)-MOD(ROW($B51)-ROW($B$12),3))/3+1, Kanban_Helper!$E$5:$E$504&amp;"-"&amp;Kanban_Helper!$G$5:$G$504,0),
MOD(ROW($B51)-ROW($B$12),3)+1)),"")</f>
        <v/>
      </c>
      <c r="J51" s="168" t="str">
        <f t="array" ref="J51">IFERROR(IF(LEN(J$11)=0,"",INDEX(Kanban_Helper!$B$5:$D$504,
MATCH(J$11&amp;"-"&amp;(ROW($B51)-ROW($B$12)-MOD(ROW($B51)-ROW($B$12),3))/3+1, Kanban_Helper!$E$5:$E$504&amp;"-"&amp;Kanban_Helper!$G$5:$G$504,0),
MOD(ROW($B51)-ROW($B$12),3)+1)),"")</f>
        <v/>
      </c>
      <c r="K51" s="168" t="str">
        <f t="array" ref="K51">IFERROR(IF(LEN(K$11)=0,"",INDEX(Kanban_Helper!$B$5:$D$504,
MATCH(K$11&amp;"-"&amp;(ROW($B51)-ROW($B$12)-MOD(ROW($B51)-ROW($B$12),3))/3+1, Kanban_Helper!$E$5:$E$504&amp;"-"&amp;Kanban_Helper!$G$5:$G$504,0),
MOD(ROW($B51)-ROW($B$12),3)+1)),"")</f>
        <v/>
      </c>
      <c r="L51" s="168" t="str">
        <f t="array" ref="L51">IFERROR(IF(LEN(L$11)=0,"",INDEX(Kanban_Helper!$B$5:$D$504,
MATCH(L$11&amp;"-"&amp;(ROW($B51)-ROW($B$12)-MOD(ROW($B51)-ROW($B$12),3))/3+1, Kanban_Helper!$E$5:$E$504&amp;"-"&amp;Kanban_Helper!$G$5:$G$504,0),
MOD(ROW($B51)-ROW($B$12),3)+1)),"")</f>
        <v/>
      </c>
      <c r="M51" s="168" t="str">
        <f t="array" ref="M51">IFERROR(IF(LEN(M$11)=0,"",INDEX(Kanban_Helper!$B$5:$D$504,
MATCH(M$11&amp;"-"&amp;(ROW($B51)-ROW($B$12)-MOD(ROW($B51)-ROW($B$12),3))/3+1, Kanban_Helper!$E$5:$E$504&amp;"-"&amp;Kanban_Helper!$G$5:$G$504,0),
MOD(ROW($B51)-ROW($B$12),3)+1)),"")</f>
        <v/>
      </c>
      <c r="N51" s="168" t="str">
        <f t="array" ref="N51">IFERROR(IF(LEN(N$11)=0,"",INDEX(Kanban_Helper!$B$5:$D$504,
MATCH(N$11&amp;"-"&amp;(ROW($B51)-ROW($B$12)-MOD(ROW($B51)-ROW($B$12),3))/3+1, Kanban_Helper!$E$5:$E$504&amp;"-"&amp;Kanban_Helper!$G$5:$G$504,0),
MOD(ROW($B51)-ROW($B$12),3)+1)),"")</f>
        <v/>
      </c>
      <c r="O51" s="168" t="str">
        <f t="array" ref="O51">IFERROR(IF(LEN(O$11)=0,"",INDEX(Kanban_Helper!$B$5:$D$504,
MATCH(O$11&amp;"-"&amp;(ROW($B51)-ROW($B$12)-MOD(ROW($B51)-ROW($B$12),3))/3+1, Kanban_Helper!$E$5:$E$504&amp;"-"&amp;Kanban_Helper!$G$5:$G$504,0),
MOD(ROW($B51)-ROW($B$12),3)+1)),"")</f>
        <v/>
      </c>
      <c r="P51" s="168" t="str">
        <f t="array" ref="P51">IFERROR(IF(LEN(P$11)=0,"",INDEX(Kanban_Helper!$B$5:$D$504,
MATCH(P$11&amp;"-"&amp;(ROW($B51)-ROW($B$12)-MOD(ROW($B51)-ROW($B$12),3))/3+1, Kanban_Helper!$E$5:$E$504&amp;"-"&amp;Kanban_Helper!$G$5:$G$504,0),
MOD(ROW($B51)-ROW($B$12),3)+1)),"")</f>
        <v/>
      </c>
      <c r="Q51" s="168" t="str">
        <f t="array" ref="Q51">IFERROR(IF(LEN(Q$11)=0,"",INDEX(Kanban_Helper!$B$5:$D$504,
MATCH(Q$11&amp;"-"&amp;(ROW($B51)-ROW($B$12)-MOD(ROW($B51)-ROW($B$12),3))/3+1, Kanban_Helper!$E$5:$E$504&amp;"-"&amp;Kanban_Helper!$G$5:$G$504,0),
MOD(ROW($B51)-ROW($B$12),3)+1)),"")</f>
        <v/>
      </c>
      <c r="R51" s="37"/>
      <c r="S51" s="10"/>
      <c r="T51" s="10"/>
      <c r="U51" s="10"/>
    </row>
    <row r="52" spans="2:21" x14ac:dyDescent="0.25">
      <c r="B52" s="63"/>
      <c r="C52" s="169" t="str">
        <f t="array" ref="C52">IFERROR(IF(LEN(C$11)=0,"",INDEX(Kanban_Helper!$B$5:$D$504,
MATCH(C$11&amp;"-"&amp;(ROW($B52)-ROW($B$12)-MOD(ROW($B52)-ROW($B$12),3))/3+1, Kanban_Helper!$E$5:$E$504&amp;"-"&amp;Kanban_Helper!$G$5:$G$504,0),
MOD(ROW($B52)-ROW($B$12),3)+1)),"")</f>
        <v/>
      </c>
      <c r="D52" s="169" t="str">
        <f t="array" ref="D52">IFERROR(IF(LEN(D$11)=0,"",INDEX(Kanban_Helper!$B$5:$D$504,
MATCH(D$11&amp;"-"&amp;(ROW($B52)-ROW($B$12)-MOD(ROW($B52)-ROW($B$12),3))/3+1, Kanban_Helper!$E$5:$E$504&amp;"-"&amp;Kanban_Helper!$G$5:$G$504,0),
MOD(ROW($B52)-ROW($B$12),3)+1)),"")</f>
        <v/>
      </c>
      <c r="E52" s="169" t="str">
        <f t="array" ref="E52">IFERROR(IF(LEN(E$11)=0,"",INDEX(Kanban_Helper!$B$5:$D$504,
MATCH(E$11&amp;"-"&amp;(ROW($B52)-ROW($B$12)-MOD(ROW($B52)-ROW($B$12),3))/3+1, Kanban_Helper!$E$5:$E$504&amp;"-"&amp;Kanban_Helper!$G$5:$G$504,0),
MOD(ROW($B52)-ROW($B$12),3)+1)),"")</f>
        <v/>
      </c>
      <c r="F52" s="169" t="str">
        <f t="array" ref="F52">IFERROR(IF(LEN(F$11)=0,"",INDEX(Kanban_Helper!$B$5:$D$504,
MATCH(F$11&amp;"-"&amp;(ROW($B52)-ROW($B$12)-MOD(ROW($B52)-ROW($B$12),3))/3+1, Kanban_Helper!$E$5:$E$504&amp;"-"&amp;Kanban_Helper!$G$5:$G$504,0),
MOD(ROW($B52)-ROW($B$12),3)+1)),"")</f>
        <v/>
      </c>
      <c r="G52" s="169" t="str">
        <f t="array" ref="G52">IFERROR(IF(LEN(G$11)=0,"",INDEX(Kanban_Helper!$B$5:$D$504,
MATCH(G$11&amp;"-"&amp;(ROW($B52)-ROW($B$12)-MOD(ROW($B52)-ROW($B$12),3))/3+1, Kanban_Helper!$E$5:$E$504&amp;"-"&amp;Kanban_Helper!$G$5:$G$504,0),
MOD(ROW($B52)-ROW($B$12),3)+1)),"")</f>
        <v/>
      </c>
      <c r="H52" s="169" t="str">
        <f t="array" ref="H52">IFERROR(IF(LEN(H$11)=0,"",INDEX(Kanban_Helper!$B$5:$D$504,
MATCH(H$11&amp;"-"&amp;(ROW($B52)-ROW($B$12)-MOD(ROW($B52)-ROW($B$12),3))/3+1, Kanban_Helper!$E$5:$E$504&amp;"-"&amp;Kanban_Helper!$G$5:$G$504,0),
MOD(ROW($B52)-ROW($B$12),3)+1)),"")</f>
        <v/>
      </c>
      <c r="I52" s="169" t="str">
        <f t="array" ref="I52">IFERROR(IF(LEN(I$11)=0,"",INDEX(Kanban_Helper!$B$5:$D$504,
MATCH(I$11&amp;"-"&amp;(ROW($B52)-ROW($B$12)-MOD(ROW($B52)-ROW($B$12),3))/3+1, Kanban_Helper!$E$5:$E$504&amp;"-"&amp;Kanban_Helper!$G$5:$G$504,0),
MOD(ROW($B52)-ROW($B$12),3)+1)),"")</f>
        <v/>
      </c>
      <c r="J52" s="169" t="str">
        <f t="array" ref="J52">IFERROR(IF(LEN(J$11)=0,"",INDEX(Kanban_Helper!$B$5:$D$504,
MATCH(J$11&amp;"-"&amp;(ROW($B52)-ROW($B$12)-MOD(ROW($B52)-ROW($B$12),3))/3+1, Kanban_Helper!$E$5:$E$504&amp;"-"&amp;Kanban_Helper!$G$5:$G$504,0),
MOD(ROW($B52)-ROW($B$12),3)+1)),"")</f>
        <v/>
      </c>
      <c r="K52" s="169" t="str">
        <f t="array" ref="K52">IFERROR(IF(LEN(K$11)=0,"",INDEX(Kanban_Helper!$B$5:$D$504,
MATCH(K$11&amp;"-"&amp;(ROW($B52)-ROW($B$12)-MOD(ROW($B52)-ROW($B$12),3))/3+1, Kanban_Helper!$E$5:$E$504&amp;"-"&amp;Kanban_Helper!$G$5:$G$504,0),
MOD(ROW($B52)-ROW($B$12),3)+1)),"")</f>
        <v/>
      </c>
      <c r="L52" s="169" t="str">
        <f t="array" ref="L52">IFERROR(IF(LEN(L$11)=0,"",INDEX(Kanban_Helper!$B$5:$D$504,
MATCH(L$11&amp;"-"&amp;(ROW($B52)-ROW($B$12)-MOD(ROW($B52)-ROW($B$12),3))/3+1, Kanban_Helper!$E$5:$E$504&amp;"-"&amp;Kanban_Helper!$G$5:$G$504,0),
MOD(ROW($B52)-ROW($B$12),3)+1)),"")</f>
        <v/>
      </c>
      <c r="M52" s="169" t="str">
        <f t="array" ref="M52">IFERROR(IF(LEN(M$11)=0,"",INDEX(Kanban_Helper!$B$5:$D$504,
MATCH(M$11&amp;"-"&amp;(ROW($B52)-ROW($B$12)-MOD(ROW($B52)-ROW($B$12),3))/3+1, Kanban_Helper!$E$5:$E$504&amp;"-"&amp;Kanban_Helper!$G$5:$G$504,0),
MOD(ROW($B52)-ROW($B$12),3)+1)),"")</f>
        <v/>
      </c>
      <c r="N52" s="169" t="str">
        <f t="array" ref="N52">IFERROR(IF(LEN(N$11)=0,"",INDEX(Kanban_Helper!$B$5:$D$504,
MATCH(N$11&amp;"-"&amp;(ROW($B52)-ROW($B$12)-MOD(ROW($B52)-ROW($B$12),3))/3+1, Kanban_Helper!$E$5:$E$504&amp;"-"&amp;Kanban_Helper!$G$5:$G$504,0),
MOD(ROW($B52)-ROW($B$12),3)+1)),"")</f>
        <v/>
      </c>
      <c r="O52" s="169" t="str">
        <f t="array" ref="O52">IFERROR(IF(LEN(O$11)=0,"",INDEX(Kanban_Helper!$B$5:$D$504,
MATCH(O$11&amp;"-"&amp;(ROW($B52)-ROW($B$12)-MOD(ROW($B52)-ROW($B$12),3))/3+1, Kanban_Helper!$E$5:$E$504&amp;"-"&amp;Kanban_Helper!$G$5:$G$504,0),
MOD(ROW($B52)-ROW($B$12),3)+1)),"")</f>
        <v/>
      </c>
      <c r="P52" s="169" t="str">
        <f t="array" ref="P52">IFERROR(IF(LEN(P$11)=0,"",INDEX(Kanban_Helper!$B$5:$D$504,
MATCH(P$11&amp;"-"&amp;(ROW($B52)-ROW($B$12)-MOD(ROW($B52)-ROW($B$12),3))/3+1, Kanban_Helper!$E$5:$E$504&amp;"-"&amp;Kanban_Helper!$G$5:$G$504,0),
MOD(ROW($B52)-ROW($B$12),3)+1)),"")</f>
        <v/>
      </c>
      <c r="Q52" s="169" t="str">
        <f t="array" ref="Q52">IFERROR(IF(LEN(Q$11)=0,"",INDEX(Kanban_Helper!$B$5:$D$504,
MATCH(Q$11&amp;"-"&amp;(ROW($B52)-ROW($B$12)-MOD(ROW($B52)-ROW($B$12),3))/3+1, Kanban_Helper!$E$5:$E$504&amp;"-"&amp;Kanban_Helper!$G$5:$G$504,0),
MOD(ROW($B52)-ROW($B$12),3)+1)),"")</f>
        <v/>
      </c>
      <c r="R52" s="37"/>
      <c r="S52" s="10"/>
      <c r="T52" s="10"/>
      <c r="U52" s="10"/>
    </row>
    <row r="53" spans="2:21" x14ac:dyDescent="0.25">
      <c r="B53" s="259"/>
      <c r="C53" s="169" t="str">
        <f t="array" ref="C53">IFERROR(IF(LEN(C$11)=0,"",INDEX(Kanban_Helper!$B$5:$D$504,
MATCH(C$11&amp;"-"&amp;(ROW($B53)-ROW($B$12)-MOD(ROW($B53)-ROW($B$12),3))/3+1, Kanban_Helper!$E$5:$E$504&amp;"-"&amp;Kanban_Helper!$G$5:$G$504,0),
MOD(ROW($B53)-ROW($B$12),3)+1)),"")</f>
        <v/>
      </c>
      <c r="D53" s="169" t="str">
        <f t="array" ref="D53">IFERROR(IF(LEN(D$11)=0,"",INDEX(Kanban_Helper!$B$5:$D$504,
MATCH(D$11&amp;"-"&amp;(ROW($B53)-ROW($B$12)-MOD(ROW($B53)-ROW($B$12),3))/3+1, Kanban_Helper!$E$5:$E$504&amp;"-"&amp;Kanban_Helper!$G$5:$G$504,0),
MOD(ROW($B53)-ROW($B$12),3)+1)),"")</f>
        <v/>
      </c>
      <c r="E53" s="169" t="str">
        <f t="array" ref="E53">IFERROR(IF(LEN(E$11)=0,"",INDEX(Kanban_Helper!$B$5:$D$504,
MATCH(E$11&amp;"-"&amp;(ROW($B53)-ROW($B$12)-MOD(ROW($B53)-ROW($B$12),3))/3+1, Kanban_Helper!$E$5:$E$504&amp;"-"&amp;Kanban_Helper!$G$5:$G$504,0),
MOD(ROW($B53)-ROW($B$12),3)+1)),"")</f>
        <v/>
      </c>
      <c r="F53" s="169" t="str">
        <f t="array" ref="F53">IFERROR(IF(LEN(F$11)=0,"",INDEX(Kanban_Helper!$B$5:$D$504,
MATCH(F$11&amp;"-"&amp;(ROW($B53)-ROW($B$12)-MOD(ROW($B53)-ROW($B$12),3))/3+1, Kanban_Helper!$E$5:$E$504&amp;"-"&amp;Kanban_Helper!$G$5:$G$504,0),
MOD(ROW($B53)-ROW($B$12),3)+1)),"")</f>
        <v/>
      </c>
      <c r="G53" s="169" t="str">
        <f t="array" ref="G53">IFERROR(IF(LEN(G$11)=0,"",INDEX(Kanban_Helper!$B$5:$D$504,
MATCH(G$11&amp;"-"&amp;(ROW($B53)-ROW($B$12)-MOD(ROW($B53)-ROW($B$12),3))/3+1, Kanban_Helper!$E$5:$E$504&amp;"-"&amp;Kanban_Helper!$G$5:$G$504,0),
MOD(ROW($B53)-ROW($B$12),3)+1)),"")</f>
        <v/>
      </c>
      <c r="H53" s="169" t="str">
        <f t="array" ref="H53">IFERROR(IF(LEN(H$11)=0,"",INDEX(Kanban_Helper!$B$5:$D$504,
MATCH(H$11&amp;"-"&amp;(ROW($B53)-ROW($B$12)-MOD(ROW($B53)-ROW($B$12),3))/3+1, Kanban_Helper!$E$5:$E$504&amp;"-"&amp;Kanban_Helper!$G$5:$G$504,0),
MOD(ROW($B53)-ROW($B$12),3)+1)),"")</f>
        <v/>
      </c>
      <c r="I53" s="169" t="str">
        <f t="array" ref="I53">IFERROR(IF(LEN(I$11)=0,"",INDEX(Kanban_Helper!$B$5:$D$504,
MATCH(I$11&amp;"-"&amp;(ROW($B53)-ROW($B$12)-MOD(ROW($B53)-ROW($B$12),3))/3+1, Kanban_Helper!$E$5:$E$504&amp;"-"&amp;Kanban_Helper!$G$5:$G$504,0),
MOD(ROW($B53)-ROW($B$12),3)+1)),"")</f>
        <v/>
      </c>
      <c r="J53" s="169" t="str">
        <f t="array" ref="J53">IFERROR(IF(LEN(J$11)=0,"",INDEX(Kanban_Helper!$B$5:$D$504,
MATCH(J$11&amp;"-"&amp;(ROW($B53)-ROW($B$12)-MOD(ROW($B53)-ROW($B$12),3))/3+1, Kanban_Helper!$E$5:$E$504&amp;"-"&amp;Kanban_Helper!$G$5:$G$504,0),
MOD(ROW($B53)-ROW($B$12),3)+1)),"")</f>
        <v/>
      </c>
      <c r="K53" s="169" t="str">
        <f t="array" ref="K53">IFERROR(IF(LEN(K$11)=0,"",INDEX(Kanban_Helper!$B$5:$D$504,
MATCH(K$11&amp;"-"&amp;(ROW($B53)-ROW($B$12)-MOD(ROW($B53)-ROW($B$12),3))/3+1, Kanban_Helper!$E$5:$E$504&amp;"-"&amp;Kanban_Helper!$G$5:$G$504,0),
MOD(ROW($B53)-ROW($B$12),3)+1)),"")</f>
        <v/>
      </c>
      <c r="L53" s="169" t="str">
        <f t="array" ref="L53">IFERROR(IF(LEN(L$11)=0,"",INDEX(Kanban_Helper!$B$5:$D$504,
MATCH(L$11&amp;"-"&amp;(ROW($B53)-ROW($B$12)-MOD(ROW($B53)-ROW($B$12),3))/3+1, Kanban_Helper!$E$5:$E$504&amp;"-"&amp;Kanban_Helper!$G$5:$G$504,0),
MOD(ROW($B53)-ROW($B$12),3)+1)),"")</f>
        <v/>
      </c>
      <c r="M53" s="169" t="str">
        <f t="array" ref="M53">IFERROR(IF(LEN(M$11)=0,"",INDEX(Kanban_Helper!$B$5:$D$504,
MATCH(M$11&amp;"-"&amp;(ROW($B53)-ROW($B$12)-MOD(ROW($B53)-ROW($B$12),3))/3+1, Kanban_Helper!$E$5:$E$504&amp;"-"&amp;Kanban_Helper!$G$5:$G$504,0),
MOD(ROW($B53)-ROW($B$12),3)+1)),"")</f>
        <v/>
      </c>
      <c r="N53" s="169" t="str">
        <f t="array" ref="N53">IFERROR(IF(LEN(N$11)=0,"",INDEX(Kanban_Helper!$B$5:$D$504,
MATCH(N$11&amp;"-"&amp;(ROW($B53)-ROW($B$12)-MOD(ROW($B53)-ROW($B$12),3))/3+1, Kanban_Helper!$E$5:$E$504&amp;"-"&amp;Kanban_Helper!$G$5:$G$504,0),
MOD(ROW($B53)-ROW($B$12),3)+1)),"")</f>
        <v/>
      </c>
      <c r="O53" s="169" t="str">
        <f t="array" ref="O53">IFERROR(IF(LEN(O$11)=0,"",INDEX(Kanban_Helper!$B$5:$D$504,
MATCH(O$11&amp;"-"&amp;(ROW($B53)-ROW($B$12)-MOD(ROW($B53)-ROW($B$12),3))/3+1, Kanban_Helper!$E$5:$E$504&amp;"-"&amp;Kanban_Helper!$G$5:$G$504,0),
MOD(ROW($B53)-ROW($B$12),3)+1)),"")</f>
        <v/>
      </c>
      <c r="P53" s="169" t="str">
        <f t="array" ref="P53">IFERROR(IF(LEN(P$11)=0,"",INDEX(Kanban_Helper!$B$5:$D$504,
MATCH(P$11&amp;"-"&amp;(ROW($B53)-ROW($B$12)-MOD(ROW($B53)-ROW($B$12),3))/3+1, Kanban_Helper!$E$5:$E$504&amp;"-"&amp;Kanban_Helper!$G$5:$G$504,0),
MOD(ROW($B53)-ROW($B$12),3)+1)),"")</f>
        <v/>
      </c>
      <c r="Q53" s="169" t="str">
        <f t="array" ref="Q53">IFERROR(IF(LEN(Q$11)=0,"",INDEX(Kanban_Helper!$B$5:$D$504,
MATCH(Q$11&amp;"-"&amp;(ROW($B53)-ROW($B$12)-MOD(ROW($B53)-ROW($B$12),3))/3+1, Kanban_Helper!$E$5:$E$504&amp;"-"&amp;Kanban_Helper!$G$5:$G$504,0),
MOD(ROW($B53)-ROW($B$12),3)+1)),"")</f>
        <v/>
      </c>
      <c r="R53" s="37"/>
      <c r="S53" s="10"/>
      <c r="T53" s="10"/>
      <c r="U53" s="10"/>
    </row>
    <row r="54" spans="2:21" x14ac:dyDescent="0.25">
      <c r="B54" s="260"/>
      <c r="C54" s="261"/>
      <c r="D54" s="261"/>
      <c r="E54" s="261"/>
      <c r="F54" s="261"/>
      <c r="G54" s="261"/>
      <c r="H54" s="261"/>
      <c r="I54" s="261"/>
      <c r="J54" s="261"/>
      <c r="K54" s="261"/>
      <c r="L54" s="261"/>
      <c r="M54" s="261"/>
      <c r="N54" s="261"/>
      <c r="O54" s="261"/>
      <c r="P54" s="261"/>
      <c r="Q54" s="261"/>
      <c r="R54" s="262"/>
      <c r="S54" s="10"/>
      <c r="T54" s="10"/>
      <c r="U54" s="10"/>
    </row>
    <row r="55" spans="2:21" x14ac:dyDescent="0.25">
      <c r="B55" s="248"/>
      <c r="C55" s="249"/>
      <c r="D55" s="249"/>
      <c r="E55" s="249"/>
      <c r="F55" s="249"/>
      <c r="G55" s="249"/>
      <c r="H55" s="249"/>
      <c r="I55" s="255"/>
      <c r="J55" s="255"/>
      <c r="K55" s="255"/>
      <c r="L55" s="255"/>
      <c r="M55" s="255"/>
      <c r="N55" s="255"/>
      <c r="O55" s="255"/>
      <c r="P55" s="255"/>
      <c r="Q55" s="255"/>
      <c r="R55" s="256"/>
      <c r="S55" s="10"/>
      <c r="T55" s="10"/>
      <c r="U55" s="10"/>
    </row>
    <row r="56" spans="2:21" x14ac:dyDescent="0.25">
      <c r="B56" s="248"/>
      <c r="C56" s="249"/>
      <c r="D56" s="249"/>
      <c r="E56" s="249"/>
      <c r="F56" s="249"/>
      <c r="G56" s="249"/>
      <c r="H56" s="249"/>
      <c r="I56" s="255"/>
      <c r="J56" s="255"/>
      <c r="K56" s="255"/>
      <c r="L56" s="255"/>
      <c r="M56" s="255"/>
      <c r="N56" s="255"/>
      <c r="O56" s="255"/>
      <c r="P56" s="255"/>
      <c r="Q56" s="255"/>
      <c r="R56" s="256"/>
      <c r="S56" s="10"/>
      <c r="T56" s="10"/>
      <c r="U56" s="10"/>
    </row>
    <row r="57" spans="2:21" x14ac:dyDescent="0.25">
      <c r="B57" s="248"/>
      <c r="C57" s="249"/>
      <c r="D57" s="249"/>
      <c r="E57" s="249"/>
      <c r="F57" s="249"/>
      <c r="G57" s="249"/>
      <c r="H57" s="249"/>
      <c r="I57" s="255"/>
      <c r="J57" s="255"/>
      <c r="K57" s="255"/>
      <c r="L57" s="255"/>
      <c r="M57" s="255"/>
      <c r="N57" s="255"/>
      <c r="O57" s="255"/>
      <c r="P57" s="255"/>
      <c r="Q57" s="255"/>
      <c r="R57" s="256"/>
      <c r="S57" s="10"/>
      <c r="T57" s="10"/>
      <c r="U57" s="10"/>
    </row>
    <row r="58" spans="2:21" x14ac:dyDescent="0.25">
      <c r="B58" s="248"/>
      <c r="C58" s="249"/>
      <c r="D58" s="249"/>
      <c r="E58" s="249"/>
      <c r="F58" s="249"/>
      <c r="G58" s="249"/>
      <c r="H58" s="249"/>
      <c r="I58" s="255"/>
      <c r="J58" s="255"/>
      <c r="K58" s="255"/>
      <c r="L58" s="255"/>
      <c r="M58" s="255"/>
      <c r="N58" s="255"/>
      <c r="O58" s="255"/>
      <c r="P58" s="255"/>
      <c r="Q58" s="255"/>
      <c r="R58" s="256"/>
      <c r="S58" s="10"/>
      <c r="T58" s="10"/>
      <c r="U58" s="10"/>
    </row>
    <row r="59" spans="2:21" x14ac:dyDescent="0.25">
      <c r="B59" s="248"/>
      <c r="C59" s="249"/>
      <c r="D59" s="249"/>
      <c r="E59" s="249"/>
      <c r="F59" s="249"/>
      <c r="G59" s="249"/>
      <c r="H59" s="249"/>
      <c r="I59" s="255"/>
      <c r="J59" s="255"/>
      <c r="K59" s="255"/>
      <c r="L59" s="255"/>
      <c r="M59" s="255"/>
      <c r="N59" s="255"/>
      <c r="O59" s="255"/>
      <c r="P59" s="255"/>
      <c r="Q59" s="255"/>
      <c r="R59" s="256"/>
      <c r="S59" s="10"/>
      <c r="T59" s="10"/>
      <c r="U59" s="10"/>
    </row>
    <row r="60" spans="2:21" x14ac:dyDescent="0.25">
      <c r="B60" s="248"/>
      <c r="C60" s="249"/>
      <c r="D60" s="249"/>
      <c r="E60" s="249"/>
      <c r="F60" s="249"/>
      <c r="G60" s="249"/>
      <c r="H60" s="249"/>
      <c r="I60" s="255"/>
      <c r="J60" s="255"/>
      <c r="K60" s="255"/>
      <c r="L60" s="255"/>
      <c r="M60" s="255"/>
      <c r="N60" s="255"/>
      <c r="O60" s="255"/>
      <c r="P60" s="255"/>
      <c r="Q60" s="255"/>
      <c r="R60" s="256"/>
      <c r="S60" s="10"/>
      <c r="T60" s="10"/>
      <c r="U60" s="10"/>
    </row>
    <row r="61" spans="2:21" x14ac:dyDescent="0.25">
      <c r="B61" s="248"/>
      <c r="C61" s="249"/>
      <c r="D61" s="249"/>
      <c r="E61" s="249"/>
      <c r="F61" s="249"/>
      <c r="G61" s="249"/>
      <c r="H61" s="249"/>
      <c r="I61" s="255"/>
      <c r="J61" s="255"/>
      <c r="K61" s="255"/>
      <c r="L61" s="255"/>
      <c r="M61" s="255"/>
      <c r="N61" s="255"/>
      <c r="O61" s="255"/>
      <c r="P61" s="255"/>
      <c r="Q61" s="255"/>
      <c r="R61" s="256"/>
      <c r="S61" s="10"/>
      <c r="T61" s="10"/>
      <c r="U61" s="10"/>
    </row>
    <row r="62" spans="2:21" x14ac:dyDescent="0.25">
      <c r="B62" s="248"/>
      <c r="C62" s="249"/>
      <c r="D62" s="249"/>
      <c r="E62" s="249"/>
      <c r="F62" s="249"/>
      <c r="G62" s="249"/>
      <c r="H62" s="249"/>
      <c r="I62" s="255"/>
      <c r="J62" s="255"/>
      <c r="K62" s="255"/>
      <c r="L62" s="255"/>
      <c r="M62" s="255"/>
      <c r="N62" s="255"/>
      <c r="O62" s="255"/>
      <c r="P62" s="255"/>
      <c r="Q62" s="255"/>
      <c r="R62" s="256"/>
      <c r="S62" s="10"/>
      <c r="T62" s="10"/>
      <c r="U62" s="10"/>
    </row>
    <row r="63" spans="2:21" x14ac:dyDescent="0.25">
      <c r="B63" s="248"/>
      <c r="C63" s="249"/>
      <c r="D63" s="249"/>
      <c r="E63" s="249"/>
      <c r="F63" s="249"/>
      <c r="G63" s="249"/>
      <c r="H63" s="249"/>
      <c r="I63" s="255"/>
      <c r="J63" s="255"/>
      <c r="K63" s="255"/>
      <c r="L63" s="255"/>
      <c r="M63" s="255"/>
      <c r="N63" s="255"/>
      <c r="O63" s="255"/>
      <c r="P63" s="255"/>
      <c r="Q63" s="255"/>
      <c r="R63" s="256"/>
      <c r="S63" s="10"/>
      <c r="T63" s="10"/>
      <c r="U63" s="10"/>
    </row>
    <row r="64" spans="2:21" x14ac:dyDescent="0.25">
      <c r="B64" s="248"/>
      <c r="C64" s="249"/>
      <c r="D64" s="249"/>
      <c r="E64" s="249"/>
      <c r="F64" s="249"/>
      <c r="G64" s="249"/>
      <c r="H64" s="249"/>
      <c r="I64" s="255"/>
      <c r="J64" s="255"/>
      <c r="K64" s="255"/>
      <c r="L64" s="255"/>
      <c r="M64" s="255"/>
      <c r="N64" s="255"/>
      <c r="O64" s="255"/>
      <c r="P64" s="255"/>
      <c r="Q64" s="255"/>
      <c r="R64" s="256"/>
      <c r="S64" s="10"/>
      <c r="T64" s="10"/>
      <c r="U64" s="10"/>
    </row>
    <row r="65" spans="2:21" x14ac:dyDescent="0.25">
      <c r="B65" s="248"/>
      <c r="C65" s="249"/>
      <c r="D65" s="249"/>
      <c r="E65" s="249"/>
      <c r="F65" s="249"/>
      <c r="G65" s="249"/>
      <c r="H65" s="249"/>
      <c r="I65" s="255"/>
      <c r="J65" s="255"/>
      <c r="K65" s="255"/>
      <c r="L65" s="255"/>
      <c r="M65" s="255"/>
      <c r="N65" s="255"/>
      <c r="O65" s="255"/>
      <c r="P65" s="255"/>
      <c r="Q65" s="255"/>
      <c r="R65" s="256"/>
      <c r="S65" s="10"/>
      <c r="T65" s="10"/>
      <c r="U65" s="10"/>
    </row>
    <row r="66" spans="2:21" x14ac:dyDescent="0.25">
      <c r="B66" s="248"/>
      <c r="C66" s="249"/>
      <c r="D66" s="249"/>
      <c r="E66" s="249"/>
      <c r="F66" s="249"/>
      <c r="G66" s="249"/>
      <c r="H66" s="249"/>
      <c r="I66" s="255"/>
      <c r="J66" s="255"/>
      <c r="K66" s="255"/>
      <c r="L66" s="255"/>
      <c r="M66" s="255"/>
      <c r="N66" s="255"/>
      <c r="O66" s="255"/>
      <c r="P66" s="255"/>
      <c r="Q66" s="255"/>
      <c r="R66" s="256"/>
      <c r="S66" s="10"/>
      <c r="T66" s="10"/>
      <c r="U66" s="10"/>
    </row>
    <row r="67" spans="2:21" x14ac:dyDescent="0.25">
      <c r="B67" s="248"/>
      <c r="C67" s="249"/>
      <c r="D67" s="249"/>
      <c r="E67" s="249"/>
      <c r="F67" s="249"/>
      <c r="G67" s="249"/>
      <c r="H67" s="249"/>
      <c r="I67" s="255"/>
      <c r="J67" s="255"/>
      <c r="K67" s="255"/>
      <c r="L67" s="255"/>
      <c r="M67" s="255"/>
      <c r="N67" s="255"/>
      <c r="O67" s="255"/>
      <c r="P67" s="255"/>
      <c r="Q67" s="255"/>
      <c r="R67" s="256"/>
      <c r="S67" s="10"/>
      <c r="T67" s="10"/>
      <c r="U67" s="10"/>
    </row>
    <row r="68" spans="2:21" x14ac:dyDescent="0.25">
      <c r="B68" s="248"/>
      <c r="C68" s="249"/>
      <c r="D68" s="249"/>
      <c r="E68" s="249"/>
      <c r="F68" s="249"/>
      <c r="G68" s="249"/>
      <c r="H68" s="249"/>
      <c r="I68" s="255"/>
      <c r="J68" s="255"/>
      <c r="K68" s="255"/>
      <c r="L68" s="255"/>
      <c r="M68" s="255"/>
      <c r="N68" s="255"/>
      <c r="O68" s="255"/>
      <c r="P68" s="255"/>
      <c r="Q68" s="255"/>
      <c r="R68" s="256"/>
      <c r="S68" s="10"/>
      <c r="T68" s="10"/>
      <c r="U68" s="10"/>
    </row>
    <row r="69" spans="2:21" x14ac:dyDescent="0.25">
      <c r="B69" s="248"/>
      <c r="C69" s="249"/>
      <c r="D69" s="249"/>
      <c r="E69" s="249"/>
      <c r="F69" s="249"/>
      <c r="G69" s="249"/>
      <c r="H69" s="249"/>
      <c r="I69" s="255"/>
      <c r="J69" s="255"/>
      <c r="K69" s="255"/>
      <c r="L69" s="255"/>
      <c r="M69" s="255"/>
      <c r="N69" s="255"/>
      <c r="O69" s="255"/>
      <c r="P69" s="255"/>
      <c r="Q69" s="255"/>
      <c r="R69" s="256"/>
      <c r="S69" s="10"/>
      <c r="T69" s="10"/>
      <c r="U69" s="10"/>
    </row>
    <row r="70" spans="2:21" x14ac:dyDescent="0.25">
      <c r="B70" s="248"/>
      <c r="C70" s="249"/>
      <c r="D70" s="249"/>
      <c r="E70" s="249"/>
      <c r="F70" s="249"/>
      <c r="G70" s="249"/>
      <c r="H70" s="249"/>
      <c r="I70" s="255"/>
      <c r="J70" s="255"/>
      <c r="K70" s="255"/>
      <c r="L70" s="255"/>
      <c r="M70" s="255"/>
      <c r="N70" s="255"/>
      <c r="O70" s="255"/>
      <c r="P70" s="255"/>
      <c r="Q70" s="255"/>
      <c r="R70" s="256"/>
      <c r="S70" s="10"/>
      <c r="T70" s="10"/>
      <c r="U70" s="10"/>
    </row>
    <row r="71" spans="2:21" x14ac:dyDescent="0.25">
      <c r="B71" s="248"/>
      <c r="C71" s="249"/>
      <c r="D71" s="249"/>
      <c r="E71" s="249"/>
      <c r="F71" s="249"/>
      <c r="G71" s="249"/>
      <c r="H71" s="249"/>
      <c r="I71" s="255"/>
      <c r="J71" s="255"/>
      <c r="K71" s="255"/>
      <c r="L71" s="255"/>
      <c r="M71" s="255"/>
      <c r="N71" s="255"/>
      <c r="O71" s="255"/>
      <c r="P71" s="255"/>
      <c r="Q71" s="255"/>
      <c r="R71" s="256"/>
      <c r="S71" s="10"/>
      <c r="T71" s="10"/>
      <c r="U71" s="10"/>
    </row>
    <row r="72" spans="2:21" x14ac:dyDescent="0.25">
      <c r="B72" s="248"/>
      <c r="C72" s="249"/>
      <c r="D72" s="249"/>
      <c r="E72" s="249"/>
      <c r="F72" s="249"/>
      <c r="G72" s="249"/>
      <c r="H72" s="249"/>
      <c r="I72" s="255"/>
      <c r="J72" s="255"/>
      <c r="K72" s="255"/>
      <c r="L72" s="255"/>
      <c r="M72" s="255"/>
      <c r="N72" s="255"/>
      <c r="O72" s="255"/>
      <c r="P72" s="255"/>
      <c r="Q72" s="255"/>
      <c r="R72" s="256"/>
      <c r="S72" s="10"/>
      <c r="T72" s="10"/>
      <c r="U72" s="10"/>
    </row>
    <row r="73" spans="2:21" x14ac:dyDescent="0.25">
      <c r="B73" s="248"/>
      <c r="C73" s="249"/>
      <c r="D73" s="249"/>
      <c r="E73" s="249"/>
      <c r="F73" s="249"/>
      <c r="G73" s="249"/>
      <c r="H73" s="249"/>
      <c r="I73" s="255"/>
      <c r="J73" s="255"/>
      <c r="K73" s="255"/>
      <c r="L73" s="255"/>
      <c r="M73" s="255"/>
      <c r="N73" s="255"/>
      <c r="O73" s="255"/>
      <c r="P73" s="255"/>
      <c r="Q73" s="255"/>
      <c r="R73" s="256"/>
      <c r="S73" s="10"/>
      <c r="T73" s="10"/>
      <c r="U73" s="10"/>
    </row>
    <row r="74" spans="2:21" x14ac:dyDescent="0.25">
      <c r="B74" s="248"/>
      <c r="C74" s="249"/>
      <c r="D74" s="249"/>
      <c r="E74" s="249"/>
      <c r="F74" s="249"/>
      <c r="G74" s="249"/>
      <c r="H74" s="249"/>
      <c r="I74" s="255"/>
      <c r="J74" s="255"/>
      <c r="K74" s="255"/>
      <c r="L74" s="255"/>
      <c r="M74" s="255"/>
      <c r="N74" s="255"/>
      <c r="O74" s="255"/>
      <c r="P74" s="255"/>
      <c r="Q74" s="255"/>
      <c r="R74" s="256"/>
      <c r="S74" s="10"/>
      <c r="T74" s="10"/>
      <c r="U74" s="10"/>
    </row>
    <row r="75" spans="2:21" x14ac:dyDescent="0.25">
      <c r="B75" s="248"/>
      <c r="C75" s="249"/>
      <c r="D75" s="249"/>
      <c r="E75" s="249"/>
      <c r="F75" s="249"/>
      <c r="G75" s="249"/>
      <c r="H75" s="249"/>
      <c r="I75" s="255"/>
      <c r="J75" s="255"/>
      <c r="K75" s="255"/>
      <c r="L75" s="255"/>
      <c r="M75" s="255"/>
      <c r="N75" s="255"/>
      <c r="O75" s="255"/>
      <c r="P75" s="255"/>
      <c r="Q75" s="255"/>
      <c r="R75" s="256"/>
      <c r="S75" s="10"/>
      <c r="T75" s="10"/>
      <c r="U75" s="10"/>
    </row>
    <row r="76" spans="2:21" x14ac:dyDescent="0.25">
      <c r="B76" s="248"/>
      <c r="C76" s="249"/>
      <c r="D76" s="249"/>
      <c r="E76" s="249"/>
      <c r="F76" s="249"/>
      <c r="G76" s="249"/>
      <c r="H76" s="249"/>
      <c r="I76" s="255"/>
      <c r="J76" s="255"/>
      <c r="K76" s="255"/>
      <c r="L76" s="255"/>
      <c r="M76" s="255"/>
      <c r="N76" s="255"/>
      <c r="O76" s="255"/>
      <c r="P76" s="255"/>
      <c r="Q76" s="255"/>
      <c r="R76" s="256"/>
      <c r="S76" s="10"/>
      <c r="T76" s="10"/>
      <c r="U76" s="10"/>
    </row>
    <row r="77" spans="2:21" x14ac:dyDescent="0.25">
      <c r="B77" s="248"/>
      <c r="C77" s="249"/>
      <c r="D77" s="249"/>
      <c r="E77" s="249"/>
      <c r="F77" s="249"/>
      <c r="G77" s="249"/>
      <c r="H77" s="249"/>
      <c r="I77" s="255"/>
      <c r="J77" s="255"/>
      <c r="K77" s="255"/>
      <c r="L77" s="255"/>
      <c r="M77" s="255"/>
      <c r="N77" s="255"/>
      <c r="O77" s="255"/>
      <c r="P77" s="255"/>
      <c r="Q77" s="255"/>
      <c r="R77" s="256"/>
      <c r="S77" s="10"/>
      <c r="T77" s="10"/>
      <c r="U77" s="10"/>
    </row>
    <row r="78" spans="2:21" x14ac:dyDescent="0.25">
      <c r="B78" s="248"/>
      <c r="C78" s="249"/>
      <c r="D78" s="249"/>
      <c r="E78" s="249"/>
      <c r="F78" s="249"/>
      <c r="G78" s="249"/>
      <c r="H78" s="249"/>
      <c r="I78" s="255"/>
      <c r="J78" s="255"/>
      <c r="K78" s="255"/>
      <c r="L78" s="255"/>
      <c r="M78" s="255"/>
      <c r="N78" s="255"/>
      <c r="O78" s="255"/>
      <c r="P78" s="255"/>
      <c r="Q78" s="255"/>
      <c r="R78" s="256"/>
      <c r="S78" s="10"/>
      <c r="T78" s="10"/>
      <c r="U78" s="10"/>
    </row>
    <row r="79" spans="2:21" x14ac:dyDescent="0.25">
      <c r="B79" s="248"/>
      <c r="C79" s="249"/>
      <c r="D79" s="249"/>
      <c r="E79" s="249"/>
      <c r="F79" s="249"/>
      <c r="G79" s="249"/>
      <c r="H79" s="249"/>
      <c r="I79" s="255"/>
      <c r="J79" s="255"/>
      <c r="K79" s="255"/>
      <c r="L79" s="255"/>
      <c r="M79" s="255"/>
      <c r="N79" s="255"/>
      <c r="O79" s="255"/>
      <c r="P79" s="255"/>
      <c r="Q79" s="255"/>
      <c r="R79" s="256"/>
      <c r="S79" s="10"/>
      <c r="T79" s="10"/>
      <c r="U79" s="10"/>
    </row>
    <row r="80" spans="2:21" x14ac:dyDescent="0.25">
      <c r="B80" s="248"/>
      <c r="C80" s="249"/>
      <c r="D80" s="249"/>
      <c r="E80" s="249"/>
      <c r="F80" s="249"/>
      <c r="G80" s="249"/>
      <c r="H80" s="249"/>
      <c r="I80" s="255"/>
      <c r="J80" s="255"/>
      <c r="K80" s="255"/>
      <c r="L80" s="255"/>
      <c r="M80" s="255"/>
      <c r="N80" s="255"/>
      <c r="O80" s="255"/>
      <c r="P80" s="255"/>
      <c r="Q80" s="255"/>
      <c r="R80" s="256"/>
      <c r="S80" s="10"/>
      <c r="T80" s="10"/>
      <c r="U80" s="10"/>
    </row>
    <row r="81" spans="2:21" x14ac:dyDescent="0.25">
      <c r="B81" s="248"/>
      <c r="C81" s="249"/>
      <c r="D81" s="249"/>
      <c r="E81" s="249"/>
      <c r="F81" s="249"/>
      <c r="G81" s="249"/>
      <c r="H81" s="249"/>
      <c r="I81" s="255"/>
      <c r="J81" s="255"/>
      <c r="K81" s="255"/>
      <c r="L81" s="255"/>
      <c r="M81" s="255"/>
      <c r="N81" s="255"/>
      <c r="O81" s="255"/>
      <c r="P81" s="255"/>
      <c r="Q81" s="255"/>
      <c r="R81" s="256"/>
      <c r="S81" s="10"/>
      <c r="T81" s="10"/>
      <c r="U81" s="10"/>
    </row>
    <row r="82" spans="2:21" x14ac:dyDescent="0.25">
      <c r="B82" s="248"/>
      <c r="C82" s="249"/>
      <c r="D82" s="249"/>
      <c r="E82" s="249"/>
      <c r="F82" s="249"/>
      <c r="G82" s="249"/>
      <c r="H82" s="249"/>
      <c r="I82" s="255"/>
      <c r="J82" s="255"/>
      <c r="K82" s="255"/>
      <c r="L82" s="255"/>
      <c r="M82" s="255"/>
      <c r="N82" s="255"/>
      <c r="O82" s="255"/>
      <c r="P82" s="255"/>
      <c r="Q82" s="255"/>
      <c r="R82" s="256"/>
      <c r="S82" s="10"/>
      <c r="T82" s="10"/>
      <c r="U82" s="10"/>
    </row>
    <row r="83" spans="2:21" x14ac:dyDescent="0.25">
      <c r="B83" s="248"/>
      <c r="C83" s="249"/>
      <c r="D83" s="249"/>
      <c r="E83" s="249"/>
      <c r="F83" s="249"/>
      <c r="G83" s="249"/>
      <c r="H83" s="249"/>
      <c r="I83" s="255"/>
      <c r="J83" s="255"/>
      <c r="K83" s="255"/>
      <c r="L83" s="255"/>
      <c r="M83" s="255"/>
      <c r="N83" s="255"/>
      <c r="O83" s="255"/>
      <c r="P83" s="255"/>
      <c r="Q83" s="255"/>
      <c r="R83" s="256"/>
      <c r="S83" s="10"/>
      <c r="T83" s="10"/>
      <c r="U83" s="10"/>
    </row>
    <row r="84" spans="2:21" x14ac:dyDescent="0.25">
      <c r="B84" s="248"/>
      <c r="C84" s="249"/>
      <c r="D84" s="249"/>
      <c r="E84" s="249"/>
      <c r="F84" s="249"/>
      <c r="G84" s="249"/>
      <c r="H84" s="249"/>
      <c r="I84" s="255"/>
      <c r="J84" s="255"/>
      <c r="K84" s="255"/>
      <c r="L84" s="255"/>
      <c r="M84" s="255"/>
      <c r="N84" s="255"/>
      <c r="O84" s="255"/>
      <c r="P84" s="255"/>
      <c r="Q84" s="255"/>
      <c r="R84" s="256"/>
      <c r="S84" s="10"/>
      <c r="T84" s="10"/>
      <c r="U84" s="10"/>
    </row>
    <row r="85" spans="2:21" x14ac:dyDescent="0.25">
      <c r="B85" s="248"/>
      <c r="C85" s="249"/>
      <c r="D85" s="249"/>
      <c r="E85" s="249"/>
      <c r="F85" s="249"/>
      <c r="G85" s="249"/>
      <c r="H85" s="249"/>
      <c r="I85" s="255"/>
      <c r="J85" s="255"/>
      <c r="K85" s="255"/>
      <c r="L85" s="255"/>
      <c r="M85" s="255"/>
      <c r="N85" s="255"/>
      <c r="O85" s="255"/>
      <c r="P85" s="255"/>
      <c r="Q85" s="255"/>
      <c r="R85" s="256"/>
      <c r="S85" s="10"/>
      <c r="T85" s="10"/>
      <c r="U85" s="10"/>
    </row>
    <row r="86" spans="2:21" x14ac:dyDescent="0.25">
      <c r="B86" s="248"/>
      <c r="C86" s="249"/>
      <c r="D86" s="249"/>
      <c r="E86" s="249"/>
      <c r="F86" s="249"/>
      <c r="G86" s="249"/>
      <c r="H86" s="249"/>
      <c r="I86" s="255"/>
      <c r="J86" s="255"/>
      <c r="K86" s="255"/>
      <c r="L86" s="255"/>
      <c r="M86" s="255"/>
      <c r="N86" s="255"/>
      <c r="O86" s="255"/>
      <c r="P86" s="255"/>
      <c r="Q86" s="255"/>
      <c r="R86" s="256"/>
      <c r="S86" s="10"/>
      <c r="T86" s="10"/>
      <c r="U86" s="10"/>
    </row>
    <row r="87" spans="2:21" ht="15.75" customHeight="1" x14ac:dyDescent="0.25">
      <c r="B87" s="248"/>
      <c r="C87" s="249"/>
      <c r="D87" s="249"/>
      <c r="E87" s="249"/>
      <c r="F87" s="249"/>
      <c r="G87" s="249"/>
      <c r="H87" s="249"/>
      <c r="I87" s="255"/>
      <c r="J87" s="255"/>
      <c r="K87" s="255"/>
      <c r="L87" s="255"/>
      <c r="M87" s="255"/>
      <c r="N87" s="255"/>
      <c r="O87" s="255"/>
      <c r="P87" s="255"/>
      <c r="Q87" s="255"/>
      <c r="R87" s="256"/>
      <c r="S87" s="10"/>
      <c r="T87" s="10"/>
      <c r="U87" s="10"/>
    </row>
    <row r="88" spans="2:21" ht="15.75" customHeight="1" x14ac:dyDescent="0.25">
      <c r="B88" s="250"/>
      <c r="C88" s="249"/>
      <c r="D88" s="249"/>
      <c r="E88" s="249"/>
      <c r="F88" s="249"/>
      <c r="G88" s="249"/>
      <c r="H88" s="249"/>
      <c r="I88" s="255"/>
      <c r="J88" s="255"/>
      <c r="K88" s="255"/>
      <c r="L88" s="255"/>
      <c r="M88" s="255"/>
      <c r="N88" s="255"/>
      <c r="O88" s="255"/>
      <c r="P88" s="255"/>
      <c r="Q88" s="255"/>
      <c r="R88" s="256"/>
    </row>
    <row r="89" spans="2:21" s="22" customFormat="1" ht="15.75" customHeight="1" x14ac:dyDescent="0.25">
      <c r="B89" s="250"/>
      <c r="C89" s="251"/>
      <c r="D89" s="251"/>
      <c r="E89" s="251"/>
      <c r="F89" s="251"/>
      <c r="G89" s="251"/>
      <c r="H89" s="251"/>
      <c r="I89" s="257"/>
      <c r="J89" s="257"/>
      <c r="K89" s="257"/>
      <c r="L89" s="257"/>
      <c r="M89" s="257"/>
      <c r="N89" s="257"/>
      <c r="O89" s="257"/>
      <c r="P89" s="257"/>
      <c r="Q89" s="257"/>
      <c r="R89" s="258"/>
    </row>
    <row r="90" spans="2:21" ht="15.75" customHeight="1" x14ac:dyDescent="0.25">
      <c r="B90" s="250"/>
      <c r="C90" s="249"/>
      <c r="D90" s="249"/>
      <c r="E90" s="249"/>
      <c r="F90" s="249"/>
      <c r="G90" s="249"/>
      <c r="H90" s="249"/>
      <c r="I90" s="255"/>
      <c r="J90" s="255"/>
      <c r="K90" s="255"/>
      <c r="L90" s="255"/>
      <c r="M90" s="255"/>
      <c r="N90" s="255"/>
      <c r="O90" s="255"/>
      <c r="P90" s="255"/>
      <c r="Q90" s="255"/>
      <c r="R90" s="256"/>
    </row>
    <row r="91" spans="2:21" x14ac:dyDescent="0.25">
      <c r="B91" s="250"/>
      <c r="C91" s="249"/>
      <c r="D91" s="249"/>
      <c r="E91" s="249"/>
      <c r="F91" s="249"/>
      <c r="G91" s="249"/>
      <c r="H91" s="249"/>
      <c r="I91" s="255"/>
      <c r="J91" s="255"/>
      <c r="K91" s="255"/>
      <c r="L91" s="255"/>
      <c r="M91" s="255"/>
      <c r="N91" s="255"/>
      <c r="O91" s="255"/>
      <c r="P91" s="255"/>
      <c r="Q91" s="255"/>
      <c r="R91" s="256"/>
    </row>
    <row r="92" spans="2:21" x14ac:dyDescent="0.25">
      <c r="B92" s="250"/>
      <c r="C92" s="251"/>
      <c r="D92" s="251"/>
      <c r="E92" s="251"/>
      <c r="F92" s="251"/>
      <c r="G92" s="251"/>
      <c r="H92" s="251"/>
      <c r="I92" s="257"/>
      <c r="J92" s="257"/>
      <c r="K92" s="257"/>
      <c r="L92" s="257"/>
      <c r="M92" s="257"/>
      <c r="N92" s="257"/>
      <c r="O92" s="257"/>
      <c r="P92" s="257"/>
      <c r="Q92" s="257"/>
      <c r="R92" s="258"/>
    </row>
    <row r="93" spans="2:21" x14ac:dyDescent="0.25">
      <c r="B93" s="250"/>
      <c r="C93" s="249"/>
      <c r="D93" s="249"/>
      <c r="E93" s="249"/>
      <c r="F93" s="249"/>
      <c r="G93" s="249"/>
      <c r="H93" s="249"/>
      <c r="I93" s="255"/>
      <c r="J93" s="255"/>
      <c r="K93" s="255"/>
      <c r="L93" s="255"/>
      <c r="M93" s="255"/>
      <c r="N93" s="255"/>
      <c r="O93" s="255"/>
      <c r="P93" s="255"/>
      <c r="Q93" s="255"/>
      <c r="R93" s="256"/>
    </row>
    <row r="94" spans="2:21" x14ac:dyDescent="0.25">
      <c r="B94" s="250"/>
      <c r="C94" s="249"/>
      <c r="D94" s="249"/>
      <c r="E94" s="249"/>
      <c r="F94" s="249"/>
      <c r="G94" s="249"/>
      <c r="H94" s="249"/>
      <c r="I94" s="255"/>
      <c r="J94" s="255"/>
      <c r="K94" s="255"/>
      <c r="L94" s="255"/>
      <c r="M94" s="255"/>
      <c r="N94" s="255"/>
      <c r="O94" s="255"/>
      <c r="P94" s="255"/>
      <c r="Q94" s="255"/>
      <c r="R94" s="256"/>
    </row>
    <row r="95" spans="2:21" x14ac:dyDescent="0.25">
      <c r="B95" s="250"/>
      <c r="C95" s="251"/>
      <c r="D95" s="251"/>
      <c r="E95" s="251"/>
      <c r="F95" s="251"/>
      <c r="G95" s="251"/>
      <c r="H95" s="251"/>
      <c r="I95" s="257"/>
      <c r="J95" s="257"/>
      <c r="K95" s="257"/>
      <c r="L95" s="257"/>
      <c r="M95" s="257"/>
      <c r="N95" s="257"/>
      <c r="O95" s="257"/>
      <c r="P95" s="257"/>
      <c r="Q95" s="257"/>
      <c r="R95" s="258"/>
    </row>
    <row r="96" spans="2:21" x14ac:dyDescent="0.25">
      <c r="B96" s="250"/>
      <c r="C96" s="249"/>
      <c r="D96" s="249"/>
      <c r="E96" s="249"/>
      <c r="F96" s="249"/>
      <c r="G96" s="249"/>
      <c r="H96" s="249"/>
      <c r="I96" s="255"/>
      <c r="J96" s="255"/>
      <c r="K96" s="255"/>
      <c r="L96" s="255"/>
      <c r="M96" s="255"/>
      <c r="N96" s="255"/>
      <c r="O96" s="255"/>
      <c r="P96" s="255"/>
      <c r="Q96" s="255"/>
      <c r="R96" s="256"/>
    </row>
    <row r="97" spans="2:18" x14ac:dyDescent="0.25">
      <c r="B97" s="250"/>
      <c r="C97" s="249"/>
      <c r="D97" s="249"/>
      <c r="E97" s="249"/>
      <c r="F97" s="249"/>
      <c r="G97" s="249"/>
      <c r="H97" s="249"/>
      <c r="I97" s="255"/>
      <c r="J97" s="255"/>
      <c r="K97" s="255"/>
      <c r="L97" s="255"/>
      <c r="M97" s="255"/>
      <c r="N97" s="255"/>
      <c r="O97" s="255"/>
      <c r="P97" s="255"/>
      <c r="Q97" s="255"/>
      <c r="R97" s="256"/>
    </row>
    <row r="98" spans="2:18" x14ac:dyDescent="0.25">
      <c r="B98" s="250"/>
      <c r="C98" s="251"/>
      <c r="D98" s="251"/>
      <c r="E98" s="251"/>
      <c r="F98" s="251"/>
      <c r="G98" s="251"/>
      <c r="H98" s="251"/>
      <c r="I98" s="257"/>
      <c r="J98" s="257"/>
      <c r="K98" s="257"/>
      <c r="L98" s="257"/>
      <c r="M98" s="257"/>
      <c r="N98" s="257"/>
      <c r="O98" s="257"/>
      <c r="P98" s="257"/>
      <c r="Q98" s="257"/>
      <c r="R98" s="258"/>
    </row>
    <row r="99" spans="2:18" x14ac:dyDescent="0.25">
      <c r="B99" s="250"/>
      <c r="C99" s="249"/>
      <c r="D99" s="249"/>
      <c r="E99" s="249"/>
      <c r="F99" s="249"/>
      <c r="G99" s="249"/>
      <c r="H99" s="249"/>
      <c r="I99" s="255"/>
      <c r="J99" s="255"/>
      <c r="K99" s="255"/>
      <c r="L99" s="255"/>
      <c r="M99" s="255"/>
      <c r="N99" s="255"/>
      <c r="O99" s="255"/>
      <c r="P99" s="255"/>
      <c r="Q99" s="255"/>
      <c r="R99" s="256"/>
    </row>
    <row r="100" spans="2:18" x14ac:dyDescent="0.25">
      <c r="B100" s="250"/>
      <c r="C100" s="249"/>
      <c r="D100" s="249"/>
      <c r="E100" s="249"/>
      <c r="F100" s="249"/>
      <c r="G100" s="249"/>
      <c r="H100" s="249"/>
      <c r="I100" s="255"/>
      <c r="J100" s="255"/>
      <c r="K100" s="255"/>
      <c r="L100" s="255"/>
      <c r="M100" s="255"/>
      <c r="N100" s="255"/>
      <c r="O100" s="255"/>
      <c r="P100" s="255"/>
      <c r="Q100" s="255"/>
      <c r="R100" s="256"/>
    </row>
    <row r="101" spans="2:18" x14ac:dyDescent="0.25">
      <c r="B101" s="250"/>
      <c r="C101" s="251"/>
      <c r="D101" s="251"/>
      <c r="E101" s="251"/>
      <c r="F101" s="251"/>
      <c r="G101" s="251"/>
      <c r="H101" s="251"/>
      <c r="I101" s="257"/>
      <c r="J101" s="257"/>
      <c r="K101" s="257"/>
      <c r="L101" s="257"/>
      <c r="M101" s="257"/>
      <c r="N101" s="257"/>
      <c r="O101" s="257"/>
      <c r="P101" s="257"/>
      <c r="Q101" s="257"/>
      <c r="R101" s="258"/>
    </row>
    <row r="102" spans="2:18" x14ac:dyDescent="0.25">
      <c r="B102" s="250"/>
      <c r="C102" s="249"/>
      <c r="D102" s="249"/>
      <c r="E102" s="249"/>
      <c r="F102" s="249"/>
      <c r="G102" s="249"/>
      <c r="H102" s="249"/>
      <c r="I102" s="255"/>
      <c r="J102" s="255"/>
      <c r="K102" s="255"/>
      <c r="L102" s="255"/>
      <c r="M102" s="255"/>
      <c r="N102" s="255"/>
      <c r="O102" s="255"/>
      <c r="P102" s="255"/>
      <c r="Q102" s="255"/>
      <c r="R102" s="256"/>
    </row>
    <row r="103" spans="2:18" x14ac:dyDescent="0.25">
      <c r="B103" s="250"/>
      <c r="C103" s="249"/>
      <c r="D103" s="249"/>
      <c r="E103" s="249"/>
      <c r="F103" s="249"/>
      <c r="G103" s="249"/>
      <c r="H103" s="249"/>
      <c r="I103" s="255"/>
      <c r="J103" s="255"/>
      <c r="K103" s="255"/>
      <c r="L103" s="255"/>
      <c r="M103" s="255"/>
      <c r="N103" s="255"/>
      <c r="O103" s="255"/>
      <c r="P103" s="255"/>
      <c r="Q103" s="255"/>
      <c r="R103" s="256"/>
    </row>
    <row r="104" spans="2:18" x14ac:dyDescent="0.25">
      <c r="B104" s="250"/>
      <c r="C104" s="251"/>
      <c r="D104" s="251"/>
      <c r="E104" s="251"/>
      <c r="F104" s="251"/>
      <c r="G104" s="251"/>
      <c r="H104" s="251"/>
      <c r="I104" s="257"/>
      <c r="J104" s="257"/>
      <c r="K104" s="257"/>
      <c r="L104" s="257"/>
      <c r="M104" s="257"/>
      <c r="N104" s="257"/>
      <c r="O104" s="257"/>
      <c r="P104" s="257"/>
      <c r="Q104" s="257"/>
      <c r="R104" s="258"/>
    </row>
    <row r="105" spans="2:18" x14ac:dyDescent="0.25">
      <c r="B105" s="250"/>
      <c r="C105" s="249"/>
      <c r="D105" s="249"/>
      <c r="E105" s="249"/>
      <c r="F105" s="249"/>
      <c r="G105" s="249"/>
      <c r="H105" s="249"/>
      <c r="I105" s="255"/>
      <c r="J105" s="255"/>
      <c r="K105" s="255"/>
      <c r="L105" s="255"/>
      <c r="M105" s="255"/>
      <c r="N105" s="255"/>
      <c r="O105" s="255"/>
      <c r="P105" s="255"/>
      <c r="Q105" s="255"/>
      <c r="R105" s="256"/>
    </row>
    <row r="106" spans="2:18" x14ac:dyDescent="0.25">
      <c r="B106" s="250"/>
      <c r="C106" s="249"/>
      <c r="D106" s="249"/>
      <c r="E106" s="249"/>
      <c r="F106" s="249"/>
      <c r="G106" s="249"/>
      <c r="H106" s="249"/>
      <c r="I106" s="255"/>
      <c r="J106" s="255"/>
      <c r="K106" s="255"/>
      <c r="L106" s="255"/>
      <c r="M106" s="255"/>
      <c r="N106" s="255"/>
      <c r="O106" s="255"/>
      <c r="P106" s="255"/>
      <c r="Q106" s="255"/>
      <c r="R106" s="256"/>
    </row>
    <row r="107" spans="2:18" x14ac:dyDescent="0.25">
      <c r="B107" s="250"/>
      <c r="C107" s="251"/>
      <c r="D107" s="251"/>
      <c r="E107" s="251"/>
      <c r="F107" s="251"/>
      <c r="G107" s="251"/>
      <c r="H107" s="251"/>
      <c r="I107" s="257"/>
      <c r="J107" s="257"/>
      <c r="K107" s="257"/>
      <c r="L107" s="257"/>
      <c r="M107" s="257"/>
      <c r="N107" s="257"/>
      <c r="O107" s="257"/>
      <c r="P107" s="257"/>
      <c r="Q107" s="257"/>
      <c r="R107" s="258"/>
    </row>
    <row r="108" spans="2:18" x14ac:dyDescent="0.25">
      <c r="B108" s="250"/>
      <c r="C108" s="249"/>
      <c r="D108" s="249"/>
      <c r="E108" s="249"/>
      <c r="F108" s="249"/>
      <c r="G108" s="249"/>
      <c r="H108" s="249"/>
      <c r="I108" s="255"/>
      <c r="J108" s="255"/>
      <c r="K108" s="255"/>
      <c r="L108" s="255"/>
      <c r="M108" s="255"/>
      <c r="N108" s="255"/>
      <c r="O108" s="255"/>
      <c r="P108" s="255"/>
      <c r="Q108" s="255"/>
      <c r="R108" s="256"/>
    </row>
    <row r="109" spans="2:18" x14ac:dyDescent="0.25">
      <c r="B109" s="250"/>
      <c r="C109" s="249"/>
      <c r="D109" s="249"/>
      <c r="E109" s="249"/>
      <c r="F109" s="249"/>
      <c r="G109" s="249"/>
      <c r="H109" s="249"/>
      <c r="I109" s="255"/>
      <c r="J109" s="255"/>
      <c r="K109" s="255"/>
      <c r="L109" s="255"/>
      <c r="M109" s="255"/>
      <c r="N109" s="255"/>
      <c r="O109" s="255"/>
      <c r="P109" s="255"/>
      <c r="Q109" s="255"/>
      <c r="R109" s="256"/>
    </row>
    <row r="110" spans="2:18" x14ac:dyDescent="0.25">
      <c r="B110" s="250"/>
      <c r="C110" s="251"/>
      <c r="D110" s="251"/>
      <c r="E110" s="251"/>
      <c r="F110" s="251"/>
      <c r="G110" s="251"/>
      <c r="H110" s="251"/>
      <c r="I110" s="257"/>
      <c r="J110" s="257"/>
      <c r="K110" s="257"/>
      <c r="L110" s="257"/>
      <c r="M110" s="257"/>
      <c r="N110" s="257"/>
      <c r="O110" s="257"/>
      <c r="P110" s="257"/>
      <c r="Q110" s="257"/>
      <c r="R110" s="258"/>
    </row>
    <row r="111" spans="2:18" x14ac:dyDescent="0.25">
      <c r="B111" s="250"/>
      <c r="C111" s="249"/>
      <c r="D111" s="249"/>
      <c r="E111" s="249"/>
      <c r="F111" s="249"/>
      <c r="G111" s="249"/>
      <c r="H111" s="249"/>
      <c r="I111" s="255"/>
      <c r="J111" s="255"/>
      <c r="K111" s="255"/>
      <c r="L111" s="255"/>
      <c r="M111" s="255"/>
      <c r="N111" s="255"/>
      <c r="O111" s="255"/>
      <c r="P111" s="255"/>
      <c r="Q111" s="255"/>
      <c r="R111" s="256"/>
    </row>
    <row r="112" spans="2:18" x14ac:dyDescent="0.25">
      <c r="B112" s="250"/>
      <c r="C112" s="249"/>
      <c r="D112" s="249"/>
      <c r="E112" s="249"/>
      <c r="F112" s="249"/>
      <c r="G112" s="249"/>
      <c r="H112" s="249"/>
      <c r="I112" s="255"/>
      <c r="J112" s="255"/>
      <c r="K112" s="255"/>
      <c r="L112" s="255"/>
      <c r="M112" s="255"/>
      <c r="N112" s="255"/>
      <c r="O112" s="255"/>
      <c r="P112" s="255"/>
      <c r="Q112" s="255"/>
      <c r="R112" s="256"/>
    </row>
    <row r="113" spans="2:18" x14ac:dyDescent="0.25">
      <c r="B113" s="250"/>
      <c r="C113" s="251"/>
      <c r="D113" s="251"/>
      <c r="E113" s="251"/>
      <c r="F113" s="251"/>
      <c r="G113" s="251"/>
      <c r="H113" s="251"/>
      <c r="I113" s="257"/>
      <c r="J113" s="257"/>
      <c r="K113" s="257"/>
      <c r="L113" s="257"/>
      <c r="M113" s="257"/>
      <c r="N113" s="257"/>
      <c r="O113" s="257"/>
      <c r="P113" s="257"/>
      <c r="Q113" s="257"/>
      <c r="R113" s="258"/>
    </row>
    <row r="114" spans="2:18" x14ac:dyDescent="0.25">
      <c r="B114" s="250"/>
      <c r="C114" s="249"/>
      <c r="D114" s="249"/>
      <c r="E114" s="249"/>
      <c r="F114" s="249"/>
      <c r="G114" s="249"/>
      <c r="H114" s="249"/>
      <c r="I114" s="255"/>
      <c r="J114" s="255"/>
      <c r="K114" s="255"/>
      <c r="L114" s="255"/>
      <c r="M114" s="255"/>
      <c r="N114" s="255"/>
      <c r="O114" s="255"/>
      <c r="P114" s="255"/>
      <c r="Q114" s="255"/>
      <c r="R114" s="256"/>
    </row>
    <row r="115" spans="2:18" x14ac:dyDescent="0.25">
      <c r="B115" s="250"/>
      <c r="C115" s="249"/>
      <c r="D115" s="249"/>
      <c r="E115" s="249"/>
      <c r="F115" s="249"/>
      <c r="G115" s="249"/>
      <c r="H115" s="249"/>
      <c r="I115" s="255"/>
      <c r="J115" s="255"/>
      <c r="K115" s="255"/>
      <c r="L115" s="255"/>
      <c r="M115" s="255"/>
      <c r="N115" s="255"/>
      <c r="O115" s="255"/>
      <c r="P115" s="255"/>
      <c r="Q115" s="255"/>
      <c r="R115" s="256"/>
    </row>
    <row r="116" spans="2:18" x14ac:dyDescent="0.25">
      <c r="B116" s="250"/>
      <c r="C116" s="251"/>
      <c r="D116" s="251"/>
      <c r="E116" s="251"/>
      <c r="F116" s="251"/>
      <c r="G116" s="251"/>
      <c r="H116" s="251"/>
      <c r="I116" s="257"/>
      <c r="J116" s="257"/>
      <c r="K116" s="257"/>
      <c r="L116" s="257"/>
      <c r="M116" s="257"/>
      <c r="N116" s="257"/>
      <c r="O116" s="257"/>
      <c r="P116" s="257"/>
      <c r="Q116" s="257"/>
      <c r="R116" s="258"/>
    </row>
    <row r="117" spans="2:18" x14ac:dyDescent="0.25">
      <c r="B117" s="250"/>
      <c r="C117" s="249"/>
      <c r="D117" s="249"/>
      <c r="E117" s="249"/>
      <c r="F117" s="249"/>
      <c r="G117" s="249"/>
      <c r="H117" s="249"/>
      <c r="I117" s="255"/>
      <c r="J117" s="255"/>
      <c r="K117" s="255"/>
      <c r="L117" s="255"/>
      <c r="M117" s="255"/>
      <c r="N117" s="255"/>
      <c r="O117" s="255"/>
      <c r="P117" s="255"/>
      <c r="Q117" s="255"/>
      <c r="R117" s="256"/>
    </row>
    <row r="118" spans="2:18" x14ac:dyDescent="0.25">
      <c r="B118" s="250"/>
      <c r="C118" s="249"/>
      <c r="D118" s="249"/>
      <c r="E118" s="249"/>
      <c r="F118" s="249"/>
      <c r="G118" s="249"/>
      <c r="H118" s="249"/>
      <c r="I118" s="255"/>
      <c r="J118" s="255"/>
      <c r="K118" s="255"/>
      <c r="L118" s="255"/>
      <c r="M118" s="255"/>
      <c r="N118" s="255"/>
      <c r="O118" s="255"/>
      <c r="P118" s="255"/>
      <c r="Q118" s="255"/>
      <c r="R118" s="256"/>
    </row>
    <row r="119" spans="2:18" x14ac:dyDescent="0.25">
      <c r="B119" s="250"/>
      <c r="C119" s="251"/>
      <c r="D119" s="251"/>
      <c r="E119" s="251"/>
      <c r="F119" s="251"/>
      <c r="G119" s="251"/>
      <c r="H119" s="251"/>
      <c r="I119" s="257"/>
      <c r="J119" s="257"/>
      <c r="K119" s="257"/>
      <c r="L119" s="257"/>
      <c r="M119" s="257"/>
      <c r="N119" s="257"/>
      <c r="O119" s="257"/>
      <c r="P119" s="257"/>
      <c r="Q119" s="257"/>
      <c r="R119" s="258"/>
    </row>
    <row r="120" spans="2:18" x14ac:dyDescent="0.25">
      <c r="B120" s="250"/>
      <c r="C120" s="249"/>
      <c r="D120" s="249"/>
      <c r="E120" s="249"/>
      <c r="F120" s="249"/>
      <c r="G120" s="249"/>
      <c r="H120" s="249"/>
      <c r="I120" s="255"/>
      <c r="J120" s="255"/>
      <c r="K120" s="255"/>
      <c r="L120" s="255"/>
      <c r="M120" s="255"/>
      <c r="N120" s="255"/>
      <c r="O120" s="255"/>
      <c r="P120" s="255"/>
      <c r="Q120" s="255"/>
      <c r="R120" s="256"/>
    </row>
    <row r="121" spans="2:18" x14ac:dyDescent="0.25">
      <c r="B121" s="250"/>
      <c r="C121" s="249"/>
      <c r="D121" s="249"/>
      <c r="E121" s="249"/>
      <c r="F121" s="249"/>
      <c r="G121" s="249"/>
      <c r="H121" s="249"/>
      <c r="I121" s="255"/>
      <c r="J121" s="255"/>
      <c r="K121" s="255"/>
      <c r="L121" s="255"/>
      <c r="M121" s="255"/>
      <c r="N121" s="255"/>
      <c r="O121" s="255"/>
      <c r="P121" s="255"/>
      <c r="Q121" s="255"/>
      <c r="R121" s="256"/>
    </row>
    <row r="122" spans="2:18" x14ac:dyDescent="0.25">
      <c r="B122" s="250"/>
      <c r="C122" s="251"/>
      <c r="D122" s="251"/>
      <c r="E122" s="251"/>
      <c r="F122" s="251"/>
      <c r="G122" s="251"/>
      <c r="H122" s="251"/>
      <c r="I122" s="257"/>
      <c r="J122" s="257"/>
      <c r="K122" s="257"/>
      <c r="L122" s="257"/>
      <c r="M122" s="257"/>
      <c r="N122" s="257"/>
      <c r="O122" s="257"/>
      <c r="P122" s="257"/>
      <c r="Q122" s="257"/>
      <c r="R122" s="258"/>
    </row>
    <row r="123" spans="2:18" x14ac:dyDescent="0.25">
      <c r="B123" s="250"/>
      <c r="C123" s="249"/>
      <c r="D123" s="249"/>
      <c r="E123" s="249"/>
      <c r="F123" s="249"/>
      <c r="G123" s="249"/>
      <c r="H123" s="249"/>
      <c r="I123" s="255"/>
      <c r="J123" s="255"/>
      <c r="K123" s="255"/>
      <c r="L123" s="255"/>
      <c r="M123" s="255"/>
      <c r="N123" s="255"/>
      <c r="O123" s="255"/>
      <c r="P123" s="255"/>
      <c r="Q123" s="255"/>
      <c r="R123" s="256"/>
    </row>
    <row r="124" spans="2:18" x14ac:dyDescent="0.25">
      <c r="B124" s="250"/>
      <c r="C124" s="249"/>
      <c r="D124" s="249"/>
      <c r="E124" s="249"/>
      <c r="F124" s="249"/>
      <c r="G124" s="249"/>
      <c r="H124" s="249"/>
      <c r="I124" s="255"/>
      <c r="J124" s="255"/>
      <c r="K124" s="255"/>
      <c r="L124" s="255"/>
      <c r="M124" s="255"/>
      <c r="N124" s="255"/>
      <c r="O124" s="255"/>
      <c r="P124" s="255"/>
      <c r="Q124" s="255"/>
      <c r="R124" s="256"/>
    </row>
    <row r="125" spans="2:18" x14ac:dyDescent="0.25">
      <c r="B125" s="250"/>
      <c r="C125" s="251"/>
      <c r="D125" s="251"/>
      <c r="E125" s="251"/>
      <c r="F125" s="251"/>
      <c r="G125" s="251"/>
      <c r="H125" s="251"/>
      <c r="I125" s="257"/>
      <c r="J125" s="257"/>
      <c r="K125" s="257"/>
      <c r="L125" s="257"/>
      <c r="M125" s="257"/>
      <c r="N125" s="257"/>
      <c r="O125" s="257"/>
      <c r="P125" s="257"/>
      <c r="Q125" s="257"/>
      <c r="R125" s="258"/>
    </row>
    <row r="126" spans="2:18" x14ac:dyDescent="0.25">
      <c r="B126" s="250"/>
      <c r="C126" s="249"/>
      <c r="D126" s="249"/>
      <c r="E126" s="249"/>
      <c r="F126" s="249"/>
      <c r="G126" s="249"/>
      <c r="H126" s="249"/>
      <c r="I126" s="255"/>
      <c r="J126" s="255"/>
      <c r="K126" s="255"/>
      <c r="L126" s="255"/>
      <c r="M126" s="255"/>
      <c r="N126" s="255"/>
      <c r="O126" s="255"/>
      <c r="P126" s="255"/>
      <c r="Q126" s="255"/>
      <c r="R126" s="256"/>
    </row>
    <row r="127" spans="2:18" x14ac:dyDescent="0.25">
      <c r="B127" s="250"/>
      <c r="C127" s="249"/>
      <c r="D127" s="249"/>
      <c r="E127" s="249"/>
      <c r="F127" s="249"/>
      <c r="G127" s="249"/>
      <c r="H127" s="249"/>
      <c r="I127" s="255"/>
      <c r="J127" s="255"/>
      <c r="K127" s="255"/>
      <c r="L127" s="255"/>
      <c r="M127" s="255"/>
      <c r="N127" s="255"/>
      <c r="O127" s="255"/>
      <c r="P127" s="255"/>
      <c r="Q127" s="255"/>
      <c r="R127" s="256"/>
    </row>
    <row r="128" spans="2:18" x14ac:dyDescent="0.25">
      <c r="B128" s="250"/>
      <c r="C128" s="251"/>
      <c r="D128" s="251"/>
      <c r="E128" s="251"/>
      <c r="F128" s="251"/>
      <c r="G128" s="251"/>
      <c r="H128" s="251"/>
      <c r="I128" s="257"/>
      <c r="J128" s="257"/>
      <c r="K128" s="257"/>
      <c r="L128" s="257"/>
      <c r="M128" s="257"/>
      <c r="N128" s="257"/>
      <c r="O128" s="257"/>
      <c r="P128" s="257"/>
      <c r="Q128" s="257"/>
      <c r="R128" s="258"/>
    </row>
    <row r="129" spans="2:18" x14ac:dyDescent="0.25">
      <c r="B129" s="250"/>
      <c r="C129" s="249"/>
      <c r="D129" s="249"/>
      <c r="E129" s="249"/>
      <c r="F129" s="249"/>
      <c r="G129" s="249"/>
      <c r="H129" s="249"/>
      <c r="I129" s="255"/>
      <c r="J129" s="255"/>
      <c r="K129" s="255"/>
      <c r="L129" s="255"/>
      <c r="M129" s="255"/>
      <c r="N129" s="255"/>
      <c r="O129" s="255"/>
      <c r="P129" s="255"/>
      <c r="Q129" s="255"/>
      <c r="R129" s="256"/>
    </row>
    <row r="130" spans="2:18" x14ac:dyDescent="0.25">
      <c r="B130" s="250"/>
      <c r="C130" s="249"/>
      <c r="D130" s="249"/>
      <c r="E130" s="249"/>
      <c r="F130" s="249"/>
      <c r="G130" s="249"/>
      <c r="H130" s="249"/>
      <c r="I130" s="255"/>
      <c r="J130" s="255"/>
      <c r="K130" s="255"/>
      <c r="L130" s="255"/>
      <c r="M130" s="255"/>
      <c r="N130" s="255"/>
      <c r="O130" s="255"/>
      <c r="P130" s="255"/>
      <c r="Q130" s="255"/>
      <c r="R130" s="256"/>
    </row>
    <row r="131" spans="2:18" x14ac:dyDescent="0.25">
      <c r="B131" s="250"/>
      <c r="C131" s="251"/>
      <c r="D131" s="251"/>
      <c r="E131" s="251"/>
      <c r="F131" s="251"/>
      <c r="G131" s="251"/>
      <c r="H131" s="251"/>
      <c r="I131" s="257"/>
      <c r="J131" s="257"/>
      <c r="K131" s="257"/>
      <c r="L131" s="257"/>
      <c r="M131" s="257"/>
      <c r="N131" s="257"/>
      <c r="O131" s="257"/>
      <c r="P131" s="257"/>
      <c r="Q131" s="257"/>
      <c r="R131" s="258"/>
    </row>
    <row r="132" spans="2:18" x14ac:dyDescent="0.25">
      <c r="B132" s="250"/>
      <c r="C132" s="249"/>
      <c r="D132" s="249"/>
      <c r="E132" s="249"/>
      <c r="F132" s="249"/>
      <c r="G132" s="249"/>
      <c r="H132" s="249"/>
      <c r="I132" s="255"/>
      <c r="J132" s="255"/>
      <c r="K132" s="255"/>
      <c r="L132" s="255"/>
      <c r="M132" s="255"/>
      <c r="N132" s="255"/>
      <c r="O132" s="255"/>
      <c r="P132" s="255"/>
      <c r="Q132" s="255"/>
      <c r="R132" s="256"/>
    </row>
    <row r="133" spans="2:18" x14ac:dyDescent="0.25">
      <c r="B133" s="250"/>
      <c r="C133" s="249"/>
      <c r="D133" s="249"/>
      <c r="E133" s="249"/>
      <c r="F133" s="249"/>
      <c r="G133" s="249"/>
      <c r="H133" s="249"/>
      <c r="I133" s="255"/>
      <c r="J133" s="255"/>
      <c r="K133" s="255"/>
      <c r="L133" s="255"/>
      <c r="M133" s="255"/>
      <c r="N133" s="255"/>
      <c r="O133" s="255"/>
      <c r="P133" s="255"/>
      <c r="Q133" s="255"/>
      <c r="R133" s="256"/>
    </row>
    <row r="134" spans="2:18" x14ac:dyDescent="0.25">
      <c r="B134" s="250"/>
      <c r="C134" s="251"/>
      <c r="D134" s="251"/>
      <c r="E134" s="251"/>
      <c r="F134" s="251"/>
      <c r="G134" s="251"/>
      <c r="H134" s="251"/>
      <c r="I134" s="257"/>
      <c r="J134" s="257"/>
      <c r="K134" s="257"/>
      <c r="L134" s="257"/>
      <c r="M134" s="257"/>
      <c r="N134" s="257"/>
      <c r="O134" s="257"/>
      <c r="P134" s="257"/>
      <c r="Q134" s="257"/>
      <c r="R134" s="258"/>
    </row>
    <row r="135" spans="2:18" x14ac:dyDescent="0.25">
      <c r="B135" s="250"/>
      <c r="C135" s="249"/>
      <c r="D135" s="249"/>
      <c r="E135" s="249"/>
      <c r="F135" s="249"/>
      <c r="G135" s="249"/>
      <c r="H135" s="249"/>
      <c r="I135" s="255"/>
      <c r="J135" s="255"/>
      <c r="K135" s="255"/>
      <c r="L135" s="255"/>
      <c r="M135" s="255"/>
      <c r="N135" s="255"/>
      <c r="O135" s="255"/>
      <c r="P135" s="255"/>
      <c r="Q135" s="255"/>
      <c r="R135" s="256"/>
    </row>
    <row r="136" spans="2:18" x14ac:dyDescent="0.25">
      <c r="B136" s="250"/>
      <c r="C136" s="249"/>
      <c r="D136" s="249"/>
      <c r="E136" s="249"/>
      <c r="F136" s="249"/>
      <c r="G136" s="249"/>
      <c r="H136" s="249"/>
      <c r="I136" s="255"/>
      <c r="J136" s="255"/>
      <c r="K136" s="255"/>
      <c r="L136" s="255"/>
      <c r="M136" s="255"/>
      <c r="N136" s="255"/>
      <c r="O136" s="255"/>
      <c r="P136" s="255"/>
      <c r="Q136" s="255"/>
      <c r="R136" s="256"/>
    </row>
    <row r="137" spans="2:18" x14ac:dyDescent="0.25">
      <c r="B137" s="250"/>
      <c r="C137" s="251"/>
      <c r="D137" s="251"/>
      <c r="E137" s="251"/>
      <c r="F137" s="251"/>
      <c r="G137" s="251"/>
      <c r="H137" s="251"/>
      <c r="I137" s="257"/>
      <c r="J137" s="257"/>
      <c r="K137" s="257"/>
      <c r="L137" s="257"/>
      <c r="M137" s="257"/>
      <c r="N137" s="257"/>
      <c r="O137" s="257"/>
      <c r="P137" s="257"/>
      <c r="Q137" s="257"/>
      <c r="R137" s="258"/>
    </row>
    <row r="138" spans="2:18" x14ac:dyDescent="0.25">
      <c r="B138" s="250"/>
      <c r="C138" s="249"/>
      <c r="D138" s="249"/>
      <c r="E138" s="249"/>
      <c r="F138" s="249"/>
      <c r="G138" s="249"/>
      <c r="H138" s="249"/>
      <c r="I138" s="255"/>
      <c r="J138" s="255"/>
      <c r="K138" s="255"/>
      <c r="L138" s="255"/>
      <c r="M138" s="255"/>
      <c r="N138" s="255"/>
      <c r="O138" s="255"/>
      <c r="P138" s="255"/>
      <c r="Q138" s="255"/>
      <c r="R138" s="256"/>
    </row>
    <row r="139" spans="2:18" x14ac:dyDescent="0.25">
      <c r="B139" s="250"/>
      <c r="C139" s="249"/>
      <c r="D139" s="249"/>
      <c r="E139" s="249"/>
      <c r="F139" s="249"/>
      <c r="G139" s="249"/>
      <c r="H139" s="249"/>
      <c r="I139" s="255"/>
      <c r="J139" s="255"/>
      <c r="K139" s="255"/>
      <c r="L139" s="255"/>
      <c r="M139" s="255"/>
      <c r="N139" s="255"/>
      <c r="O139" s="255"/>
      <c r="P139" s="255"/>
      <c r="Q139" s="255"/>
      <c r="R139" s="256"/>
    </row>
    <row r="140" spans="2:18" x14ac:dyDescent="0.25">
      <c r="B140" s="250"/>
      <c r="C140" s="251"/>
      <c r="D140" s="251"/>
      <c r="E140" s="251"/>
      <c r="F140" s="251"/>
      <c r="G140" s="251"/>
      <c r="H140" s="251"/>
      <c r="I140" s="257"/>
      <c r="J140" s="257"/>
      <c r="K140" s="257"/>
      <c r="L140" s="257"/>
      <c r="M140" s="257"/>
      <c r="N140" s="257"/>
      <c r="O140" s="257"/>
      <c r="P140" s="257"/>
      <c r="Q140" s="257"/>
      <c r="R140" s="258"/>
    </row>
    <row r="141" spans="2:18" x14ac:dyDescent="0.25">
      <c r="B141" s="250"/>
      <c r="C141" s="249"/>
      <c r="D141" s="249"/>
      <c r="E141" s="249"/>
      <c r="F141" s="249"/>
      <c r="G141" s="249"/>
      <c r="H141" s="249"/>
      <c r="I141" s="255"/>
      <c r="J141" s="255"/>
      <c r="K141" s="255"/>
      <c r="L141" s="255"/>
      <c r="M141" s="255"/>
      <c r="N141" s="255"/>
      <c r="O141" s="255"/>
      <c r="P141" s="255"/>
      <c r="Q141" s="255"/>
      <c r="R141" s="256"/>
    </row>
    <row r="142" spans="2:18" x14ac:dyDescent="0.25">
      <c r="B142" s="250"/>
      <c r="C142" s="249"/>
      <c r="D142" s="249"/>
      <c r="E142" s="249"/>
      <c r="F142" s="249"/>
      <c r="G142" s="249"/>
      <c r="H142" s="249"/>
      <c r="I142" s="255"/>
      <c r="J142" s="255"/>
      <c r="K142" s="255"/>
      <c r="L142" s="255"/>
      <c r="M142" s="255"/>
      <c r="N142" s="255"/>
      <c r="O142" s="255"/>
      <c r="P142" s="255"/>
      <c r="Q142" s="255"/>
      <c r="R142" s="256"/>
    </row>
    <row r="143" spans="2:18" x14ac:dyDescent="0.25">
      <c r="B143" s="250"/>
      <c r="C143" s="251"/>
      <c r="D143" s="251"/>
      <c r="E143" s="251"/>
      <c r="F143" s="251"/>
      <c r="G143" s="251"/>
      <c r="H143" s="251"/>
      <c r="I143" s="257"/>
      <c r="J143" s="257"/>
      <c r="K143" s="257"/>
      <c r="L143" s="257"/>
      <c r="M143" s="257"/>
      <c r="N143" s="257"/>
      <c r="O143" s="257"/>
      <c r="P143" s="257"/>
      <c r="Q143" s="257"/>
      <c r="R143" s="258"/>
    </row>
    <row r="144" spans="2:18" x14ac:dyDescent="0.25">
      <c r="B144" s="250"/>
      <c r="C144" s="249"/>
      <c r="D144" s="249"/>
      <c r="E144" s="249"/>
      <c r="F144" s="249"/>
      <c r="G144" s="249"/>
      <c r="H144" s="249"/>
      <c r="I144" s="255"/>
      <c r="J144" s="255"/>
      <c r="K144" s="255"/>
      <c r="L144" s="255"/>
      <c r="M144" s="255"/>
      <c r="N144" s="255"/>
      <c r="O144" s="255"/>
      <c r="P144" s="255"/>
      <c r="Q144" s="255"/>
      <c r="R144" s="256"/>
    </row>
    <row r="145" spans="2:18" x14ac:dyDescent="0.25">
      <c r="B145" s="250"/>
      <c r="C145" s="249"/>
      <c r="D145" s="249"/>
      <c r="E145" s="249"/>
      <c r="F145" s="249"/>
      <c r="G145" s="249"/>
      <c r="H145" s="249"/>
      <c r="I145" s="255"/>
      <c r="J145" s="255"/>
      <c r="K145" s="255"/>
      <c r="L145" s="255"/>
      <c r="M145" s="255"/>
      <c r="N145" s="255"/>
      <c r="O145" s="255"/>
      <c r="P145" s="255"/>
      <c r="Q145" s="255"/>
      <c r="R145" s="256"/>
    </row>
    <row r="146" spans="2:18" x14ac:dyDescent="0.25">
      <c r="B146" s="250"/>
      <c r="C146" s="251"/>
      <c r="D146" s="251"/>
      <c r="E146" s="251"/>
      <c r="F146" s="251"/>
      <c r="G146" s="251"/>
      <c r="H146" s="251"/>
      <c r="I146" s="257"/>
      <c r="J146" s="257"/>
      <c r="K146" s="257"/>
      <c r="L146" s="257"/>
      <c r="M146" s="257"/>
      <c r="N146" s="257"/>
      <c r="O146" s="257"/>
      <c r="P146" s="257"/>
      <c r="Q146" s="257"/>
      <c r="R146" s="258"/>
    </row>
    <row r="147" spans="2:18" x14ac:dyDescent="0.25">
      <c r="B147" s="250"/>
      <c r="C147" s="249"/>
      <c r="D147" s="249"/>
      <c r="E147" s="249"/>
      <c r="F147" s="249"/>
      <c r="G147" s="249"/>
      <c r="H147" s="249"/>
      <c r="I147" s="255"/>
      <c r="J147" s="255"/>
      <c r="K147" s="255"/>
      <c r="L147" s="255"/>
      <c r="M147" s="255"/>
      <c r="N147" s="255"/>
      <c r="O147" s="255"/>
      <c r="P147" s="255"/>
      <c r="Q147" s="255"/>
      <c r="R147" s="256"/>
    </row>
    <row r="148" spans="2:18" x14ac:dyDescent="0.25">
      <c r="B148" s="250"/>
      <c r="C148" s="249"/>
      <c r="D148" s="249"/>
      <c r="E148" s="249"/>
      <c r="F148" s="249"/>
      <c r="G148" s="249"/>
      <c r="H148" s="249"/>
      <c r="I148" s="255"/>
      <c r="J148" s="255"/>
      <c r="K148" s="255"/>
      <c r="L148" s="255"/>
      <c r="M148" s="255"/>
      <c r="N148" s="255"/>
      <c r="O148" s="255"/>
      <c r="P148" s="255"/>
      <c r="Q148" s="255"/>
      <c r="R148" s="256"/>
    </row>
    <row r="149" spans="2:18" x14ac:dyDescent="0.25">
      <c r="B149" s="250"/>
      <c r="C149" s="251"/>
      <c r="D149" s="251"/>
      <c r="E149" s="251"/>
      <c r="F149" s="251"/>
      <c r="G149" s="251"/>
      <c r="H149" s="251"/>
      <c r="I149" s="257"/>
      <c r="J149" s="257"/>
      <c r="K149" s="257"/>
      <c r="L149" s="257"/>
      <c r="M149" s="257"/>
      <c r="N149" s="257"/>
      <c r="O149" s="257"/>
      <c r="P149" s="257"/>
      <c r="Q149" s="257"/>
      <c r="R149" s="258"/>
    </row>
    <row r="150" spans="2:18" x14ac:dyDescent="0.25">
      <c r="B150" s="250"/>
      <c r="C150" s="249"/>
      <c r="D150" s="249"/>
      <c r="E150" s="249"/>
      <c r="F150" s="249"/>
      <c r="G150" s="249"/>
      <c r="H150" s="249"/>
      <c r="I150" s="255"/>
      <c r="J150" s="255"/>
      <c r="K150" s="255"/>
      <c r="L150" s="255"/>
      <c r="M150" s="255"/>
      <c r="N150" s="255"/>
      <c r="O150" s="255"/>
      <c r="P150" s="255"/>
      <c r="Q150" s="255"/>
      <c r="R150" s="256"/>
    </row>
    <row r="151" spans="2:18" x14ac:dyDescent="0.25">
      <c r="B151" s="250"/>
      <c r="C151" s="249"/>
      <c r="D151" s="249"/>
      <c r="E151" s="249"/>
      <c r="F151" s="249"/>
      <c r="G151" s="249"/>
      <c r="H151" s="249"/>
      <c r="I151" s="255"/>
      <c r="J151" s="255"/>
      <c r="K151" s="255"/>
      <c r="L151" s="255"/>
      <c r="M151" s="255"/>
      <c r="N151" s="255"/>
      <c r="O151" s="255"/>
      <c r="P151" s="255"/>
      <c r="Q151" s="255"/>
      <c r="R151" s="256"/>
    </row>
    <row r="152" spans="2:18" x14ac:dyDescent="0.25">
      <c r="B152" s="250"/>
      <c r="C152" s="251"/>
      <c r="D152" s="251"/>
      <c r="E152" s="251"/>
      <c r="F152" s="251"/>
      <c r="G152" s="251"/>
      <c r="H152" s="251"/>
      <c r="I152" s="257"/>
      <c r="J152" s="257"/>
      <c r="K152" s="257"/>
      <c r="L152" s="257"/>
      <c r="M152" s="257"/>
      <c r="N152" s="257"/>
      <c r="O152" s="257"/>
      <c r="P152" s="257"/>
      <c r="Q152" s="257"/>
      <c r="R152" s="258"/>
    </row>
    <row r="153" spans="2:18" x14ac:dyDescent="0.25">
      <c r="B153" s="250"/>
      <c r="C153" s="249"/>
      <c r="D153" s="249"/>
      <c r="E153" s="249"/>
      <c r="F153" s="249"/>
      <c r="G153" s="249"/>
      <c r="H153" s="249"/>
      <c r="I153" s="255"/>
      <c r="J153" s="255"/>
      <c r="K153" s="255"/>
      <c r="L153" s="255"/>
      <c r="M153" s="255"/>
      <c r="N153" s="255"/>
      <c r="O153" s="255"/>
      <c r="P153" s="255"/>
      <c r="Q153" s="255"/>
      <c r="R153" s="256"/>
    </row>
    <row r="154" spans="2:18" x14ac:dyDescent="0.25">
      <c r="B154" s="250"/>
      <c r="C154" s="249"/>
      <c r="D154" s="249"/>
      <c r="E154" s="249"/>
      <c r="F154" s="249"/>
      <c r="G154" s="249"/>
      <c r="H154" s="249"/>
      <c r="I154" s="255"/>
      <c r="J154" s="255"/>
      <c r="K154" s="255"/>
      <c r="L154" s="255"/>
      <c r="M154" s="255"/>
      <c r="N154" s="255"/>
      <c r="O154" s="255"/>
      <c r="P154" s="255"/>
      <c r="Q154" s="255"/>
      <c r="R154" s="256"/>
    </row>
    <row r="155" spans="2:18" x14ac:dyDescent="0.25">
      <c r="B155" s="250"/>
      <c r="C155" s="251"/>
      <c r="D155" s="251"/>
      <c r="E155" s="251"/>
      <c r="F155" s="251"/>
      <c r="G155" s="251"/>
      <c r="H155" s="251"/>
      <c r="I155" s="257"/>
      <c r="J155" s="257"/>
      <c r="K155" s="257"/>
      <c r="L155" s="257"/>
      <c r="M155" s="257"/>
      <c r="N155" s="257"/>
      <c r="O155" s="257"/>
      <c r="P155" s="257"/>
      <c r="Q155" s="257"/>
      <c r="R155" s="258"/>
    </row>
    <row r="156" spans="2:18" x14ac:dyDescent="0.25">
      <c r="B156" s="250"/>
      <c r="C156" s="249"/>
      <c r="D156" s="249"/>
      <c r="E156" s="249"/>
      <c r="F156" s="249"/>
      <c r="G156" s="249"/>
      <c r="H156" s="249"/>
      <c r="I156" s="255"/>
      <c r="J156" s="255"/>
      <c r="K156" s="255"/>
      <c r="L156" s="255"/>
      <c r="M156" s="255"/>
      <c r="N156" s="255"/>
      <c r="O156" s="255"/>
      <c r="P156" s="255"/>
      <c r="Q156" s="255"/>
      <c r="R156" s="256"/>
    </row>
    <row r="157" spans="2:18" x14ac:dyDescent="0.25">
      <c r="B157" s="250"/>
      <c r="C157" s="249"/>
      <c r="D157" s="249"/>
      <c r="E157" s="249"/>
      <c r="F157" s="249"/>
      <c r="G157" s="249"/>
      <c r="H157" s="249"/>
      <c r="I157" s="255"/>
      <c r="J157" s="255"/>
      <c r="K157" s="255"/>
      <c r="L157" s="255"/>
      <c r="M157" s="255"/>
      <c r="N157" s="255"/>
      <c r="O157" s="255"/>
      <c r="P157" s="255"/>
      <c r="Q157" s="255"/>
      <c r="R157" s="256"/>
    </row>
    <row r="158" spans="2:18" x14ac:dyDescent="0.25">
      <c r="B158" s="250"/>
      <c r="C158" s="251"/>
      <c r="D158" s="251"/>
      <c r="E158" s="251"/>
      <c r="F158" s="251"/>
      <c r="G158" s="251"/>
      <c r="H158" s="251"/>
      <c r="I158" s="257"/>
      <c r="J158" s="257"/>
      <c r="K158" s="257"/>
      <c r="L158" s="257"/>
      <c r="M158" s="257"/>
      <c r="N158" s="257"/>
      <c r="O158" s="257"/>
      <c r="P158" s="257"/>
      <c r="Q158" s="257"/>
      <c r="R158" s="258"/>
    </row>
    <row r="159" spans="2:18" x14ac:dyDescent="0.25">
      <c r="B159" s="250"/>
      <c r="C159" s="249"/>
      <c r="D159" s="249"/>
      <c r="E159" s="249"/>
      <c r="F159" s="249"/>
      <c r="G159" s="249"/>
      <c r="H159" s="249"/>
      <c r="I159" s="255"/>
      <c r="J159" s="255"/>
      <c r="K159" s="255"/>
      <c r="L159" s="255"/>
      <c r="M159" s="255"/>
      <c r="N159" s="255"/>
      <c r="O159" s="255"/>
      <c r="P159" s="255"/>
      <c r="Q159" s="255"/>
      <c r="R159" s="256"/>
    </row>
    <row r="160" spans="2:18" x14ac:dyDescent="0.25">
      <c r="B160" s="250"/>
      <c r="C160" s="249"/>
      <c r="D160" s="249"/>
      <c r="E160" s="249"/>
      <c r="F160" s="249"/>
      <c r="G160" s="249"/>
      <c r="H160" s="249"/>
      <c r="I160" s="255"/>
      <c r="J160" s="255"/>
      <c r="K160" s="255"/>
      <c r="L160" s="255"/>
      <c r="M160" s="255"/>
      <c r="N160" s="255"/>
      <c r="O160" s="255"/>
      <c r="P160" s="255"/>
      <c r="Q160" s="255"/>
      <c r="R160" s="256"/>
    </row>
    <row r="161" spans="2:18" x14ac:dyDescent="0.25">
      <c r="B161" s="250"/>
      <c r="C161" s="251"/>
      <c r="D161" s="251"/>
      <c r="E161" s="251"/>
      <c r="F161" s="251"/>
      <c r="G161" s="251"/>
      <c r="H161" s="251"/>
      <c r="I161" s="257"/>
      <c r="J161" s="257"/>
      <c r="K161" s="257"/>
      <c r="L161" s="257"/>
      <c r="M161" s="257"/>
      <c r="N161" s="257"/>
      <c r="O161" s="257"/>
      <c r="P161" s="257"/>
      <c r="Q161" s="257"/>
      <c r="R161" s="258"/>
    </row>
    <row r="162" spans="2:18" x14ac:dyDescent="0.25">
      <c r="B162" s="250"/>
      <c r="C162" s="249"/>
      <c r="D162" s="249"/>
      <c r="E162" s="249"/>
      <c r="F162" s="249"/>
      <c r="G162" s="249"/>
      <c r="H162" s="249"/>
      <c r="I162" s="255"/>
      <c r="J162" s="255"/>
      <c r="K162" s="255"/>
      <c r="L162" s="255"/>
      <c r="M162" s="255"/>
      <c r="N162" s="255"/>
      <c r="O162" s="255"/>
      <c r="P162" s="255"/>
      <c r="Q162" s="255"/>
      <c r="R162" s="256"/>
    </row>
    <row r="163" spans="2:18" x14ac:dyDescent="0.25">
      <c r="B163" s="250"/>
      <c r="C163" s="249"/>
      <c r="D163" s="249"/>
      <c r="E163" s="249"/>
      <c r="F163" s="249"/>
      <c r="G163" s="249"/>
      <c r="H163" s="249"/>
      <c r="I163" s="255"/>
      <c r="J163" s="255"/>
      <c r="K163" s="255"/>
      <c r="L163" s="255"/>
      <c r="M163" s="255"/>
      <c r="N163" s="255"/>
      <c r="O163" s="255"/>
      <c r="P163" s="255"/>
      <c r="Q163" s="255"/>
      <c r="R163" s="256"/>
    </row>
    <row r="164" spans="2:18" x14ac:dyDescent="0.25">
      <c r="B164" s="250"/>
      <c r="C164" s="251"/>
      <c r="D164" s="251"/>
      <c r="E164" s="251"/>
      <c r="F164" s="251"/>
      <c r="G164" s="251"/>
      <c r="H164" s="251"/>
      <c r="I164" s="257"/>
      <c r="J164" s="257"/>
      <c r="K164" s="257"/>
      <c r="L164" s="257"/>
      <c r="M164" s="257"/>
      <c r="N164" s="257"/>
      <c r="O164" s="257"/>
      <c r="P164" s="257"/>
      <c r="Q164" s="257"/>
      <c r="R164" s="258"/>
    </row>
    <row r="165" spans="2:18" x14ac:dyDescent="0.25">
      <c r="B165" s="250"/>
      <c r="C165" s="249"/>
      <c r="D165" s="249"/>
      <c r="E165" s="249"/>
      <c r="F165" s="249"/>
      <c r="G165" s="249"/>
      <c r="H165" s="249"/>
      <c r="I165" s="255"/>
      <c r="J165" s="255"/>
      <c r="K165" s="255"/>
      <c r="L165" s="255"/>
      <c r="M165" s="255"/>
      <c r="N165" s="255"/>
      <c r="O165" s="255"/>
      <c r="P165" s="255"/>
      <c r="Q165" s="255"/>
      <c r="R165" s="256"/>
    </row>
    <row r="166" spans="2:18" x14ac:dyDescent="0.25">
      <c r="B166" s="250"/>
      <c r="C166" s="249"/>
      <c r="D166" s="249"/>
      <c r="E166" s="249"/>
      <c r="F166" s="249"/>
      <c r="G166" s="249"/>
      <c r="H166" s="249"/>
      <c r="I166" s="255"/>
      <c r="J166" s="255"/>
      <c r="K166" s="255"/>
      <c r="L166" s="255"/>
      <c r="M166" s="255"/>
      <c r="N166" s="255"/>
      <c r="O166" s="255"/>
      <c r="P166" s="255"/>
      <c r="Q166" s="255"/>
      <c r="R166" s="256"/>
    </row>
    <row r="167" spans="2:18" x14ac:dyDescent="0.25">
      <c r="B167" s="250"/>
      <c r="C167" s="251"/>
      <c r="D167" s="251"/>
      <c r="E167" s="251"/>
      <c r="F167" s="251"/>
      <c r="G167" s="251"/>
      <c r="H167" s="251"/>
      <c r="I167" s="257"/>
      <c r="J167" s="257"/>
      <c r="K167" s="257"/>
      <c r="L167" s="257"/>
      <c r="M167" s="257"/>
      <c r="N167" s="257"/>
      <c r="O167" s="257"/>
      <c r="P167" s="257"/>
      <c r="Q167" s="257"/>
      <c r="R167" s="258"/>
    </row>
    <row r="168" spans="2:18" x14ac:dyDescent="0.25">
      <c r="B168" s="250"/>
      <c r="C168" s="249"/>
      <c r="D168" s="249"/>
      <c r="E168" s="249"/>
      <c r="F168" s="249"/>
      <c r="G168" s="249"/>
      <c r="H168" s="249"/>
      <c r="I168" s="255"/>
      <c r="J168" s="255"/>
      <c r="K168" s="255"/>
      <c r="L168" s="255"/>
      <c r="M168" s="255"/>
      <c r="N168" s="255"/>
      <c r="O168" s="255"/>
      <c r="P168" s="255"/>
      <c r="Q168" s="255"/>
      <c r="R168" s="256"/>
    </row>
    <row r="169" spans="2:18" x14ac:dyDescent="0.25">
      <c r="B169" s="250"/>
      <c r="C169" s="249"/>
      <c r="D169" s="249"/>
      <c r="E169" s="249"/>
      <c r="F169" s="249"/>
      <c r="G169" s="249"/>
      <c r="H169" s="249"/>
      <c r="I169" s="255"/>
      <c r="J169" s="255"/>
      <c r="K169" s="255"/>
      <c r="L169" s="255"/>
      <c r="M169" s="255"/>
      <c r="N169" s="255"/>
      <c r="O169" s="255"/>
      <c r="P169" s="255"/>
      <c r="Q169" s="255"/>
      <c r="R169" s="256"/>
    </row>
    <row r="170" spans="2:18" x14ac:dyDescent="0.25">
      <c r="B170" s="250"/>
      <c r="C170" s="251"/>
      <c r="D170" s="251"/>
      <c r="E170" s="251"/>
      <c r="F170" s="251"/>
      <c r="G170" s="251"/>
      <c r="H170" s="251"/>
      <c r="I170" s="257"/>
      <c r="J170" s="257"/>
      <c r="K170" s="257"/>
      <c r="L170" s="257"/>
      <c r="M170" s="257"/>
      <c r="N170" s="257"/>
      <c r="O170" s="257"/>
      <c r="P170" s="257"/>
      <c r="Q170" s="257"/>
      <c r="R170" s="258"/>
    </row>
    <row r="171" spans="2:18" x14ac:dyDescent="0.25">
      <c r="B171" s="250"/>
      <c r="C171" s="249"/>
      <c r="D171" s="249"/>
      <c r="E171" s="249"/>
      <c r="F171" s="249"/>
      <c r="G171" s="249"/>
      <c r="H171" s="249"/>
      <c r="I171" s="255"/>
      <c r="J171" s="255"/>
      <c r="K171" s="255"/>
      <c r="L171" s="255"/>
      <c r="M171" s="255"/>
      <c r="N171" s="255"/>
      <c r="O171" s="255"/>
      <c r="P171" s="255"/>
      <c r="Q171" s="255"/>
      <c r="R171" s="256"/>
    </row>
    <row r="172" spans="2:18" x14ac:dyDescent="0.25">
      <c r="B172" s="250"/>
      <c r="C172" s="249"/>
      <c r="D172" s="249"/>
      <c r="E172" s="249"/>
      <c r="F172" s="249"/>
      <c r="G172" s="249"/>
      <c r="H172" s="249"/>
      <c r="I172" s="255"/>
      <c r="J172" s="255"/>
      <c r="K172" s="255"/>
      <c r="L172" s="255"/>
      <c r="M172" s="255"/>
      <c r="N172" s="255"/>
      <c r="O172" s="255"/>
      <c r="P172" s="255"/>
      <c r="Q172" s="255"/>
      <c r="R172" s="256"/>
    </row>
    <row r="173" spans="2:18" x14ac:dyDescent="0.25">
      <c r="B173" s="250"/>
      <c r="C173" s="251"/>
      <c r="D173" s="251"/>
      <c r="E173" s="251"/>
      <c r="F173" s="251"/>
      <c r="G173" s="251"/>
      <c r="H173" s="251"/>
      <c r="I173" s="257"/>
      <c r="J173" s="257"/>
      <c r="K173" s="257"/>
      <c r="L173" s="257"/>
      <c r="M173" s="257"/>
      <c r="N173" s="257"/>
      <c r="O173" s="257"/>
      <c r="P173" s="257"/>
      <c r="Q173" s="257"/>
      <c r="R173" s="258"/>
    </row>
    <row r="174" spans="2:18" x14ac:dyDescent="0.25">
      <c r="B174" s="250"/>
      <c r="C174" s="249"/>
      <c r="D174" s="249"/>
      <c r="E174" s="249"/>
      <c r="F174" s="249"/>
      <c r="G174" s="249"/>
      <c r="H174" s="249"/>
      <c r="I174" s="255"/>
      <c r="J174" s="255"/>
      <c r="K174" s="255"/>
      <c r="L174" s="255"/>
      <c r="M174" s="255"/>
      <c r="N174" s="255"/>
      <c r="O174" s="255"/>
      <c r="P174" s="255"/>
      <c r="Q174" s="255"/>
      <c r="R174" s="256"/>
    </row>
    <row r="175" spans="2:18" x14ac:dyDescent="0.25">
      <c r="B175" s="250"/>
      <c r="C175" s="249"/>
      <c r="D175" s="249"/>
      <c r="E175" s="249"/>
      <c r="F175" s="249"/>
      <c r="G175" s="249"/>
      <c r="H175" s="249"/>
      <c r="I175" s="255"/>
      <c r="J175" s="255"/>
      <c r="K175" s="255"/>
      <c r="L175" s="255"/>
      <c r="M175" s="255"/>
      <c r="N175" s="255"/>
      <c r="O175" s="255"/>
      <c r="P175" s="255"/>
      <c r="Q175" s="255"/>
      <c r="R175" s="256"/>
    </row>
    <row r="176" spans="2:18" x14ac:dyDescent="0.25">
      <c r="B176" s="250"/>
      <c r="C176" s="251"/>
      <c r="D176" s="251"/>
      <c r="E176" s="251"/>
      <c r="F176" s="251"/>
      <c r="G176" s="251"/>
      <c r="H176" s="251"/>
      <c r="I176" s="257"/>
      <c r="J176" s="257"/>
      <c r="K176" s="257"/>
      <c r="L176" s="257"/>
      <c r="M176" s="257"/>
      <c r="N176" s="257"/>
      <c r="O176" s="257"/>
      <c r="P176" s="257"/>
      <c r="Q176" s="257"/>
      <c r="R176" s="258"/>
    </row>
    <row r="177" spans="2:18" x14ac:dyDescent="0.25">
      <c r="B177" s="250"/>
      <c r="C177" s="249"/>
      <c r="D177" s="249"/>
      <c r="E177" s="249"/>
      <c r="F177" s="249"/>
      <c r="G177" s="249"/>
      <c r="H177" s="249"/>
      <c r="I177" s="255"/>
      <c r="J177" s="255"/>
      <c r="K177" s="255"/>
      <c r="L177" s="255"/>
      <c r="M177" s="255"/>
      <c r="N177" s="255"/>
      <c r="O177" s="255"/>
      <c r="P177" s="255"/>
      <c r="Q177" s="255"/>
      <c r="R177" s="256"/>
    </row>
    <row r="178" spans="2:18" x14ac:dyDescent="0.25">
      <c r="B178" s="250"/>
      <c r="C178" s="249"/>
      <c r="D178" s="249"/>
      <c r="E178" s="249"/>
      <c r="F178" s="249"/>
      <c r="G178" s="249"/>
      <c r="H178" s="249"/>
      <c r="I178" s="255"/>
      <c r="J178" s="255"/>
      <c r="K178" s="255"/>
      <c r="L178" s="255"/>
      <c r="M178" s="255"/>
      <c r="N178" s="255"/>
      <c r="O178" s="255"/>
      <c r="P178" s="255"/>
      <c r="Q178" s="255"/>
      <c r="R178" s="256"/>
    </row>
    <row r="179" spans="2:18" x14ac:dyDescent="0.25">
      <c r="B179" s="250"/>
      <c r="C179" s="251"/>
      <c r="D179" s="251"/>
      <c r="E179" s="251"/>
      <c r="F179" s="251"/>
      <c r="G179" s="251"/>
      <c r="H179" s="251"/>
      <c r="I179" s="257"/>
      <c r="J179" s="257"/>
      <c r="K179" s="257"/>
      <c r="L179" s="257"/>
      <c r="M179" s="257"/>
      <c r="N179" s="257"/>
      <c r="O179" s="257"/>
      <c r="P179" s="257"/>
      <c r="Q179" s="257"/>
      <c r="R179" s="258"/>
    </row>
    <row r="180" spans="2:18" x14ac:dyDescent="0.25">
      <c r="B180" s="250"/>
      <c r="C180" s="249"/>
      <c r="D180" s="249"/>
      <c r="E180" s="249"/>
      <c r="F180" s="249"/>
      <c r="G180" s="249"/>
      <c r="H180" s="249"/>
      <c r="I180" s="255"/>
      <c r="J180" s="255"/>
      <c r="K180" s="255"/>
      <c r="L180" s="255"/>
      <c r="M180" s="255"/>
      <c r="N180" s="255"/>
      <c r="O180" s="255"/>
      <c r="P180" s="255"/>
      <c r="Q180" s="255"/>
      <c r="R180" s="256"/>
    </row>
    <row r="181" spans="2:18" x14ac:dyDescent="0.25">
      <c r="B181" s="250"/>
      <c r="C181" s="249"/>
      <c r="D181" s="249"/>
      <c r="E181" s="249"/>
      <c r="F181" s="249"/>
      <c r="G181" s="249"/>
      <c r="H181" s="249"/>
      <c r="I181" s="255"/>
      <c r="J181" s="255"/>
      <c r="K181" s="255"/>
      <c r="L181" s="255"/>
      <c r="M181" s="255"/>
      <c r="N181" s="255"/>
      <c r="O181" s="255"/>
      <c r="P181" s="255"/>
      <c r="Q181" s="255"/>
      <c r="R181" s="256"/>
    </row>
    <row r="182" spans="2:18" x14ac:dyDescent="0.25">
      <c r="B182" s="250"/>
      <c r="C182" s="251"/>
      <c r="D182" s="251"/>
      <c r="E182" s="251"/>
      <c r="F182" s="251"/>
      <c r="G182" s="251"/>
      <c r="H182" s="251"/>
      <c r="I182" s="257"/>
      <c r="J182" s="257"/>
      <c r="K182" s="257"/>
      <c r="L182" s="257"/>
      <c r="M182" s="257"/>
      <c r="N182" s="257"/>
      <c r="O182" s="257"/>
      <c r="P182" s="257"/>
      <c r="Q182" s="257"/>
      <c r="R182" s="258"/>
    </row>
    <row r="183" spans="2:18" x14ac:dyDescent="0.25">
      <c r="B183" s="250"/>
      <c r="C183" s="249"/>
      <c r="D183" s="249"/>
      <c r="E183" s="249"/>
      <c r="F183" s="249"/>
      <c r="G183" s="249"/>
      <c r="H183" s="249"/>
      <c r="I183" s="255"/>
      <c r="J183" s="255"/>
      <c r="K183" s="255"/>
      <c r="L183" s="255"/>
      <c r="M183" s="255"/>
      <c r="N183" s="255"/>
      <c r="O183" s="255"/>
      <c r="P183" s="255"/>
      <c r="Q183" s="255"/>
      <c r="R183" s="256"/>
    </row>
    <row r="184" spans="2:18" x14ac:dyDescent="0.25">
      <c r="B184" s="250"/>
      <c r="C184" s="249"/>
      <c r="D184" s="249"/>
      <c r="E184" s="249"/>
      <c r="F184" s="249"/>
      <c r="G184" s="249"/>
      <c r="H184" s="249"/>
      <c r="I184" s="255"/>
      <c r="J184" s="255"/>
      <c r="K184" s="255"/>
      <c r="L184" s="255"/>
      <c r="M184" s="255"/>
      <c r="N184" s="255"/>
      <c r="O184" s="255"/>
      <c r="P184" s="255"/>
      <c r="Q184" s="255"/>
      <c r="R184" s="256"/>
    </row>
    <row r="185" spans="2:18" x14ac:dyDescent="0.25">
      <c r="B185" s="250"/>
      <c r="C185" s="251"/>
      <c r="D185" s="251"/>
      <c r="E185" s="251"/>
      <c r="F185" s="251"/>
      <c r="G185" s="251"/>
      <c r="H185" s="251"/>
      <c r="I185" s="257"/>
      <c r="J185" s="257"/>
      <c r="K185" s="257"/>
      <c r="L185" s="257"/>
      <c r="M185" s="257"/>
      <c r="N185" s="257"/>
      <c r="O185" s="257"/>
      <c r="P185" s="257"/>
      <c r="Q185" s="257"/>
      <c r="R185" s="258"/>
    </row>
    <row r="186" spans="2:18" x14ac:dyDescent="0.25">
      <c r="B186" s="250"/>
      <c r="C186" s="249"/>
      <c r="D186" s="249"/>
      <c r="E186" s="249"/>
      <c r="F186" s="249"/>
      <c r="G186" s="249"/>
      <c r="H186" s="249"/>
      <c r="I186" s="255"/>
      <c r="J186" s="255"/>
      <c r="K186" s="255"/>
      <c r="L186" s="255"/>
      <c r="M186" s="255"/>
      <c r="N186" s="255"/>
      <c r="O186" s="255"/>
      <c r="P186" s="255"/>
      <c r="Q186" s="255"/>
      <c r="R186" s="256"/>
    </row>
    <row r="187" spans="2:18" x14ac:dyDescent="0.25">
      <c r="B187" s="250"/>
      <c r="C187" s="249"/>
      <c r="D187" s="249"/>
      <c r="E187" s="249"/>
      <c r="F187" s="249"/>
      <c r="G187" s="249"/>
      <c r="H187" s="249"/>
      <c r="I187" s="255"/>
      <c r="J187" s="255"/>
      <c r="K187" s="255"/>
      <c r="L187" s="255"/>
      <c r="M187" s="255"/>
      <c r="N187" s="255"/>
      <c r="O187" s="255"/>
      <c r="P187" s="255"/>
      <c r="Q187" s="255"/>
      <c r="R187" s="256"/>
    </row>
    <row r="188" spans="2:18" x14ac:dyDescent="0.25">
      <c r="B188" s="250"/>
      <c r="C188" s="251"/>
      <c r="D188" s="251"/>
      <c r="E188" s="251"/>
      <c r="F188" s="251"/>
      <c r="G188" s="251"/>
      <c r="H188" s="251"/>
      <c r="I188" s="257"/>
      <c r="J188" s="257"/>
      <c r="K188" s="257"/>
      <c r="L188" s="257"/>
      <c r="M188" s="257"/>
      <c r="N188" s="257"/>
      <c r="O188" s="257"/>
      <c r="P188" s="257"/>
      <c r="Q188" s="257"/>
      <c r="R188" s="258"/>
    </row>
    <row r="189" spans="2:18" x14ac:dyDescent="0.25">
      <c r="B189" s="250"/>
      <c r="C189" s="249"/>
      <c r="D189" s="249"/>
      <c r="E189" s="249"/>
      <c r="F189" s="249"/>
      <c r="G189" s="249"/>
      <c r="H189" s="249"/>
      <c r="I189" s="255"/>
      <c r="J189" s="255"/>
      <c r="K189" s="255"/>
      <c r="L189" s="255"/>
      <c r="M189" s="255"/>
      <c r="N189" s="255"/>
      <c r="O189" s="255"/>
      <c r="P189" s="255"/>
      <c r="Q189" s="255"/>
      <c r="R189" s="256"/>
    </row>
    <row r="190" spans="2:18" x14ac:dyDescent="0.25">
      <c r="B190" s="250"/>
      <c r="C190" s="249"/>
      <c r="D190" s="249"/>
      <c r="E190" s="249"/>
      <c r="F190" s="249"/>
      <c r="G190" s="249"/>
      <c r="H190" s="249"/>
      <c r="I190" s="255"/>
      <c r="J190" s="255"/>
      <c r="K190" s="255"/>
      <c r="L190" s="255"/>
      <c r="M190" s="255"/>
      <c r="N190" s="255"/>
      <c r="O190" s="255"/>
      <c r="P190" s="255"/>
      <c r="Q190" s="255"/>
      <c r="R190" s="256"/>
    </row>
    <row r="191" spans="2:18" x14ac:dyDescent="0.25">
      <c r="B191" s="250"/>
      <c r="C191" s="251"/>
      <c r="D191" s="251"/>
      <c r="E191" s="251"/>
      <c r="F191" s="251"/>
      <c r="G191" s="251"/>
      <c r="H191" s="251"/>
      <c r="I191" s="257"/>
      <c r="J191" s="257"/>
      <c r="K191" s="257"/>
      <c r="L191" s="257"/>
      <c r="M191" s="257"/>
      <c r="N191" s="257"/>
      <c r="O191" s="257"/>
      <c r="P191" s="257"/>
      <c r="Q191" s="257"/>
      <c r="R191" s="258"/>
    </row>
    <row r="192" spans="2:18" x14ac:dyDescent="0.25">
      <c r="B192" s="250"/>
      <c r="C192" s="249"/>
      <c r="D192" s="249"/>
      <c r="E192" s="249"/>
      <c r="F192" s="249"/>
      <c r="G192" s="249"/>
      <c r="H192" s="249"/>
      <c r="I192" s="255"/>
      <c r="J192" s="255"/>
      <c r="K192" s="255"/>
      <c r="L192" s="255"/>
      <c r="M192" s="255"/>
      <c r="N192" s="255"/>
      <c r="O192" s="255"/>
      <c r="P192" s="255"/>
      <c r="Q192" s="255"/>
      <c r="R192" s="256"/>
    </row>
    <row r="193" spans="2:18" x14ac:dyDescent="0.25">
      <c r="B193" s="250"/>
      <c r="C193" s="249"/>
      <c r="D193" s="249"/>
      <c r="E193" s="249"/>
      <c r="F193" s="249"/>
      <c r="G193" s="249"/>
      <c r="H193" s="249"/>
      <c r="I193" s="255"/>
      <c r="J193" s="255"/>
      <c r="K193" s="255"/>
      <c r="L193" s="255"/>
      <c r="M193" s="255"/>
      <c r="N193" s="255"/>
      <c r="O193" s="255"/>
      <c r="P193" s="255"/>
      <c r="Q193" s="255"/>
      <c r="R193" s="256"/>
    </row>
    <row r="194" spans="2:18" x14ac:dyDescent="0.25">
      <c r="B194" s="250"/>
      <c r="C194" s="251"/>
      <c r="D194" s="251"/>
      <c r="E194" s="251"/>
      <c r="F194" s="251"/>
      <c r="G194" s="251"/>
      <c r="H194" s="251"/>
      <c r="I194" s="257"/>
      <c r="J194" s="257"/>
      <c r="K194" s="257"/>
      <c r="L194" s="257"/>
      <c r="M194" s="257"/>
      <c r="N194" s="257"/>
      <c r="O194" s="257"/>
      <c r="P194" s="257"/>
      <c r="Q194" s="257"/>
      <c r="R194" s="258"/>
    </row>
    <row r="195" spans="2:18" x14ac:dyDescent="0.25">
      <c r="B195" s="250"/>
      <c r="C195" s="249"/>
      <c r="D195" s="249"/>
      <c r="E195" s="249"/>
      <c r="F195" s="249"/>
      <c r="G195" s="249"/>
      <c r="H195" s="249"/>
      <c r="I195" s="255"/>
      <c r="J195" s="255"/>
      <c r="K195" s="255"/>
      <c r="L195" s="255"/>
      <c r="M195" s="255"/>
      <c r="N195" s="255"/>
      <c r="O195" s="255"/>
      <c r="P195" s="255"/>
      <c r="Q195" s="255"/>
      <c r="R195" s="256"/>
    </row>
    <row r="196" spans="2:18" x14ac:dyDescent="0.25">
      <c r="B196" s="250"/>
      <c r="C196" s="249"/>
      <c r="D196" s="249"/>
      <c r="E196" s="249"/>
      <c r="F196" s="249"/>
      <c r="G196" s="249"/>
      <c r="H196" s="249"/>
      <c r="I196" s="255"/>
      <c r="J196" s="255"/>
      <c r="K196" s="255"/>
      <c r="L196" s="255"/>
      <c r="M196" s="255"/>
      <c r="N196" s="255"/>
      <c r="O196" s="255"/>
      <c r="P196" s="255"/>
      <c r="Q196" s="255"/>
      <c r="R196" s="256"/>
    </row>
    <row r="197" spans="2:18" x14ac:dyDescent="0.25">
      <c r="B197" s="250"/>
      <c r="C197" s="251"/>
      <c r="D197" s="251"/>
      <c r="E197" s="251"/>
      <c r="F197" s="251"/>
      <c r="G197" s="251"/>
      <c r="H197" s="251"/>
      <c r="I197" s="257"/>
      <c r="J197" s="257"/>
      <c r="K197" s="257"/>
      <c r="L197" s="257"/>
      <c r="M197" s="257"/>
      <c r="N197" s="257"/>
      <c r="O197" s="257"/>
      <c r="P197" s="257"/>
      <c r="Q197" s="257"/>
      <c r="R197" s="258"/>
    </row>
    <row r="198" spans="2:18" x14ac:dyDescent="0.25">
      <c r="B198" s="250"/>
      <c r="C198" s="249"/>
      <c r="D198" s="249"/>
      <c r="E198" s="249"/>
      <c r="F198" s="249"/>
      <c r="G198" s="249"/>
      <c r="H198" s="249"/>
      <c r="I198" s="255"/>
      <c r="J198" s="255"/>
      <c r="K198" s="255"/>
      <c r="L198" s="255"/>
      <c r="M198" s="255"/>
      <c r="N198" s="255"/>
      <c r="O198" s="255"/>
      <c r="P198" s="255"/>
      <c r="Q198" s="255"/>
      <c r="R198" s="256"/>
    </row>
    <row r="199" spans="2:18" x14ac:dyDescent="0.25">
      <c r="B199" s="250"/>
      <c r="C199" s="249"/>
      <c r="D199" s="249"/>
      <c r="E199" s="249"/>
      <c r="F199" s="249"/>
      <c r="G199" s="249"/>
      <c r="H199" s="249"/>
      <c r="I199" s="255"/>
      <c r="J199" s="255"/>
      <c r="K199" s="255"/>
      <c r="L199" s="255"/>
      <c r="M199" s="255"/>
      <c r="N199" s="255"/>
      <c r="O199" s="255"/>
      <c r="P199" s="255"/>
      <c r="Q199" s="255"/>
      <c r="R199" s="256"/>
    </row>
    <row r="200" spans="2:18" x14ac:dyDescent="0.25">
      <c r="B200" s="250"/>
      <c r="C200" s="251"/>
      <c r="D200" s="251"/>
      <c r="E200" s="251"/>
      <c r="F200" s="251"/>
      <c r="G200" s="251"/>
      <c r="H200" s="251"/>
      <c r="I200" s="257"/>
      <c r="J200" s="257"/>
      <c r="K200" s="257"/>
      <c r="L200" s="257"/>
      <c r="M200" s="257"/>
      <c r="N200" s="257"/>
      <c r="O200" s="257"/>
      <c r="P200" s="257"/>
      <c r="Q200" s="257"/>
      <c r="R200" s="258"/>
    </row>
    <row r="201" spans="2:18" x14ac:dyDescent="0.25">
      <c r="B201" s="250"/>
      <c r="C201" s="249"/>
      <c r="D201" s="249"/>
      <c r="E201" s="249"/>
      <c r="F201" s="249"/>
      <c r="G201" s="249"/>
      <c r="H201" s="249"/>
      <c r="I201" s="255"/>
      <c r="J201" s="255"/>
      <c r="K201" s="255"/>
      <c r="L201" s="255"/>
      <c r="M201" s="255"/>
      <c r="N201" s="255"/>
      <c r="O201" s="255"/>
      <c r="P201" s="255"/>
      <c r="Q201" s="255"/>
      <c r="R201" s="256"/>
    </row>
    <row r="202" spans="2:18" x14ac:dyDescent="0.25">
      <c r="B202" s="250"/>
      <c r="C202" s="249"/>
      <c r="D202" s="249"/>
      <c r="E202" s="249"/>
      <c r="F202" s="249"/>
      <c r="G202" s="249"/>
      <c r="H202" s="249"/>
      <c r="I202" s="255"/>
      <c r="J202" s="255"/>
      <c r="K202" s="255"/>
      <c r="L202" s="255"/>
      <c r="M202" s="255"/>
      <c r="N202" s="255"/>
      <c r="O202" s="255"/>
      <c r="P202" s="255"/>
      <c r="Q202" s="255"/>
      <c r="R202" s="256"/>
    </row>
    <row r="203" spans="2:18" x14ac:dyDescent="0.25">
      <c r="B203" s="250"/>
      <c r="C203" s="251"/>
      <c r="D203" s="251"/>
      <c r="E203" s="251"/>
      <c r="F203" s="251"/>
      <c r="G203" s="251"/>
      <c r="H203" s="251"/>
      <c r="I203" s="257"/>
      <c r="J203" s="257"/>
      <c r="K203" s="257"/>
      <c r="L203" s="257"/>
      <c r="M203" s="257"/>
      <c r="N203" s="257"/>
      <c r="O203" s="257"/>
      <c r="P203" s="257"/>
      <c r="Q203" s="257"/>
      <c r="R203" s="258"/>
    </row>
    <row r="204" spans="2:18" x14ac:dyDescent="0.25">
      <c r="B204" s="250"/>
      <c r="C204" s="249"/>
      <c r="D204" s="249"/>
      <c r="E204" s="249"/>
      <c r="F204" s="249"/>
      <c r="G204" s="249"/>
      <c r="H204" s="249"/>
      <c r="I204" s="255"/>
      <c r="J204" s="255"/>
      <c r="K204" s="255"/>
      <c r="L204" s="255"/>
      <c r="M204" s="255"/>
      <c r="N204" s="255"/>
      <c r="O204" s="255"/>
      <c r="P204" s="255"/>
      <c r="Q204" s="255"/>
      <c r="R204" s="256"/>
    </row>
    <row r="205" spans="2:18" x14ac:dyDescent="0.25">
      <c r="B205" s="250"/>
      <c r="C205" s="249"/>
      <c r="D205" s="249"/>
      <c r="E205" s="249"/>
      <c r="F205" s="249"/>
      <c r="G205" s="249"/>
      <c r="H205" s="249"/>
      <c r="I205" s="255"/>
      <c r="J205" s="255"/>
      <c r="K205" s="255"/>
      <c r="L205" s="255"/>
      <c r="M205" s="255"/>
      <c r="N205" s="255"/>
      <c r="O205" s="255"/>
      <c r="P205" s="255"/>
      <c r="Q205" s="255"/>
      <c r="R205" s="256"/>
    </row>
    <row r="206" spans="2:18" x14ac:dyDescent="0.25">
      <c r="B206" s="250"/>
      <c r="C206" s="251"/>
      <c r="D206" s="251"/>
      <c r="E206" s="251"/>
      <c r="F206" s="251"/>
      <c r="G206" s="251"/>
      <c r="H206" s="251"/>
      <c r="I206" s="257"/>
      <c r="J206" s="257"/>
      <c r="K206" s="257"/>
      <c r="L206" s="257"/>
      <c r="M206" s="257"/>
      <c r="N206" s="257"/>
      <c r="O206" s="257"/>
      <c r="P206" s="257"/>
      <c r="Q206" s="257"/>
      <c r="R206" s="258"/>
    </row>
    <row r="207" spans="2:18" x14ac:dyDescent="0.25">
      <c r="B207" s="250"/>
      <c r="C207" s="249"/>
      <c r="D207" s="249"/>
      <c r="E207" s="249"/>
      <c r="F207" s="249"/>
      <c r="G207" s="249"/>
      <c r="H207" s="249"/>
      <c r="I207" s="255"/>
      <c r="J207" s="255"/>
      <c r="K207" s="255"/>
      <c r="L207" s="255"/>
      <c r="M207" s="255"/>
      <c r="N207" s="255"/>
      <c r="O207" s="255"/>
      <c r="P207" s="255"/>
      <c r="Q207" s="255"/>
      <c r="R207" s="256"/>
    </row>
    <row r="208" spans="2:18" x14ac:dyDescent="0.25">
      <c r="B208" s="250"/>
      <c r="C208" s="249"/>
      <c r="D208" s="249"/>
      <c r="E208" s="249"/>
      <c r="F208" s="249"/>
      <c r="G208" s="249"/>
      <c r="H208" s="249"/>
      <c r="I208" s="255"/>
      <c r="J208" s="255"/>
      <c r="K208" s="255"/>
      <c r="L208" s="255"/>
      <c r="M208" s="255"/>
      <c r="N208" s="255"/>
      <c r="O208" s="255"/>
      <c r="P208" s="255"/>
      <c r="Q208" s="255"/>
      <c r="R208" s="256"/>
    </row>
    <row r="209" spans="2:18" x14ac:dyDescent="0.25">
      <c r="B209" s="250"/>
      <c r="C209" s="251"/>
      <c r="D209" s="251"/>
      <c r="E209" s="251"/>
      <c r="F209" s="251"/>
      <c r="G209" s="251"/>
      <c r="H209" s="251"/>
      <c r="I209" s="257"/>
      <c r="J209" s="257"/>
      <c r="K209" s="257"/>
      <c r="L209" s="257"/>
      <c r="M209" s="257"/>
      <c r="N209" s="257"/>
      <c r="O209" s="257"/>
      <c r="P209" s="257"/>
      <c r="Q209" s="257"/>
      <c r="R209" s="258"/>
    </row>
    <row r="210" spans="2:18" x14ac:dyDescent="0.25">
      <c r="B210" s="250"/>
      <c r="C210" s="249"/>
      <c r="D210" s="249"/>
      <c r="E210" s="249"/>
      <c r="F210" s="249"/>
      <c r="G210" s="249"/>
      <c r="H210" s="249"/>
      <c r="I210" s="255"/>
      <c r="J210" s="255"/>
      <c r="K210" s="255"/>
      <c r="L210" s="255"/>
      <c r="M210" s="255"/>
      <c r="N210" s="255"/>
      <c r="O210" s="255"/>
      <c r="P210" s="255"/>
      <c r="Q210" s="255"/>
      <c r="R210" s="256"/>
    </row>
    <row r="211" spans="2:18" x14ac:dyDescent="0.25">
      <c r="B211" s="250"/>
      <c r="C211" s="249"/>
      <c r="D211" s="249"/>
      <c r="E211" s="249"/>
      <c r="F211" s="249"/>
      <c r="G211" s="249"/>
      <c r="H211" s="249"/>
      <c r="I211" s="255"/>
      <c r="J211" s="255"/>
      <c r="K211" s="255"/>
      <c r="L211" s="255"/>
      <c r="M211" s="255"/>
      <c r="N211" s="255"/>
      <c r="O211" s="255"/>
      <c r="P211" s="255"/>
      <c r="Q211" s="255"/>
      <c r="R211" s="256"/>
    </row>
    <row r="212" spans="2:18" x14ac:dyDescent="0.25">
      <c r="B212" s="250"/>
      <c r="C212" s="251"/>
      <c r="D212" s="251"/>
      <c r="E212" s="251"/>
      <c r="F212" s="251"/>
      <c r="G212" s="251"/>
      <c r="H212" s="251"/>
      <c r="I212" s="257"/>
      <c r="J212" s="257"/>
      <c r="K212" s="257"/>
      <c r="L212" s="257"/>
      <c r="M212" s="257"/>
      <c r="N212" s="257"/>
      <c r="O212" s="257"/>
      <c r="P212" s="257"/>
      <c r="Q212" s="257"/>
      <c r="R212" s="258"/>
    </row>
    <row r="213" spans="2:18" x14ac:dyDescent="0.25">
      <c r="B213" s="250"/>
      <c r="C213" s="249"/>
      <c r="D213" s="249"/>
      <c r="E213" s="249"/>
      <c r="F213" s="249"/>
      <c r="G213" s="249"/>
      <c r="H213" s="249"/>
      <c r="I213" s="255"/>
      <c r="J213" s="255"/>
      <c r="K213" s="255"/>
      <c r="L213" s="255"/>
      <c r="M213" s="255"/>
      <c r="N213" s="255"/>
      <c r="O213" s="255"/>
      <c r="P213" s="255"/>
      <c r="Q213" s="255"/>
      <c r="R213" s="256"/>
    </row>
    <row r="214" spans="2:18" x14ac:dyDescent="0.25">
      <c r="B214" s="250"/>
      <c r="C214" s="249"/>
      <c r="D214" s="249"/>
      <c r="E214" s="249"/>
      <c r="F214" s="249"/>
      <c r="G214" s="249"/>
      <c r="H214" s="249"/>
      <c r="I214" s="255"/>
      <c r="J214" s="255"/>
      <c r="K214" s="255"/>
      <c r="L214" s="255"/>
      <c r="M214" s="255"/>
      <c r="N214" s="255"/>
      <c r="O214" s="255"/>
      <c r="P214" s="255"/>
      <c r="Q214" s="255"/>
      <c r="R214" s="256"/>
    </row>
    <row r="215" spans="2:18" x14ac:dyDescent="0.25">
      <c r="B215" s="250"/>
      <c r="C215" s="251"/>
      <c r="D215" s="251"/>
      <c r="E215" s="251"/>
      <c r="F215" s="251"/>
      <c r="G215" s="251"/>
      <c r="H215" s="251"/>
      <c r="I215" s="257"/>
      <c r="J215" s="257"/>
      <c r="K215" s="257"/>
      <c r="L215" s="257"/>
      <c r="M215" s="257"/>
      <c r="N215" s="257"/>
      <c r="O215" s="257"/>
      <c r="P215" s="257"/>
      <c r="Q215" s="257"/>
      <c r="R215" s="258"/>
    </row>
    <row r="216" spans="2:18" x14ac:dyDescent="0.25">
      <c r="B216" s="250"/>
      <c r="C216" s="249"/>
      <c r="D216" s="249"/>
      <c r="E216" s="249"/>
      <c r="F216" s="249"/>
      <c r="G216" s="249"/>
      <c r="H216" s="249"/>
      <c r="I216" s="255"/>
      <c r="J216" s="255"/>
      <c r="K216" s="255"/>
      <c r="L216" s="255"/>
      <c r="M216" s="255"/>
      <c r="N216" s="255"/>
      <c r="O216" s="255"/>
      <c r="P216" s="255"/>
      <c r="Q216" s="255"/>
      <c r="R216" s="256"/>
    </row>
    <row r="217" spans="2:18" x14ac:dyDescent="0.25">
      <c r="B217" s="250"/>
      <c r="C217" s="249"/>
      <c r="D217" s="249"/>
      <c r="E217" s="249"/>
      <c r="F217" s="249"/>
      <c r="G217" s="249"/>
      <c r="H217" s="249"/>
      <c r="I217" s="255"/>
      <c r="J217" s="255"/>
      <c r="K217" s="255"/>
      <c r="L217" s="255"/>
      <c r="M217" s="255"/>
      <c r="N217" s="255"/>
      <c r="O217" s="255"/>
      <c r="P217" s="255"/>
      <c r="Q217" s="255"/>
      <c r="R217" s="256"/>
    </row>
    <row r="218" spans="2:18" x14ac:dyDescent="0.25">
      <c r="B218" s="250"/>
      <c r="C218" s="251"/>
      <c r="D218" s="251"/>
      <c r="E218" s="251"/>
      <c r="F218" s="251"/>
      <c r="G218" s="251"/>
      <c r="H218" s="251"/>
      <c r="I218" s="257"/>
      <c r="J218" s="257"/>
      <c r="K218" s="257"/>
      <c r="L218" s="257"/>
      <c r="M218" s="257"/>
      <c r="N218" s="257"/>
      <c r="O218" s="257"/>
      <c r="P218" s="257"/>
      <c r="Q218" s="257"/>
      <c r="R218" s="258"/>
    </row>
    <row r="219" spans="2:18" x14ac:dyDescent="0.25">
      <c r="B219" s="250"/>
      <c r="C219" s="249"/>
      <c r="D219" s="249"/>
      <c r="E219" s="249"/>
      <c r="F219" s="249"/>
      <c r="G219" s="249"/>
      <c r="H219" s="249"/>
      <c r="I219" s="255"/>
      <c r="J219" s="255"/>
      <c r="K219" s="255"/>
      <c r="L219" s="255"/>
      <c r="M219" s="255"/>
      <c r="N219" s="255"/>
      <c r="O219" s="255"/>
      <c r="P219" s="255"/>
      <c r="Q219" s="255"/>
      <c r="R219" s="256"/>
    </row>
    <row r="220" spans="2:18" x14ac:dyDescent="0.25">
      <c r="B220" s="250"/>
      <c r="C220" s="249"/>
      <c r="D220" s="249"/>
      <c r="E220" s="249"/>
      <c r="F220" s="249"/>
      <c r="G220" s="249"/>
      <c r="H220" s="249"/>
      <c r="I220" s="255"/>
      <c r="J220" s="255"/>
      <c r="K220" s="255"/>
      <c r="L220" s="255"/>
      <c r="M220" s="255"/>
      <c r="N220" s="255"/>
      <c r="O220" s="255"/>
      <c r="P220" s="255"/>
      <c r="Q220" s="255"/>
      <c r="R220" s="256"/>
    </row>
    <row r="221" spans="2:18" x14ac:dyDescent="0.25">
      <c r="B221" s="250"/>
      <c r="C221" s="251"/>
      <c r="D221" s="251"/>
      <c r="E221" s="251"/>
      <c r="F221" s="251"/>
      <c r="G221" s="251"/>
      <c r="H221" s="251"/>
      <c r="I221" s="257"/>
      <c r="J221" s="257"/>
      <c r="K221" s="257"/>
      <c r="L221" s="257"/>
      <c r="M221" s="257"/>
      <c r="N221" s="257"/>
      <c r="O221" s="257"/>
      <c r="P221" s="257"/>
      <c r="Q221" s="257"/>
      <c r="R221" s="258"/>
    </row>
    <row r="222" spans="2:18" x14ac:dyDescent="0.25">
      <c r="B222" s="250"/>
      <c r="C222" s="249"/>
      <c r="D222" s="249"/>
      <c r="E222" s="249"/>
      <c r="F222" s="249"/>
      <c r="G222" s="249"/>
      <c r="H222" s="249"/>
      <c r="I222" s="255"/>
      <c r="J222" s="255"/>
      <c r="K222" s="255"/>
      <c r="L222" s="255"/>
      <c r="M222" s="255"/>
      <c r="N222" s="255"/>
      <c r="O222" s="255"/>
      <c r="P222" s="255"/>
      <c r="Q222" s="255"/>
      <c r="R222" s="256"/>
    </row>
    <row r="223" spans="2:18" x14ac:dyDescent="0.25">
      <c r="B223" s="250"/>
      <c r="C223" s="249"/>
      <c r="D223" s="249"/>
      <c r="E223" s="249"/>
      <c r="F223" s="249"/>
      <c r="G223" s="249"/>
      <c r="H223" s="249"/>
      <c r="I223" s="255"/>
      <c r="J223" s="255"/>
      <c r="K223" s="255"/>
      <c r="L223" s="255"/>
      <c r="M223" s="255"/>
      <c r="N223" s="255"/>
      <c r="O223" s="255"/>
      <c r="P223" s="255"/>
      <c r="Q223" s="255"/>
      <c r="R223" s="256"/>
    </row>
    <row r="224" spans="2:18" x14ac:dyDescent="0.25">
      <c r="B224" s="250"/>
      <c r="C224" s="251"/>
      <c r="D224" s="251"/>
      <c r="E224" s="251"/>
      <c r="F224" s="251"/>
      <c r="G224" s="251"/>
      <c r="H224" s="251"/>
      <c r="I224" s="257"/>
      <c r="J224" s="257"/>
      <c r="K224" s="257"/>
      <c r="L224" s="257"/>
      <c r="M224" s="257"/>
      <c r="N224" s="257"/>
      <c r="O224" s="257"/>
      <c r="P224" s="257"/>
      <c r="Q224" s="257"/>
      <c r="R224" s="258"/>
    </row>
    <row r="225" spans="2:18" x14ac:dyDescent="0.25">
      <c r="B225" s="250"/>
      <c r="C225" s="249"/>
      <c r="D225" s="249"/>
      <c r="E225" s="249"/>
      <c r="F225" s="249"/>
      <c r="G225" s="249"/>
      <c r="H225" s="249"/>
      <c r="I225" s="255"/>
      <c r="J225" s="255"/>
      <c r="K225" s="255"/>
      <c r="L225" s="255"/>
      <c r="M225" s="255"/>
      <c r="N225" s="255"/>
      <c r="O225" s="255"/>
      <c r="P225" s="255"/>
      <c r="Q225" s="255"/>
      <c r="R225" s="256"/>
    </row>
    <row r="226" spans="2:18" x14ac:dyDescent="0.25">
      <c r="B226" s="250"/>
      <c r="C226" s="249"/>
      <c r="D226" s="249"/>
      <c r="E226" s="249"/>
      <c r="F226" s="249"/>
      <c r="G226" s="249"/>
      <c r="H226" s="249"/>
      <c r="I226" s="255"/>
      <c r="J226" s="255"/>
      <c r="K226" s="255"/>
      <c r="L226" s="255"/>
      <c r="M226" s="255"/>
      <c r="N226" s="255"/>
      <c r="O226" s="255"/>
      <c r="P226" s="255"/>
      <c r="Q226" s="255"/>
      <c r="R226" s="256"/>
    </row>
    <row r="227" spans="2:18" x14ac:dyDescent="0.25">
      <c r="B227" s="250"/>
      <c r="C227" s="251"/>
      <c r="D227" s="251"/>
      <c r="E227" s="251"/>
      <c r="F227" s="251"/>
      <c r="G227" s="251"/>
      <c r="H227" s="251"/>
      <c r="I227" s="257"/>
      <c r="J227" s="257"/>
      <c r="K227" s="257"/>
      <c r="L227" s="257"/>
      <c r="M227" s="257"/>
      <c r="N227" s="257"/>
      <c r="O227" s="257"/>
      <c r="P227" s="257"/>
      <c r="Q227" s="257"/>
      <c r="R227" s="258"/>
    </row>
    <row r="228" spans="2:18" x14ac:dyDescent="0.25">
      <c r="B228" s="250"/>
      <c r="C228" s="249"/>
      <c r="D228" s="249"/>
      <c r="E228" s="249"/>
      <c r="F228" s="249"/>
      <c r="G228" s="249"/>
      <c r="H228" s="249"/>
      <c r="I228" s="255"/>
      <c r="J228" s="255"/>
      <c r="K228" s="255"/>
      <c r="L228" s="255"/>
      <c r="M228" s="255"/>
      <c r="N228" s="255"/>
      <c r="O228" s="255"/>
      <c r="P228" s="255"/>
      <c r="Q228" s="255"/>
      <c r="R228" s="256"/>
    </row>
    <row r="229" spans="2:18" x14ac:dyDescent="0.25">
      <c r="B229" s="250"/>
      <c r="C229" s="249"/>
      <c r="D229" s="249"/>
      <c r="E229" s="249"/>
      <c r="F229" s="249"/>
      <c r="G229" s="249"/>
      <c r="H229" s="249"/>
      <c r="I229" s="255"/>
      <c r="J229" s="255"/>
      <c r="K229" s="255"/>
      <c r="L229" s="255"/>
      <c r="M229" s="255"/>
      <c r="N229" s="255"/>
      <c r="O229" s="255"/>
      <c r="P229" s="255"/>
      <c r="Q229" s="255"/>
      <c r="R229" s="256"/>
    </row>
    <row r="230" spans="2:18" x14ac:dyDescent="0.25">
      <c r="B230" s="250"/>
      <c r="C230" s="251"/>
      <c r="D230" s="251"/>
      <c r="E230" s="251"/>
      <c r="F230" s="251"/>
      <c r="G230" s="251"/>
      <c r="H230" s="251"/>
      <c r="I230" s="257"/>
      <c r="J230" s="257"/>
      <c r="K230" s="257"/>
      <c r="L230" s="257"/>
      <c r="M230" s="257"/>
      <c r="N230" s="257"/>
      <c r="O230" s="257"/>
      <c r="P230" s="257"/>
      <c r="Q230" s="257"/>
      <c r="R230" s="258"/>
    </row>
    <row r="231" spans="2:18" x14ac:dyDescent="0.25">
      <c r="B231" s="250"/>
      <c r="C231" s="249"/>
      <c r="D231" s="249"/>
      <c r="E231" s="249"/>
      <c r="F231" s="249"/>
      <c r="G231" s="249"/>
      <c r="H231" s="249"/>
      <c r="I231" s="255"/>
      <c r="J231" s="255"/>
      <c r="K231" s="255"/>
      <c r="L231" s="255"/>
      <c r="M231" s="255"/>
      <c r="N231" s="255"/>
      <c r="O231" s="255"/>
      <c r="P231" s="255"/>
      <c r="Q231" s="255"/>
      <c r="R231" s="256"/>
    </row>
    <row r="232" spans="2:18" x14ac:dyDescent="0.25">
      <c r="B232" s="250"/>
      <c r="C232" s="249"/>
      <c r="D232" s="249"/>
      <c r="E232" s="249"/>
      <c r="F232" s="249"/>
      <c r="G232" s="249"/>
      <c r="H232" s="249"/>
      <c r="I232" s="255"/>
      <c r="J232" s="255"/>
      <c r="K232" s="255"/>
      <c r="L232" s="255"/>
      <c r="M232" s="255"/>
      <c r="N232" s="255"/>
      <c r="O232" s="255"/>
      <c r="P232" s="255"/>
      <c r="Q232" s="255"/>
      <c r="R232" s="256"/>
    </row>
    <row r="233" spans="2:18" x14ac:dyDescent="0.25">
      <c r="B233" s="250"/>
      <c r="C233" s="251"/>
      <c r="D233" s="251"/>
      <c r="E233" s="251"/>
      <c r="F233" s="251"/>
      <c r="G233" s="251"/>
      <c r="H233" s="251"/>
      <c r="I233" s="257"/>
      <c r="J233" s="257"/>
      <c r="K233" s="257"/>
      <c r="L233" s="257"/>
      <c r="M233" s="257"/>
      <c r="N233" s="257"/>
      <c r="O233" s="257"/>
      <c r="P233" s="257"/>
      <c r="Q233" s="257"/>
      <c r="R233" s="258"/>
    </row>
    <row r="234" spans="2:18" x14ac:dyDescent="0.25">
      <c r="B234" s="250"/>
      <c r="C234" s="249"/>
      <c r="D234" s="249"/>
      <c r="E234" s="249"/>
      <c r="F234" s="249"/>
      <c r="G234" s="249"/>
      <c r="H234" s="249"/>
      <c r="I234" s="255"/>
      <c r="J234" s="255"/>
      <c r="K234" s="255"/>
      <c r="L234" s="255"/>
      <c r="M234" s="255"/>
      <c r="N234" s="255"/>
      <c r="O234" s="255"/>
      <c r="P234" s="255"/>
      <c r="Q234" s="255"/>
      <c r="R234" s="256"/>
    </row>
    <row r="235" spans="2:18" x14ac:dyDescent="0.25">
      <c r="B235" s="250"/>
      <c r="C235" s="249"/>
      <c r="D235" s="249"/>
      <c r="E235" s="249"/>
      <c r="F235" s="249"/>
      <c r="G235" s="249"/>
      <c r="H235" s="249"/>
      <c r="I235" s="255"/>
      <c r="J235" s="255"/>
      <c r="K235" s="255"/>
      <c r="L235" s="255"/>
      <c r="M235" s="255"/>
      <c r="N235" s="255"/>
      <c r="O235" s="255"/>
      <c r="P235" s="255"/>
      <c r="Q235" s="255"/>
      <c r="R235" s="256"/>
    </row>
    <row r="236" spans="2:18" x14ac:dyDescent="0.25">
      <c r="B236" s="250"/>
      <c r="C236" s="251"/>
      <c r="D236" s="251"/>
      <c r="E236" s="251"/>
      <c r="F236" s="251"/>
      <c r="G236" s="251"/>
      <c r="H236" s="251"/>
      <c r="I236" s="257"/>
      <c r="J236" s="257"/>
      <c r="K236" s="257"/>
      <c r="L236" s="257"/>
      <c r="M236" s="257"/>
      <c r="N236" s="257"/>
      <c r="O236" s="257"/>
      <c r="P236" s="257"/>
      <c r="Q236" s="257"/>
      <c r="R236" s="258"/>
    </row>
    <row r="237" spans="2:18" x14ac:dyDescent="0.25">
      <c r="B237" s="250"/>
      <c r="C237" s="249"/>
      <c r="D237" s="249"/>
      <c r="E237" s="249"/>
      <c r="F237" s="249"/>
      <c r="G237" s="249"/>
      <c r="H237" s="249"/>
      <c r="I237" s="255"/>
      <c r="J237" s="255"/>
      <c r="K237" s="255"/>
      <c r="L237" s="255"/>
      <c r="M237" s="255"/>
      <c r="N237" s="255"/>
      <c r="O237" s="255"/>
      <c r="P237" s="255"/>
      <c r="Q237" s="255"/>
      <c r="R237" s="256"/>
    </row>
    <row r="238" spans="2:18" x14ac:dyDescent="0.25">
      <c r="B238" s="250"/>
      <c r="C238" s="249"/>
      <c r="D238" s="249"/>
      <c r="E238" s="249"/>
      <c r="F238" s="249"/>
      <c r="G238" s="249"/>
      <c r="H238" s="249"/>
      <c r="I238" s="255"/>
      <c r="J238" s="255"/>
      <c r="K238" s="255"/>
      <c r="L238" s="255"/>
      <c r="M238" s="255"/>
      <c r="N238" s="255"/>
      <c r="O238" s="255"/>
      <c r="P238" s="255"/>
      <c r="Q238" s="255"/>
      <c r="R238" s="256"/>
    </row>
    <row r="239" spans="2:18" x14ac:dyDescent="0.25">
      <c r="B239" s="250"/>
      <c r="C239" s="251"/>
      <c r="D239" s="251"/>
      <c r="E239" s="251"/>
      <c r="F239" s="251"/>
      <c r="G239" s="251"/>
      <c r="H239" s="251"/>
      <c r="I239" s="257"/>
      <c r="J239" s="257"/>
      <c r="K239" s="257"/>
      <c r="L239" s="257"/>
      <c r="M239" s="257"/>
      <c r="N239" s="257"/>
      <c r="O239" s="257"/>
      <c r="P239" s="257"/>
      <c r="Q239" s="257"/>
      <c r="R239" s="258"/>
    </row>
    <row r="240" spans="2:18" x14ac:dyDescent="0.25">
      <c r="B240" s="250"/>
      <c r="C240" s="249"/>
      <c r="D240" s="249"/>
      <c r="E240" s="249"/>
      <c r="F240" s="249"/>
      <c r="G240" s="249"/>
      <c r="H240" s="249"/>
      <c r="I240" s="255"/>
      <c r="J240" s="255"/>
      <c r="K240" s="255"/>
      <c r="L240" s="255"/>
      <c r="M240" s="255"/>
      <c r="N240" s="255"/>
      <c r="O240" s="255"/>
      <c r="P240" s="255"/>
      <c r="Q240" s="255"/>
      <c r="R240" s="256"/>
    </row>
    <row r="241" spans="2:18" x14ac:dyDescent="0.25">
      <c r="B241" s="250"/>
      <c r="C241" s="249"/>
      <c r="D241" s="249"/>
      <c r="E241" s="249"/>
      <c r="F241" s="249"/>
      <c r="G241" s="249"/>
      <c r="H241" s="249"/>
      <c r="I241" s="255"/>
      <c r="J241" s="255"/>
      <c r="K241" s="255"/>
      <c r="L241" s="255"/>
      <c r="M241" s="255"/>
      <c r="N241" s="255"/>
      <c r="O241" s="255"/>
      <c r="P241" s="255"/>
      <c r="Q241" s="255"/>
      <c r="R241" s="256"/>
    </row>
    <row r="242" spans="2:18" x14ac:dyDescent="0.25">
      <c r="B242" s="250"/>
      <c r="C242" s="251"/>
      <c r="D242" s="251"/>
      <c r="E242" s="251"/>
      <c r="F242" s="251"/>
      <c r="G242" s="251"/>
      <c r="H242" s="251"/>
      <c r="I242" s="257"/>
      <c r="J242" s="257"/>
      <c r="K242" s="257"/>
      <c r="L242" s="257"/>
      <c r="M242" s="257"/>
      <c r="N242" s="257"/>
      <c r="O242" s="257"/>
      <c r="P242" s="257"/>
      <c r="Q242" s="257"/>
      <c r="R242" s="258"/>
    </row>
    <row r="243" spans="2:18" x14ac:dyDescent="0.25">
      <c r="B243" s="250"/>
      <c r="C243" s="249"/>
      <c r="D243" s="249"/>
      <c r="E243" s="249"/>
      <c r="F243" s="249"/>
      <c r="G243" s="249"/>
      <c r="H243" s="249"/>
      <c r="I243" s="255"/>
      <c r="J243" s="255"/>
      <c r="K243" s="255"/>
      <c r="L243" s="255"/>
      <c r="M243" s="255"/>
      <c r="N243" s="255"/>
      <c r="O243" s="255"/>
      <c r="P243" s="255"/>
      <c r="Q243" s="255"/>
      <c r="R243" s="256"/>
    </row>
    <row r="244" spans="2:18" x14ac:dyDescent="0.25">
      <c r="B244" s="250"/>
      <c r="C244" s="249"/>
      <c r="D244" s="249"/>
      <c r="E244" s="249"/>
      <c r="F244" s="249"/>
      <c r="G244" s="249"/>
      <c r="H244" s="249"/>
      <c r="I244" s="255"/>
      <c r="J244" s="255"/>
      <c r="K244" s="255"/>
      <c r="L244" s="255"/>
      <c r="M244" s="255"/>
      <c r="N244" s="255"/>
      <c r="O244" s="255"/>
      <c r="P244" s="255"/>
      <c r="Q244" s="255"/>
      <c r="R244" s="256"/>
    </row>
    <row r="245" spans="2:18" x14ac:dyDescent="0.25">
      <c r="B245" s="250"/>
      <c r="C245" s="251"/>
      <c r="D245" s="251"/>
      <c r="E245" s="251"/>
      <c r="F245" s="251"/>
      <c r="G245" s="251"/>
      <c r="H245" s="251"/>
      <c r="I245" s="257"/>
      <c r="J245" s="257"/>
      <c r="K245" s="257"/>
      <c r="L245" s="257"/>
      <c r="M245" s="257"/>
      <c r="N245" s="257"/>
      <c r="O245" s="257"/>
      <c r="P245" s="257"/>
      <c r="Q245" s="257"/>
      <c r="R245" s="258"/>
    </row>
    <row r="246" spans="2:18" x14ac:dyDescent="0.25">
      <c r="B246" s="250"/>
      <c r="C246" s="249"/>
      <c r="D246" s="249"/>
      <c r="E246" s="249"/>
      <c r="F246" s="249"/>
      <c r="G246" s="249"/>
      <c r="H246" s="249"/>
      <c r="I246" s="255"/>
      <c r="J246" s="255"/>
      <c r="K246" s="255"/>
      <c r="L246" s="255"/>
      <c r="M246" s="255"/>
      <c r="N246" s="255"/>
      <c r="O246" s="255"/>
      <c r="P246" s="255"/>
      <c r="Q246" s="255"/>
      <c r="R246" s="256"/>
    </row>
    <row r="247" spans="2:18" x14ac:dyDescent="0.25">
      <c r="B247" s="250"/>
      <c r="C247" s="249"/>
      <c r="D247" s="249"/>
      <c r="E247" s="249"/>
      <c r="F247" s="249"/>
      <c r="G247" s="249"/>
      <c r="H247" s="249"/>
      <c r="I247" s="255"/>
      <c r="J247" s="255"/>
      <c r="K247" s="255"/>
      <c r="L247" s="255"/>
      <c r="M247" s="255"/>
      <c r="N247" s="255"/>
      <c r="O247" s="255"/>
      <c r="P247" s="255"/>
      <c r="Q247" s="255"/>
      <c r="R247" s="256"/>
    </row>
    <row r="248" spans="2:18" x14ac:dyDescent="0.25">
      <c r="B248" s="250"/>
      <c r="C248" s="251"/>
      <c r="D248" s="251"/>
      <c r="E248" s="251"/>
      <c r="F248" s="251"/>
      <c r="G248" s="251"/>
      <c r="H248" s="251"/>
      <c r="I248" s="257"/>
      <c r="J248" s="257"/>
      <c r="K248" s="257"/>
      <c r="L248" s="257"/>
      <c r="M248" s="257"/>
      <c r="N248" s="257"/>
      <c r="O248" s="257"/>
      <c r="P248" s="257"/>
      <c r="Q248" s="257"/>
      <c r="R248" s="258"/>
    </row>
    <row r="249" spans="2:18" x14ac:dyDescent="0.25">
      <c r="B249" s="250"/>
      <c r="C249" s="249"/>
      <c r="D249" s="249"/>
      <c r="E249" s="249"/>
      <c r="F249" s="249"/>
      <c r="G249" s="249"/>
      <c r="H249" s="249"/>
      <c r="I249" s="255"/>
      <c r="J249" s="255"/>
      <c r="K249" s="255"/>
      <c r="L249" s="255"/>
      <c r="M249" s="255"/>
      <c r="N249" s="255"/>
      <c r="O249" s="255"/>
      <c r="P249" s="255"/>
      <c r="Q249" s="255"/>
      <c r="R249" s="256"/>
    </row>
    <row r="250" spans="2:18" x14ac:dyDescent="0.25">
      <c r="B250" s="250"/>
      <c r="C250" s="249"/>
      <c r="D250" s="249"/>
      <c r="E250" s="249"/>
      <c r="F250" s="249"/>
      <c r="G250" s="249"/>
      <c r="H250" s="249"/>
      <c r="I250" s="255"/>
      <c r="J250" s="255"/>
      <c r="K250" s="255"/>
      <c r="L250" s="255"/>
      <c r="M250" s="255"/>
      <c r="N250" s="255"/>
      <c r="O250" s="255"/>
      <c r="P250" s="255"/>
      <c r="Q250" s="255"/>
      <c r="R250" s="256"/>
    </row>
    <row r="251" spans="2:18" x14ac:dyDescent="0.25">
      <c r="B251" s="250"/>
      <c r="C251" s="251"/>
      <c r="D251" s="251"/>
      <c r="E251" s="251"/>
      <c r="F251" s="251"/>
      <c r="G251" s="251"/>
      <c r="H251" s="251"/>
      <c r="I251" s="257"/>
      <c r="J251" s="257"/>
      <c r="K251" s="257"/>
      <c r="L251" s="257"/>
      <c r="M251" s="257"/>
      <c r="N251" s="257"/>
      <c r="O251" s="257"/>
      <c r="P251" s="257"/>
      <c r="Q251" s="257"/>
      <c r="R251" s="258"/>
    </row>
    <row r="252" spans="2:18" x14ac:dyDescent="0.25">
      <c r="B252" s="250"/>
      <c r="C252" s="249"/>
      <c r="D252" s="249"/>
      <c r="E252" s="249"/>
      <c r="F252" s="249"/>
      <c r="G252" s="249"/>
      <c r="H252" s="249"/>
      <c r="I252" s="255"/>
      <c r="J252" s="255"/>
      <c r="K252" s="255"/>
      <c r="L252" s="255"/>
      <c r="M252" s="255"/>
      <c r="N252" s="255"/>
      <c r="O252" s="255"/>
      <c r="P252" s="255"/>
      <c r="Q252" s="255"/>
      <c r="R252" s="256"/>
    </row>
    <row r="253" spans="2:18" x14ac:dyDescent="0.25">
      <c r="B253" s="250"/>
      <c r="C253" s="249"/>
      <c r="D253" s="249"/>
      <c r="E253" s="249"/>
      <c r="F253" s="249"/>
      <c r="G253" s="249"/>
      <c r="H253" s="249"/>
      <c r="I253" s="255"/>
      <c r="J253" s="255"/>
      <c r="K253" s="255"/>
      <c r="L253" s="255"/>
      <c r="M253" s="255"/>
      <c r="N253" s="255"/>
      <c r="O253" s="255"/>
      <c r="P253" s="255"/>
      <c r="Q253" s="255"/>
      <c r="R253" s="256"/>
    </row>
    <row r="254" spans="2:18" x14ac:dyDescent="0.25">
      <c r="B254" s="250"/>
      <c r="C254" s="251"/>
      <c r="D254" s="251"/>
      <c r="E254" s="251"/>
      <c r="F254" s="251"/>
      <c r="G254" s="251"/>
      <c r="H254" s="251"/>
      <c r="I254" s="257"/>
      <c r="J254" s="257"/>
      <c r="K254" s="257"/>
      <c r="L254" s="257"/>
      <c r="M254" s="257"/>
      <c r="N254" s="257"/>
      <c r="O254" s="257"/>
      <c r="P254" s="257"/>
      <c r="Q254" s="257"/>
      <c r="R254" s="258"/>
    </row>
    <row r="255" spans="2:18" x14ac:dyDescent="0.25">
      <c r="B255" s="250"/>
      <c r="C255" s="249"/>
      <c r="D255" s="249"/>
      <c r="E255" s="249"/>
      <c r="F255" s="249"/>
      <c r="G255" s="249"/>
      <c r="H255" s="249"/>
      <c r="I255" s="255"/>
      <c r="J255" s="255"/>
      <c r="K255" s="255"/>
      <c r="L255" s="255"/>
      <c r="M255" s="255"/>
      <c r="N255" s="255"/>
      <c r="O255" s="255"/>
      <c r="P255" s="255"/>
      <c r="Q255" s="255"/>
      <c r="R255" s="256"/>
    </row>
    <row r="256" spans="2:18" x14ac:dyDescent="0.25">
      <c r="B256" s="250"/>
      <c r="C256" s="249"/>
      <c r="D256" s="249"/>
      <c r="E256" s="249"/>
      <c r="F256" s="249"/>
      <c r="G256" s="249"/>
      <c r="H256" s="249"/>
      <c r="I256" s="255"/>
      <c r="J256" s="255"/>
      <c r="K256" s="255"/>
      <c r="L256" s="255"/>
      <c r="M256" s="255"/>
      <c r="N256" s="255"/>
      <c r="O256" s="255"/>
      <c r="P256" s="255"/>
      <c r="Q256" s="255"/>
      <c r="R256" s="256"/>
    </row>
    <row r="257" spans="2:18" x14ac:dyDescent="0.25">
      <c r="B257" s="250"/>
      <c r="C257" s="251"/>
      <c r="D257" s="251"/>
      <c r="E257" s="251"/>
      <c r="F257" s="251"/>
      <c r="G257" s="251"/>
      <c r="H257" s="251"/>
      <c r="I257" s="257"/>
      <c r="J257" s="257"/>
      <c r="K257" s="257"/>
      <c r="L257" s="257"/>
      <c r="M257" s="257"/>
      <c r="N257" s="257"/>
      <c r="O257" s="257"/>
      <c r="P257" s="257"/>
      <c r="Q257" s="257"/>
      <c r="R257" s="258"/>
    </row>
    <row r="258" spans="2:18" x14ac:dyDescent="0.25">
      <c r="B258" s="250"/>
      <c r="C258" s="249"/>
      <c r="D258" s="249"/>
      <c r="E258" s="249"/>
      <c r="F258" s="249"/>
      <c r="G258" s="249"/>
      <c r="H258" s="249"/>
      <c r="I258" s="255"/>
      <c r="J258" s="255"/>
      <c r="K258" s="255"/>
      <c r="L258" s="255"/>
      <c r="M258" s="255"/>
      <c r="N258" s="255"/>
      <c r="O258" s="255"/>
      <c r="P258" s="255"/>
      <c r="Q258" s="255"/>
      <c r="R258" s="256"/>
    </row>
    <row r="259" spans="2:18" x14ac:dyDescent="0.25">
      <c r="B259" s="250"/>
      <c r="C259" s="249"/>
      <c r="D259" s="249"/>
      <c r="E259" s="249"/>
      <c r="F259" s="249"/>
      <c r="G259" s="249"/>
      <c r="H259" s="249"/>
      <c r="I259" s="255"/>
      <c r="J259" s="255"/>
      <c r="K259" s="255"/>
      <c r="L259" s="255"/>
      <c r="M259" s="255"/>
      <c r="N259" s="255"/>
      <c r="O259" s="255"/>
      <c r="P259" s="255"/>
      <c r="Q259" s="255"/>
      <c r="R259" s="256"/>
    </row>
    <row r="260" spans="2:18" x14ac:dyDescent="0.25">
      <c r="B260" s="250"/>
      <c r="C260" s="251"/>
      <c r="D260" s="251"/>
      <c r="E260" s="251"/>
      <c r="F260" s="251"/>
      <c r="G260" s="251"/>
      <c r="H260" s="251"/>
      <c r="I260" s="257"/>
      <c r="J260" s="257"/>
      <c r="K260" s="257"/>
      <c r="L260" s="257"/>
      <c r="M260" s="257"/>
      <c r="N260" s="257"/>
      <c r="O260" s="257"/>
      <c r="P260" s="257"/>
      <c r="Q260" s="257"/>
      <c r="R260" s="258"/>
    </row>
    <row r="261" spans="2:18" x14ac:dyDescent="0.25">
      <c r="B261" s="250"/>
      <c r="C261" s="249"/>
      <c r="D261" s="249"/>
      <c r="E261" s="249"/>
      <c r="F261" s="249"/>
      <c r="G261" s="249"/>
      <c r="H261" s="249"/>
      <c r="I261" s="255"/>
      <c r="J261" s="255"/>
      <c r="K261" s="255"/>
      <c r="L261" s="255"/>
      <c r="M261" s="255"/>
      <c r="N261" s="255"/>
      <c r="O261" s="255"/>
      <c r="P261" s="255"/>
      <c r="Q261" s="255"/>
      <c r="R261" s="256"/>
    </row>
    <row r="262" spans="2:18" x14ac:dyDescent="0.25">
      <c r="B262" s="250"/>
      <c r="C262" s="249"/>
      <c r="D262" s="249"/>
      <c r="E262" s="249"/>
      <c r="F262" s="249"/>
      <c r="G262" s="249"/>
      <c r="H262" s="249"/>
      <c r="I262" s="255"/>
      <c r="J262" s="255"/>
      <c r="K262" s="255"/>
      <c r="L262" s="255"/>
      <c r="M262" s="255"/>
      <c r="N262" s="255"/>
      <c r="O262" s="255"/>
      <c r="P262" s="255"/>
      <c r="Q262" s="255"/>
      <c r="R262" s="256"/>
    </row>
    <row r="263" spans="2:18" x14ac:dyDescent="0.25">
      <c r="B263" s="250"/>
      <c r="C263" s="251"/>
      <c r="D263" s="251"/>
      <c r="E263" s="251"/>
      <c r="F263" s="251"/>
      <c r="G263" s="251"/>
      <c r="H263" s="251"/>
      <c r="I263" s="257"/>
      <c r="J263" s="257"/>
      <c r="K263" s="257"/>
      <c r="L263" s="257"/>
      <c r="M263" s="257"/>
      <c r="N263" s="257"/>
      <c r="O263" s="257"/>
      <c r="P263" s="257"/>
      <c r="Q263" s="257"/>
      <c r="R263" s="258"/>
    </row>
    <row r="264" spans="2:18" x14ac:dyDescent="0.25">
      <c r="B264" s="250"/>
      <c r="C264" s="249"/>
      <c r="D264" s="249"/>
      <c r="E264" s="249"/>
      <c r="F264" s="249"/>
      <c r="G264" s="249"/>
      <c r="H264" s="249"/>
      <c r="I264" s="255"/>
      <c r="J264" s="255"/>
      <c r="K264" s="255"/>
      <c r="L264" s="255"/>
      <c r="M264" s="255"/>
      <c r="N264" s="255"/>
      <c r="O264" s="255"/>
      <c r="P264" s="255"/>
      <c r="Q264" s="255"/>
      <c r="R264" s="256"/>
    </row>
    <row r="265" spans="2:18" x14ac:dyDescent="0.25">
      <c r="B265" s="250"/>
      <c r="C265" s="249"/>
      <c r="D265" s="249"/>
      <c r="E265" s="249"/>
      <c r="F265" s="249"/>
      <c r="G265" s="249"/>
      <c r="H265" s="249"/>
      <c r="I265" s="255"/>
      <c r="J265" s="255"/>
      <c r="K265" s="255"/>
      <c r="L265" s="255"/>
      <c r="M265" s="255"/>
      <c r="N265" s="255"/>
      <c r="O265" s="255"/>
      <c r="P265" s="255"/>
      <c r="Q265" s="255"/>
      <c r="R265" s="256"/>
    </row>
    <row r="266" spans="2:18" x14ac:dyDescent="0.25">
      <c r="B266" s="250"/>
      <c r="C266" s="251"/>
      <c r="D266" s="251"/>
      <c r="E266" s="251"/>
      <c r="F266" s="251"/>
      <c r="G266" s="251"/>
      <c r="H266" s="251"/>
      <c r="I266" s="257"/>
      <c r="J266" s="257"/>
      <c r="K266" s="257"/>
      <c r="L266" s="257"/>
      <c r="M266" s="257"/>
      <c r="N266" s="257"/>
      <c r="O266" s="257"/>
      <c r="P266" s="257"/>
      <c r="Q266" s="257"/>
      <c r="R266" s="258"/>
    </row>
    <row r="267" spans="2:18" x14ac:dyDescent="0.25">
      <c r="B267" s="250"/>
      <c r="C267" s="249"/>
      <c r="D267" s="249"/>
      <c r="E267" s="249"/>
      <c r="F267" s="249"/>
      <c r="G267" s="249"/>
      <c r="H267" s="249"/>
      <c r="I267" s="255"/>
      <c r="J267" s="255"/>
      <c r="K267" s="255"/>
      <c r="L267" s="255"/>
      <c r="M267" s="255"/>
      <c r="N267" s="255"/>
      <c r="O267" s="255"/>
      <c r="P267" s="255"/>
      <c r="Q267" s="255"/>
      <c r="R267" s="256"/>
    </row>
    <row r="268" spans="2:18" x14ac:dyDescent="0.25">
      <c r="B268" s="250"/>
      <c r="C268" s="249"/>
      <c r="D268" s="249"/>
      <c r="E268" s="249"/>
      <c r="F268" s="249"/>
      <c r="G268" s="249"/>
      <c r="H268" s="249"/>
      <c r="I268" s="255"/>
      <c r="J268" s="255"/>
      <c r="K268" s="255"/>
      <c r="L268" s="255"/>
      <c r="M268" s="255"/>
      <c r="N268" s="255"/>
      <c r="O268" s="255"/>
      <c r="P268" s="255"/>
      <c r="Q268" s="255"/>
      <c r="R268" s="256"/>
    </row>
    <row r="269" spans="2:18" x14ac:dyDescent="0.25">
      <c r="B269" s="250"/>
      <c r="C269" s="251"/>
      <c r="D269" s="251"/>
      <c r="E269" s="251"/>
      <c r="F269" s="251"/>
      <c r="G269" s="251"/>
      <c r="H269" s="251"/>
      <c r="I269" s="257"/>
      <c r="J269" s="257"/>
      <c r="K269" s="257"/>
      <c r="L269" s="257"/>
      <c r="M269" s="257"/>
      <c r="N269" s="257"/>
      <c r="O269" s="257"/>
      <c r="P269" s="257"/>
      <c r="Q269" s="257"/>
      <c r="R269" s="258"/>
    </row>
    <row r="270" spans="2:18" x14ac:dyDescent="0.25">
      <c r="B270" s="250"/>
      <c r="C270" s="249"/>
      <c r="D270" s="249"/>
      <c r="E270" s="249"/>
      <c r="F270" s="249"/>
      <c r="G270" s="249"/>
      <c r="H270" s="249"/>
      <c r="I270" s="255"/>
      <c r="J270" s="255"/>
      <c r="K270" s="255"/>
      <c r="L270" s="255"/>
      <c r="M270" s="255"/>
      <c r="N270" s="255"/>
      <c r="O270" s="255"/>
      <c r="P270" s="255"/>
      <c r="Q270" s="255"/>
      <c r="R270" s="256"/>
    </row>
    <row r="271" spans="2:18" x14ac:dyDescent="0.25">
      <c r="B271" s="250"/>
      <c r="C271" s="249"/>
      <c r="D271" s="249"/>
      <c r="E271" s="249"/>
      <c r="F271" s="249"/>
      <c r="G271" s="249"/>
      <c r="H271" s="249"/>
      <c r="I271" s="255"/>
      <c r="J271" s="255"/>
      <c r="K271" s="255"/>
      <c r="L271" s="255"/>
      <c r="M271" s="255"/>
      <c r="N271" s="255"/>
      <c r="O271" s="255"/>
      <c r="P271" s="255"/>
      <c r="Q271" s="255"/>
      <c r="R271" s="256"/>
    </row>
    <row r="272" spans="2:18" x14ac:dyDescent="0.25">
      <c r="B272" s="250"/>
      <c r="C272" s="251"/>
      <c r="D272" s="251"/>
      <c r="E272" s="251"/>
      <c r="F272" s="251"/>
      <c r="G272" s="251"/>
      <c r="H272" s="251"/>
      <c r="I272" s="257"/>
      <c r="J272" s="257"/>
      <c r="K272" s="257"/>
      <c r="L272" s="257"/>
      <c r="M272" s="257"/>
      <c r="N272" s="257"/>
      <c r="O272" s="257"/>
      <c r="P272" s="257"/>
      <c r="Q272" s="257"/>
      <c r="R272" s="258"/>
    </row>
    <row r="273" spans="2:18" x14ac:dyDescent="0.25">
      <c r="B273" s="250"/>
      <c r="C273" s="249"/>
      <c r="D273" s="249"/>
      <c r="E273" s="249"/>
      <c r="F273" s="249"/>
      <c r="G273" s="249"/>
      <c r="H273" s="249"/>
      <c r="I273" s="255"/>
      <c r="J273" s="255"/>
      <c r="K273" s="255"/>
      <c r="L273" s="255"/>
      <c r="M273" s="255"/>
      <c r="N273" s="255"/>
      <c r="O273" s="255"/>
      <c r="P273" s="255"/>
      <c r="Q273" s="255"/>
      <c r="R273" s="256"/>
    </row>
    <row r="274" spans="2:18" x14ac:dyDescent="0.25">
      <c r="B274" s="250"/>
      <c r="C274" s="249"/>
      <c r="D274" s="249"/>
      <c r="E274" s="249"/>
      <c r="F274" s="249"/>
      <c r="G274" s="249"/>
      <c r="H274" s="249"/>
      <c r="I274" s="255"/>
      <c r="J274" s="255"/>
      <c r="K274" s="255"/>
      <c r="L274" s="255"/>
      <c r="M274" s="255"/>
      <c r="N274" s="255"/>
      <c r="O274" s="255"/>
      <c r="P274" s="255"/>
      <c r="Q274" s="255"/>
      <c r="R274" s="256"/>
    </row>
    <row r="275" spans="2:18" x14ac:dyDescent="0.25">
      <c r="B275" s="250"/>
      <c r="C275" s="251"/>
      <c r="D275" s="251"/>
      <c r="E275" s="251"/>
      <c r="F275" s="251"/>
      <c r="G275" s="251"/>
      <c r="H275" s="251"/>
      <c r="I275" s="257"/>
      <c r="J275" s="257"/>
      <c r="K275" s="257"/>
      <c r="L275" s="257"/>
      <c r="M275" s="257"/>
      <c r="N275" s="257"/>
      <c r="O275" s="257"/>
      <c r="P275" s="257"/>
      <c r="Q275" s="257"/>
      <c r="R275" s="258"/>
    </row>
    <row r="276" spans="2:18" x14ac:dyDescent="0.25">
      <c r="B276" s="250"/>
      <c r="C276" s="249"/>
      <c r="D276" s="249"/>
      <c r="E276" s="249"/>
      <c r="F276" s="249"/>
      <c r="G276" s="249"/>
      <c r="H276" s="249"/>
      <c r="I276" s="255"/>
      <c r="J276" s="255"/>
      <c r="K276" s="255"/>
      <c r="L276" s="255"/>
      <c r="M276" s="255"/>
      <c r="N276" s="255"/>
      <c r="O276" s="255"/>
      <c r="P276" s="255"/>
      <c r="Q276" s="255"/>
      <c r="R276" s="256"/>
    </row>
    <row r="277" spans="2:18" x14ac:dyDescent="0.25">
      <c r="B277" s="250"/>
      <c r="C277" s="249"/>
      <c r="D277" s="249"/>
      <c r="E277" s="249"/>
      <c r="F277" s="249"/>
      <c r="G277" s="249"/>
      <c r="H277" s="249"/>
      <c r="I277" s="255"/>
      <c r="J277" s="255"/>
      <c r="K277" s="255"/>
      <c r="L277" s="255"/>
      <c r="M277" s="255"/>
      <c r="N277" s="255"/>
      <c r="O277" s="255"/>
      <c r="P277" s="255"/>
      <c r="Q277" s="255"/>
      <c r="R277" s="256"/>
    </row>
    <row r="278" spans="2:18" x14ac:dyDescent="0.25">
      <c r="B278" s="250"/>
      <c r="C278" s="251"/>
      <c r="D278" s="251"/>
      <c r="E278" s="251"/>
      <c r="F278" s="251"/>
      <c r="G278" s="251"/>
      <c r="H278" s="251"/>
      <c r="I278" s="257"/>
      <c r="J278" s="257"/>
      <c r="K278" s="257"/>
      <c r="L278" s="257"/>
      <c r="M278" s="257"/>
      <c r="N278" s="257"/>
      <c r="O278" s="257"/>
      <c r="P278" s="257"/>
      <c r="Q278" s="257"/>
      <c r="R278" s="258"/>
    </row>
    <row r="279" spans="2:18" x14ac:dyDescent="0.25">
      <c r="B279" s="250"/>
      <c r="C279" s="249"/>
      <c r="D279" s="249"/>
      <c r="E279" s="249"/>
      <c r="F279" s="249"/>
      <c r="G279" s="249"/>
      <c r="H279" s="249"/>
      <c r="I279" s="255"/>
      <c r="J279" s="255"/>
      <c r="K279" s="255"/>
      <c r="L279" s="255"/>
      <c r="M279" s="255"/>
      <c r="N279" s="255"/>
      <c r="O279" s="255"/>
      <c r="P279" s="255"/>
      <c r="Q279" s="255"/>
      <c r="R279" s="256"/>
    </row>
    <row r="280" spans="2:18" x14ac:dyDescent="0.25">
      <c r="B280" s="250"/>
      <c r="C280" s="249"/>
      <c r="D280" s="249"/>
      <c r="E280" s="249"/>
      <c r="F280" s="249"/>
      <c r="G280" s="249"/>
      <c r="H280" s="249"/>
      <c r="I280" s="255"/>
      <c r="J280" s="255"/>
      <c r="K280" s="255"/>
      <c r="L280" s="255"/>
      <c r="M280" s="255"/>
      <c r="N280" s="255"/>
      <c r="O280" s="255"/>
      <c r="P280" s="255"/>
      <c r="Q280" s="255"/>
      <c r="R280" s="256"/>
    </row>
    <row r="281" spans="2:18" x14ac:dyDescent="0.25">
      <c r="B281" s="250"/>
      <c r="C281" s="251"/>
      <c r="D281" s="251"/>
      <c r="E281" s="251"/>
      <c r="F281" s="251"/>
      <c r="G281" s="251"/>
      <c r="H281" s="251"/>
      <c r="I281" s="257"/>
      <c r="J281" s="257"/>
      <c r="K281" s="257"/>
      <c r="L281" s="257"/>
      <c r="M281" s="257"/>
      <c r="N281" s="257"/>
      <c r="O281" s="257"/>
      <c r="P281" s="257"/>
      <c r="Q281" s="257"/>
      <c r="R281" s="258"/>
    </row>
    <row r="282" spans="2:18" x14ac:dyDescent="0.25">
      <c r="B282" s="250"/>
      <c r="C282" s="249"/>
      <c r="D282" s="249"/>
      <c r="E282" s="249"/>
      <c r="F282" s="249"/>
      <c r="G282" s="249"/>
      <c r="H282" s="249"/>
      <c r="I282" s="255"/>
      <c r="J282" s="255"/>
      <c r="K282" s="255"/>
      <c r="L282" s="255"/>
      <c r="M282" s="255"/>
      <c r="N282" s="255"/>
      <c r="O282" s="255"/>
      <c r="P282" s="255"/>
      <c r="Q282" s="255"/>
      <c r="R282" s="256"/>
    </row>
    <row r="283" spans="2:18" x14ac:dyDescent="0.25">
      <c r="B283" s="250"/>
      <c r="C283" s="249"/>
      <c r="D283" s="249"/>
      <c r="E283" s="249"/>
      <c r="F283" s="249"/>
      <c r="G283" s="249"/>
      <c r="H283" s="249"/>
      <c r="I283" s="255"/>
      <c r="J283" s="255"/>
      <c r="K283" s="255"/>
      <c r="L283" s="255"/>
      <c r="M283" s="255"/>
      <c r="N283" s="255"/>
      <c r="O283" s="255"/>
      <c r="P283" s="255"/>
      <c r="Q283" s="255"/>
      <c r="R283" s="256"/>
    </row>
    <row r="284" spans="2:18" x14ac:dyDescent="0.25">
      <c r="B284" s="250"/>
      <c r="C284" s="251"/>
      <c r="D284" s="251"/>
      <c r="E284" s="251"/>
      <c r="F284" s="251"/>
      <c r="G284" s="251"/>
      <c r="H284" s="251"/>
      <c r="I284" s="257"/>
      <c r="J284" s="257"/>
      <c r="K284" s="257"/>
      <c r="L284" s="257"/>
      <c r="M284" s="257"/>
      <c r="N284" s="257"/>
      <c r="O284" s="257"/>
      <c r="P284" s="257"/>
      <c r="Q284" s="257"/>
      <c r="R284" s="258"/>
    </row>
    <row r="285" spans="2:18" x14ac:dyDescent="0.25">
      <c r="B285" s="250"/>
      <c r="C285" s="249"/>
      <c r="D285" s="249"/>
      <c r="E285" s="249"/>
      <c r="F285" s="249"/>
      <c r="G285" s="249"/>
      <c r="H285" s="249"/>
      <c r="I285" s="255"/>
      <c r="J285" s="255"/>
      <c r="K285" s="255"/>
      <c r="L285" s="255"/>
      <c r="M285" s="255"/>
      <c r="N285" s="255"/>
      <c r="O285" s="255"/>
      <c r="P285" s="255"/>
      <c r="Q285" s="255"/>
      <c r="R285" s="256"/>
    </row>
    <row r="286" spans="2:18" x14ac:dyDescent="0.25">
      <c r="B286" s="250"/>
      <c r="C286" s="249"/>
      <c r="D286" s="249"/>
      <c r="E286" s="249"/>
      <c r="F286" s="249"/>
      <c r="G286" s="249"/>
      <c r="H286" s="249"/>
      <c r="I286" s="255"/>
      <c r="J286" s="255"/>
      <c r="K286" s="255"/>
      <c r="L286" s="255"/>
      <c r="M286" s="255"/>
      <c r="N286" s="255"/>
      <c r="O286" s="255"/>
      <c r="P286" s="255"/>
      <c r="Q286" s="255"/>
      <c r="R286" s="256"/>
    </row>
    <row r="287" spans="2:18" x14ac:dyDescent="0.25">
      <c r="B287" s="250"/>
      <c r="C287" s="251"/>
      <c r="D287" s="251"/>
      <c r="E287" s="251"/>
      <c r="F287" s="251"/>
      <c r="G287" s="251"/>
      <c r="H287" s="251"/>
      <c r="I287" s="257"/>
      <c r="J287" s="257"/>
      <c r="K287" s="257"/>
      <c r="L287" s="257"/>
      <c r="M287" s="257"/>
      <c r="N287" s="257"/>
      <c r="O287" s="257"/>
      <c r="P287" s="257"/>
      <c r="Q287" s="257"/>
      <c r="R287" s="258"/>
    </row>
    <row r="288" spans="2:18" x14ac:dyDescent="0.25">
      <c r="B288" s="250"/>
      <c r="C288" s="249"/>
      <c r="D288" s="249"/>
      <c r="E288" s="249"/>
      <c r="F288" s="249"/>
      <c r="G288" s="249"/>
      <c r="H288" s="249"/>
      <c r="I288" s="255"/>
      <c r="J288" s="255"/>
      <c r="K288" s="255"/>
      <c r="L288" s="255"/>
      <c r="M288" s="255"/>
      <c r="N288" s="255"/>
      <c r="O288" s="255"/>
      <c r="P288" s="255"/>
      <c r="Q288" s="255"/>
      <c r="R288" s="256"/>
    </row>
    <row r="289" spans="2:18" x14ac:dyDescent="0.25">
      <c r="B289" s="250"/>
      <c r="C289" s="249"/>
      <c r="D289" s="249"/>
      <c r="E289" s="249"/>
      <c r="F289" s="249"/>
      <c r="G289" s="249"/>
      <c r="H289" s="249"/>
      <c r="I289" s="255"/>
      <c r="J289" s="255"/>
      <c r="K289" s="255"/>
      <c r="L289" s="255"/>
      <c r="M289" s="255"/>
      <c r="N289" s="255"/>
      <c r="O289" s="255"/>
      <c r="P289" s="255"/>
      <c r="Q289" s="255"/>
      <c r="R289" s="256"/>
    </row>
    <row r="290" spans="2:18" x14ac:dyDescent="0.25">
      <c r="B290" s="250"/>
      <c r="C290" s="251"/>
      <c r="D290" s="251"/>
      <c r="E290" s="251"/>
      <c r="F290" s="251"/>
      <c r="G290" s="251"/>
      <c r="H290" s="251"/>
      <c r="I290" s="257"/>
      <c r="J290" s="257"/>
      <c r="K290" s="257"/>
      <c r="L290" s="257"/>
      <c r="M290" s="257"/>
      <c r="N290" s="257"/>
      <c r="O290" s="257"/>
      <c r="P290" s="257"/>
      <c r="Q290" s="257"/>
      <c r="R290" s="258"/>
    </row>
    <row r="291" spans="2:18" x14ac:dyDescent="0.25">
      <c r="B291" s="250"/>
      <c r="C291" s="249"/>
      <c r="D291" s="249"/>
      <c r="E291" s="249"/>
      <c r="F291" s="249"/>
      <c r="G291" s="249"/>
      <c r="H291" s="249"/>
      <c r="I291" s="255"/>
      <c r="J291" s="255"/>
      <c r="K291" s="255"/>
      <c r="L291" s="255"/>
      <c r="M291" s="255"/>
      <c r="N291" s="255"/>
      <c r="O291" s="255"/>
      <c r="P291" s="255"/>
      <c r="Q291" s="255"/>
      <c r="R291" s="256"/>
    </row>
    <row r="292" spans="2:18" x14ac:dyDescent="0.25">
      <c r="B292" s="250"/>
      <c r="C292" s="249"/>
      <c r="D292" s="249"/>
      <c r="E292" s="249"/>
      <c r="F292" s="249"/>
      <c r="G292" s="249"/>
      <c r="H292" s="249"/>
      <c r="I292" s="255"/>
      <c r="J292" s="255"/>
      <c r="K292" s="255"/>
      <c r="L292" s="255"/>
      <c r="M292" s="255"/>
      <c r="N292" s="255"/>
      <c r="O292" s="255"/>
      <c r="P292" s="255"/>
      <c r="Q292" s="255"/>
      <c r="R292" s="256"/>
    </row>
    <row r="293" spans="2:18" x14ac:dyDescent="0.25">
      <c r="B293" s="250"/>
      <c r="C293" s="251"/>
      <c r="D293" s="251"/>
      <c r="E293" s="251"/>
      <c r="F293" s="251"/>
      <c r="G293" s="251"/>
      <c r="H293" s="251"/>
      <c r="I293" s="257"/>
      <c r="J293" s="257"/>
      <c r="K293" s="257"/>
      <c r="L293" s="257"/>
      <c r="M293" s="257"/>
      <c r="N293" s="257"/>
      <c r="O293" s="257"/>
      <c r="P293" s="257"/>
      <c r="Q293" s="257"/>
      <c r="R293" s="258"/>
    </row>
    <row r="294" spans="2:18" x14ac:dyDescent="0.25">
      <c r="B294" s="250"/>
      <c r="C294" s="249"/>
      <c r="D294" s="249"/>
      <c r="E294" s="249"/>
      <c r="F294" s="249"/>
      <c r="G294" s="249"/>
      <c r="H294" s="249"/>
      <c r="I294" s="255"/>
      <c r="J294" s="255"/>
      <c r="K294" s="255"/>
      <c r="L294" s="255"/>
      <c r="M294" s="255"/>
      <c r="N294" s="255"/>
      <c r="O294" s="255"/>
      <c r="P294" s="255"/>
      <c r="Q294" s="255"/>
      <c r="R294" s="256"/>
    </row>
    <row r="295" spans="2:18" x14ac:dyDescent="0.25">
      <c r="B295" s="250"/>
      <c r="C295" s="249"/>
      <c r="D295" s="249"/>
      <c r="E295" s="249"/>
      <c r="F295" s="249"/>
      <c r="G295" s="249"/>
      <c r="H295" s="249"/>
      <c r="I295" s="255"/>
      <c r="J295" s="255"/>
      <c r="K295" s="255"/>
      <c r="L295" s="255"/>
      <c r="M295" s="255"/>
      <c r="N295" s="255"/>
      <c r="O295" s="255"/>
      <c r="P295" s="255"/>
      <c r="Q295" s="255"/>
      <c r="R295" s="256"/>
    </row>
    <row r="296" spans="2:18" x14ac:dyDescent="0.25">
      <c r="B296" s="250"/>
      <c r="C296" s="251"/>
      <c r="D296" s="251"/>
      <c r="E296" s="251"/>
      <c r="F296" s="251"/>
      <c r="G296" s="251"/>
      <c r="H296" s="251"/>
      <c r="I296" s="257"/>
      <c r="J296" s="257"/>
      <c r="K296" s="257"/>
      <c r="L296" s="257"/>
      <c r="M296" s="257"/>
      <c r="N296" s="257"/>
      <c r="O296" s="257"/>
      <c r="P296" s="257"/>
      <c r="Q296" s="257"/>
      <c r="R296" s="258"/>
    </row>
    <row r="297" spans="2:18" ht="9.75" customHeight="1" x14ac:dyDescent="0.25">
      <c r="B297" s="252"/>
      <c r="C297" s="253"/>
      <c r="D297" s="253"/>
      <c r="E297" s="253"/>
      <c r="F297" s="253"/>
      <c r="G297" s="253"/>
      <c r="H297" s="253"/>
      <c r="I297" s="253"/>
      <c r="J297" s="253"/>
      <c r="K297" s="253"/>
      <c r="L297" s="253"/>
      <c r="M297" s="253"/>
      <c r="N297" s="253"/>
      <c r="O297" s="253"/>
      <c r="P297" s="253"/>
      <c r="Q297" s="253"/>
      <c r="R297" s="254"/>
    </row>
    <row r="298" spans="2:18" ht="7.35" customHeight="1" x14ac:dyDescent="0.25">
      <c r="C298" s="61"/>
      <c r="D298" s="61"/>
      <c r="E298" s="61"/>
      <c r="F298" s="61"/>
      <c r="G298" s="61"/>
      <c r="H298" s="61"/>
      <c r="I298" s="61"/>
      <c r="J298" s="61"/>
      <c r="K298" s="61"/>
      <c r="L298" s="61"/>
      <c r="M298" s="61"/>
      <c r="N298" s="61"/>
      <c r="O298" s="61"/>
      <c r="P298" s="61"/>
      <c r="Q298" s="61"/>
      <c r="R298" s="61"/>
    </row>
    <row r="299" spans="2:18" ht="23.1" customHeight="1" x14ac:dyDescent="0.25">
      <c r="B299" s="23"/>
      <c r="C299" s="23"/>
      <c r="D299" s="24"/>
      <c r="E299" s="25"/>
      <c r="F299" s="25"/>
      <c r="G299" s="25"/>
      <c r="H299" s="23"/>
      <c r="I299" s="23"/>
      <c r="J299" s="23"/>
      <c r="K299" s="23"/>
      <c r="L299" s="23"/>
      <c r="M299" s="23"/>
      <c r="N299" s="23"/>
      <c r="O299" s="23"/>
      <c r="P299" s="23"/>
      <c r="Q299" s="23"/>
      <c r="R299" s="23"/>
    </row>
  </sheetData>
  <sheetProtection algorithmName="SHA-512" hashValue="xlAQQ3N4IiNRdh1scO1Y+f3TM3MFEehdcw4rLwk7LY/UQUD+gUJtAd1sqwAe5V/vp9eGTIdha1bYAfQXgfP5KQ==" saltValue="qYw+u/4Z3VH4nt4Qu4AYLw==" spinCount="100000" sheet="1" objects="1" scenarios="1"/>
  <phoneticPr fontId="19" type="noConversion"/>
  <conditionalFormatting sqref="C11:Q11">
    <cfRule type="expression" dxfId="78" priority="7">
      <formula>LEN(C$11)=0</formula>
    </cfRule>
  </conditionalFormatting>
  <conditionalFormatting sqref="C12:Q53">
    <cfRule type="containsText" dxfId="77" priority="5" operator="containsText" text="Overdue">
      <formula>NOT(ISERROR(SEARCH("Overdue",C12)))</formula>
    </cfRule>
  </conditionalFormatting>
  <conditionalFormatting sqref="C55:H296">
    <cfRule type="containsText" dxfId="76" priority="3" operator="containsText" text="Overdue">
      <formula>NOT(ISERROR(SEARCH("Overdue",C55)))</formula>
    </cfRule>
  </conditionalFormatting>
  <conditionalFormatting sqref="C54:R54">
    <cfRule type="containsText" dxfId="75" priority="2" operator="containsText" text="Overdue">
      <formula>NOT(ISERROR(SEARCH("Overdue",C54)))</formula>
    </cfRule>
  </conditionalFormatting>
  <conditionalFormatting sqref="I55:R296">
    <cfRule type="containsText" dxfId="74" priority="1" operator="containsText" text="Overdue">
      <formula>NOT(ISERROR(SEARCH("Overdue",I55)))</formula>
    </cfRule>
  </conditionalFormatting>
  <printOptions horizontalCentered="1"/>
  <pageMargins left="0.31496062992125984" right="0.31496062992125984" top="0.31496062992125984" bottom="0.31496062992125984" header="0.31496062992125984" footer="0.31496062992125984"/>
  <pageSetup paperSize="9" scale="46"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25" id="{057206A6-2F26-4DBD-A891-396ED8CF91EA}">
            <xm:f>AND(Kanban_Helper!L5=Settings!$I$7,Kanban_Helper!L5&lt;&gt;"")</xm:f>
            <x14:dxf>
              <fill>
                <patternFill>
                  <bgColor theme="9" tint="0.79998168889431442"/>
                </patternFill>
              </fill>
            </x14:dxf>
          </x14:cfRule>
          <x14:cfRule type="expression" priority="26" id="{99DED164-3C53-48EE-8089-70481A2F30FA}">
            <xm:f>AND(Kanban_Helper!L5=Settings!$I$8,Kanban_Helper!L5&lt;&gt;"")</xm:f>
            <x14:dxf>
              <fill>
                <patternFill>
                  <bgColor theme="9" tint="0.59996337778862885"/>
                </patternFill>
              </fill>
            </x14:dxf>
          </x14:cfRule>
          <x14:cfRule type="expression" priority="27" id="{D0689D6C-2008-4C79-86F1-4F10EB614931}">
            <xm:f>AND(Kanban_Helper!L5=Settings!$I$9,Kanban_Helper!L5&lt;&gt;"")</xm:f>
            <x14:dxf>
              <fill>
                <patternFill>
                  <bgColor theme="7" tint="0.79998168889431442"/>
                </patternFill>
              </fill>
            </x14:dxf>
          </x14:cfRule>
          <x14:cfRule type="expression" priority="28" id="{CB7A3E6F-82F1-43F3-B379-5C1CFA1F2EA2}">
            <xm:f>AND(Kanban_Helper!L5=Settings!$I$10,Kanban_Helper!L5&lt;&gt;"")</xm:f>
            <x14:dxf>
              <fill>
                <patternFill>
                  <bgColor theme="5" tint="0.59996337778862885"/>
                </patternFill>
              </fill>
            </x14:dxf>
          </x14:cfRule>
          <x14:cfRule type="expression" priority="29" id="{02E12205-CFC9-460C-B532-1E2D1DFDDDF8}">
            <xm:f>AND(Kanban_Helper!L5=Settings!$I$11,Kanban_Helper!L5&lt;&gt;"")</xm:f>
            <x14:dxf>
              <fill>
                <patternFill>
                  <bgColor rgb="FFFFA3A5"/>
                </patternFill>
              </fill>
            </x14:dxf>
          </x14:cfRule>
          <xm:sqref>C12:Q53</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A0549936-1EA9-47DB-B8AE-6D67E003B524}">
          <x14:formula1>
            <xm:f>OFFSET(Settings!$U$7,,,COUNTA(Settings!$C$7:$C$31)+1,1)</xm:f>
          </x14:formula1>
          <xm:sqref>C11:Q11</xm:sqref>
        </x14:dataValidation>
      </x14:dataValidations>
    </ext>
    <ext xmlns:x14="http://schemas.microsoft.com/office/spreadsheetml/2009/9/main" uri="{A8765BA9-456A-4dab-B4F3-ACF838C121DE}">
      <x14:slicerList>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115A6-A63D-45EA-867C-D9D38DF78F16}">
  <sheetPr>
    <pageSetUpPr fitToPage="1"/>
  </sheetPr>
  <dimension ref="A1:Q57"/>
  <sheetViews>
    <sheetView showGridLines="0" showRowColHeaders="0" zoomScale="90" zoomScaleNormal="90" workbookViewId="0">
      <pane ySplit="8" topLeftCell="A9" activePane="bottomLeft" state="frozen"/>
      <selection activeCell="A4" sqref="A4"/>
      <selection pane="bottomLeft" activeCell="A9" sqref="A9"/>
    </sheetView>
  </sheetViews>
  <sheetFormatPr defaultRowHeight="15" x14ac:dyDescent="0.25"/>
  <cols>
    <col min="1" max="1" width="3.7109375" style="33" customWidth="1"/>
    <col min="2" max="2" width="1.7109375" style="33" customWidth="1"/>
    <col min="3" max="3" width="25.7109375" style="33" customWidth="1"/>
    <col min="4" max="4" width="1.7109375" style="33" customWidth="1"/>
    <col min="5" max="5" width="25.7109375" style="33" customWidth="1"/>
    <col min="6" max="6" width="1.7109375" style="33" customWidth="1"/>
    <col min="7" max="7" width="25.7109375" style="33" customWidth="1"/>
    <col min="8" max="8" width="1.7109375" style="33" customWidth="1"/>
    <col min="9" max="9" width="25.7109375" style="33" customWidth="1"/>
    <col min="10" max="10" width="1.7109375" style="33" customWidth="1"/>
    <col min="11" max="11" width="25.7109375" style="33" customWidth="1"/>
    <col min="12" max="12" width="1.7109375" style="33" customWidth="1"/>
    <col min="13" max="13" width="25.7109375" style="33" customWidth="1"/>
    <col min="14" max="14" width="1.7109375" style="33" customWidth="1"/>
    <col min="15" max="15" width="25.7109375" style="33" customWidth="1"/>
    <col min="16" max="16" width="1.7109375" style="33" customWidth="1"/>
    <col min="17" max="16384" width="9.140625" style="33"/>
  </cols>
  <sheetData>
    <row r="1" spans="1:17" s="1" customFormat="1" ht="6.75" customHeight="1" x14ac:dyDescent="0.25">
      <c r="B1" s="2"/>
      <c r="C1" s="2"/>
      <c r="F1" s="3"/>
      <c r="G1" s="3"/>
      <c r="H1" s="3"/>
    </row>
    <row r="2" spans="1:17" s="30" customFormat="1" ht="20.100000000000001" customHeight="1" x14ac:dyDescent="0.25">
      <c r="B2" s="43"/>
      <c r="C2" s="140" t="s">
        <v>60</v>
      </c>
      <c r="D2" s="26"/>
      <c r="E2" s="31"/>
      <c r="F2" s="31"/>
      <c r="G2" s="31"/>
      <c r="H2" s="31"/>
      <c r="I2" s="31"/>
      <c r="J2" s="31"/>
      <c r="K2" s="31"/>
      <c r="L2" s="31"/>
      <c r="M2" s="31"/>
      <c r="N2" s="31"/>
      <c r="O2" s="31"/>
      <c r="P2" s="31"/>
      <c r="Q2" s="32"/>
    </row>
    <row r="3" spans="1:17" s="284" customFormat="1" ht="24" customHeight="1" x14ac:dyDescent="0.25">
      <c r="B3" s="289"/>
      <c r="C3" s="290" t="s">
        <v>147</v>
      </c>
      <c r="D3" s="291"/>
      <c r="E3" s="287"/>
      <c r="F3" s="287"/>
      <c r="G3" s="287"/>
      <c r="H3" s="287"/>
      <c r="I3" s="287"/>
      <c r="J3" s="287"/>
      <c r="K3" s="287"/>
      <c r="L3" s="287"/>
      <c r="M3" s="287"/>
      <c r="N3" s="287"/>
      <c r="O3" s="287"/>
      <c r="P3" s="287"/>
      <c r="Q3" s="288"/>
    </row>
    <row r="4" spans="1:17" s="10" customFormat="1" ht="4.9000000000000004" customHeight="1" x14ac:dyDescent="0.25">
      <c r="A4" s="9"/>
      <c r="B4" s="9"/>
      <c r="C4" s="9"/>
      <c r="D4" s="9"/>
      <c r="E4" s="9"/>
      <c r="F4" s="9"/>
      <c r="G4" s="9"/>
      <c r="H4" s="9"/>
      <c r="I4" s="9"/>
      <c r="J4" s="9"/>
      <c r="K4" s="9"/>
      <c r="L4" s="9"/>
      <c r="M4" s="9"/>
      <c r="N4" s="9"/>
      <c r="O4" s="9"/>
      <c r="P4" s="9"/>
      <c r="Q4" s="9"/>
    </row>
    <row r="5" spans="1:17" ht="5.0999999999999996" customHeight="1" x14ac:dyDescent="0.25">
      <c r="B5" s="199"/>
      <c r="C5" s="200"/>
      <c r="D5" s="200"/>
      <c r="E5" s="201"/>
      <c r="F5" s="201"/>
      <c r="G5" s="201"/>
      <c r="H5" s="201"/>
      <c r="I5" s="201"/>
      <c r="J5" s="201"/>
      <c r="K5" s="201"/>
      <c r="L5" s="201"/>
      <c r="M5" s="201"/>
      <c r="N5" s="201"/>
      <c r="O5" s="201"/>
      <c r="P5" s="202"/>
    </row>
    <row r="6" spans="1:17" ht="23.1" customHeight="1" x14ac:dyDescent="0.25">
      <c r="B6" s="203"/>
      <c r="C6" s="204" t="s">
        <v>163</v>
      </c>
      <c r="D6" s="205"/>
      <c r="E6" s="206"/>
      <c r="F6" s="207"/>
      <c r="G6"/>
      <c r="H6" s="207"/>
      <c r="I6" s="208" t="s">
        <v>162</v>
      </c>
      <c r="J6" s="207"/>
      <c r="K6" s="208" t="s">
        <v>4</v>
      </c>
      <c r="L6" s="219"/>
      <c r="M6" s="208" t="s">
        <v>44</v>
      </c>
      <c r="N6" s="207"/>
      <c r="O6" s="209" t="s">
        <v>172</v>
      </c>
      <c r="P6" s="210"/>
    </row>
    <row r="7" spans="1:17" ht="23.1" customHeight="1" x14ac:dyDescent="0.25">
      <c r="B7" s="211"/>
      <c r="C7" s="212" t="s">
        <v>154</v>
      </c>
      <c r="D7" s="213"/>
      <c r="E7" s="212">
        <v>2022</v>
      </c>
      <c r="F7" s="214"/>
      <c r="G7"/>
      <c r="H7" s="214"/>
      <c r="I7" s="215" t="s">
        <v>62</v>
      </c>
      <c r="J7" s="214"/>
      <c r="K7" s="215" t="s">
        <v>62</v>
      </c>
      <c r="L7" s="219"/>
      <c r="M7" s="215" t="s">
        <v>62</v>
      </c>
      <c r="N7" s="217"/>
      <c r="O7" s="216" t="s">
        <v>20</v>
      </c>
      <c r="P7" s="218"/>
    </row>
    <row r="8" spans="1:17" ht="5.0999999999999996" customHeight="1" x14ac:dyDescent="0.25">
      <c r="B8" s="211"/>
      <c r="C8" s="219"/>
      <c r="D8" s="219"/>
      <c r="E8" s="219"/>
      <c r="F8" s="219"/>
      <c r="G8" s="219"/>
      <c r="H8" s="219"/>
      <c r="I8" s="219"/>
      <c r="J8" s="219"/>
      <c r="K8" s="219"/>
      <c r="L8" s="219"/>
      <c r="M8" s="220"/>
      <c r="N8" s="220"/>
      <c r="O8" s="219"/>
      <c r="P8" s="218"/>
    </row>
    <row r="9" spans="1:17" ht="5.0999999999999996" customHeight="1" x14ac:dyDescent="0.25">
      <c r="B9" s="211"/>
      <c r="C9" s="219"/>
      <c r="D9" s="219"/>
      <c r="E9" s="219"/>
      <c r="F9" s="219"/>
      <c r="G9" s="219"/>
      <c r="H9" s="219"/>
      <c r="I9" s="219"/>
      <c r="J9" s="219"/>
      <c r="K9" s="219"/>
      <c r="L9" s="219"/>
      <c r="M9" s="219"/>
      <c r="N9" s="219"/>
      <c r="O9" s="219"/>
      <c r="P9" s="218"/>
    </row>
    <row r="10" spans="1:17" ht="15.95" customHeight="1" x14ac:dyDescent="0.25">
      <c r="B10" s="221"/>
      <c r="C10" s="242" t="str">
        <f>IF(WEEKDAY(chosenDate)=2,chosenDate,"")</f>
        <v/>
      </c>
      <c r="D10" s="223"/>
      <c r="E10" s="222" t="str">
        <f>IF(LEN(C10)&gt;0,C10+1,IF(WEEKDAY(chosenDate)=3,chosenDate,""))</f>
        <v/>
      </c>
      <c r="F10" s="224"/>
      <c r="G10" s="222" t="str">
        <f>IF(LEN(E10)&gt;0,E10+1,IF(WEEKDAY(chosenDate)=4,chosenDate,""))</f>
        <v/>
      </c>
      <c r="H10" s="223"/>
      <c r="I10" s="222" t="str">
        <f>IF(LEN(G10)&gt;0,G10+1,IF(WEEKDAY(chosenDate)=5,chosenDate,""))</f>
        <v/>
      </c>
      <c r="J10" s="223"/>
      <c r="K10" s="222">
        <f>IF(LEN(I10)&gt;0,I10+1,IF(WEEKDAY(chosenDate)=6,chosenDate,""))</f>
        <v>44652</v>
      </c>
      <c r="L10" s="224"/>
      <c r="M10" s="243">
        <f>IF(LEN(K10)&gt;0,K10+1,IF(WEEKDAY(chosenDate)=7,chosenDate,""))</f>
        <v>44653</v>
      </c>
      <c r="N10" s="224"/>
      <c r="O10" s="225">
        <f>IF(LEN(M10)&gt;0,M10+1,IF(WEEKDAY(chosenDate)=1,chosenDate,""))</f>
        <v>44654</v>
      </c>
      <c r="P10" s="226"/>
    </row>
    <row r="11" spans="1:17" ht="14.1" customHeight="1" x14ac:dyDescent="0.25">
      <c r="B11" s="221"/>
      <c r="C11" s="227" t="str">
        <f t="array" ref="C11">IFERROR(IF(C10="","",INDEX(Calc!$D$8:$D$507,MATCH(C10&amp;"-"&amp;1,Calc!$AD$8:$AD$507&amp;"-"&amp;Calc!$AE$8:$AE$507,0),1)),"")</f>
        <v/>
      </c>
      <c r="D11" s="228"/>
      <c r="E11" s="227" t="str">
        <f t="array" ref="E11">IFERROR(IF(E10="","",INDEX(Calc!$D$8:$D$507,MATCH(E10&amp;"-"&amp;1,Calc!$AD$8:$AD$507&amp;"-"&amp;Calc!$AE$8:$AE$507,0),1)),"")</f>
        <v/>
      </c>
      <c r="F11" s="228"/>
      <c r="G11" s="227" t="str">
        <f t="array" ref="G11">IFERROR(IF(G10="","",INDEX(Calc!$D$8:$D$507,MATCH(G10&amp;"-"&amp;1,Calc!$AD$8:$AD$507&amp;"-"&amp;Calc!$AE$8:$AE$507,0),1)),"")</f>
        <v/>
      </c>
      <c r="H11" s="228"/>
      <c r="I11" s="227" t="str">
        <f t="array" ref="I11">IFERROR(IF(I10="","",INDEX(Calc!$D$8:$D$507,MATCH(I10&amp;"-"&amp;1,Calc!$AD$8:$AD$507&amp;"-"&amp;Calc!$AE$8:$AE$507,0),1)),"")</f>
        <v/>
      </c>
      <c r="J11" s="228"/>
      <c r="K11" s="227" t="str">
        <f t="array" ref="K11">IFERROR(IF(K10="","",INDEX(Calc!$D$8:$D$507,MATCH(K10&amp;"-"&amp;1,Calc!$AD$8:$AD$507&amp;"-"&amp;Calc!$AE$8:$AE$507,0),1)),"")</f>
        <v/>
      </c>
      <c r="L11" s="228"/>
      <c r="M11" s="244" t="str">
        <f t="array" ref="M11">IFERROR(IF(M10="","",INDEX(Calc!$D$8:$D$507,MATCH(M10&amp;"-"&amp;1,Calc!$AD$8:$AD$507&amp;"-"&amp;Calc!$AE$8:$AE$507,0),1)),"")</f>
        <v/>
      </c>
      <c r="N11" s="228"/>
      <c r="O11" s="244" t="str">
        <f t="array" ref="O11">IFERROR(IF(O10="","",INDEX(Calc!$D$8:$D$507,MATCH(O10&amp;"-"&amp;1,Calc!$AD$8:$AD$507&amp;"-"&amp;Calc!$AE$8:$AE$507,0),1)),"")</f>
        <v/>
      </c>
      <c r="P11" s="229"/>
    </row>
    <row r="12" spans="1:17" ht="14.1" customHeight="1" x14ac:dyDescent="0.25">
      <c r="B12" s="221"/>
      <c r="C12" s="232" t="str">
        <f t="array" ref="C12">IFERROR(IF(C10="","",INDEX(Calc!$F$8:$F$507,MATCH(C10&amp;"-"&amp;1,Calc!$AD$8:$AD$507&amp;"-"&amp;Calc!$AE$8:$AE$507,0),1) &amp; " | " &amp;INDEX(Calc!$M$8:$M$507,MATCH(C10&amp;"-"&amp;1,Calc!$AD$8:$AD$507&amp;"-"&amp;Calc!$AE$8:$AE$507,0),1)  ),"")</f>
        <v/>
      </c>
      <c r="D12" s="228"/>
      <c r="E12" s="232" t="str">
        <f t="array" ref="E12">IFERROR(IF(E10="","",INDEX(Calc!$F$8:$F$507,MATCH(E10&amp;"-"&amp;1,Calc!$AD$8:$AD$507&amp;"-"&amp;Calc!$AE$8:$AE$507,0),1) &amp; " | " &amp;INDEX(Calc!$M$8:$M$507,MATCH(E10&amp;"-"&amp;1,Calc!$AD$8:$AD$507&amp;"-"&amp;Calc!$AE$8:$AE$507,0),1)  ),"")</f>
        <v/>
      </c>
      <c r="F12" s="228"/>
      <c r="G12" s="232" t="str">
        <f t="array" ref="G12">IFERROR(IF(G10="","",INDEX(Calc!$F$8:$F$507,MATCH(G10&amp;"-"&amp;1,Calc!$AD$8:$AD$507&amp;"-"&amp;Calc!$AE$8:$AE$507,0),1) &amp; " | " &amp;INDEX(Calc!$M$8:$M$507,MATCH(G10&amp;"-"&amp;1,Calc!$AD$8:$AD$507&amp;"-"&amp;Calc!$AE$8:$AE$507,0),1)  ),"")</f>
        <v/>
      </c>
      <c r="H12" s="228"/>
      <c r="I12" s="232" t="str">
        <f t="array" ref="I12">IFERROR(IF(I10="","",INDEX(Calc!$F$8:$F$507,MATCH(I10&amp;"-"&amp;1,Calc!$AD$8:$AD$507&amp;"-"&amp;Calc!$AE$8:$AE$507,0),1) &amp; " | " &amp;INDEX(Calc!$M$8:$M$507,MATCH(I10&amp;"-"&amp;1,Calc!$AD$8:$AD$507&amp;"-"&amp;Calc!$AE$8:$AE$507,0),1)  ),"")</f>
        <v/>
      </c>
      <c r="J12" s="228"/>
      <c r="K12" s="232" t="str">
        <f t="array" ref="K12">IFERROR(IF(K10="","",INDEX(Calc!$F$8:$F$507,MATCH(K10&amp;"-"&amp;1,Calc!$AD$8:$AD$507&amp;"-"&amp;Calc!$AE$8:$AE$507,0),1) &amp; " | " &amp;INDEX(Calc!$M$8:$M$507,MATCH(K10&amp;"-"&amp;1,Calc!$AD$8:$AD$507&amp;"-"&amp;Calc!$AE$8:$AE$507,0),1)  ),"")</f>
        <v/>
      </c>
      <c r="L12" s="228"/>
      <c r="M12" s="245" t="str">
        <f t="array" ref="M12">IFERROR(IF(M10="","",INDEX(Calc!$F$8:$F$507,MATCH(M10&amp;"-"&amp;1,Calc!$AD$8:$AD$507&amp;"-"&amp;Calc!$AE$8:$AE$507,0),1) &amp; " | " &amp;INDEX(Calc!$M$8:$M$507,MATCH(M10&amp;"-"&amp;1,Calc!$AD$8:$AD$507&amp;"-"&amp;Calc!$AE$8:$AE$507,0),1)  ),"")</f>
        <v/>
      </c>
      <c r="N12" s="228"/>
      <c r="O12" s="245" t="str">
        <f t="array" ref="O12">IFERROR(IF(O10="","",INDEX(Calc!$F$8:$F$507,MATCH(O10&amp;"-"&amp;1,Calc!$AD$8:$AD$507&amp;"-"&amp;Calc!$AE$8:$AE$507,0),1) &amp; " | " &amp;INDEX(Calc!$M$8:$M$507,MATCH(O10&amp;"-"&amp;1,Calc!$AD$8:$AD$507&amp;"-"&amp;Calc!$AE$8:$AE$507,0),1)  ),"")</f>
        <v/>
      </c>
      <c r="P12" s="229"/>
    </row>
    <row r="13" spans="1:17" ht="14.1" customHeight="1" x14ac:dyDescent="0.25">
      <c r="B13" s="221"/>
      <c r="C13" s="227" t="str">
        <f t="array" ref="C13">IFERROR(IF(C10="","",INDEX(Calc!$D$8:$D$507,MATCH(C10&amp;"-"&amp;2,Calc!$AD$8:$AD$507&amp;"-"&amp;Calc!$AE$8:$AE$507,0),1)),"")</f>
        <v/>
      </c>
      <c r="D13" s="228"/>
      <c r="E13" s="227" t="str">
        <f t="array" ref="E13">IFERROR(IF(E10="","",INDEX(Calc!$D$8:$D$507,MATCH(E10&amp;"-"&amp;2,Calc!$AD$8:$AD$507&amp;"-"&amp;Calc!$AE$8:$AE$507,0),1)),"")</f>
        <v/>
      </c>
      <c r="F13" s="228"/>
      <c r="G13" s="227" t="str">
        <f t="array" ref="G13">IFERROR(IF(G10="","",INDEX(Calc!$D$8:$D$507,MATCH(G10&amp;"-"&amp;2,Calc!$AD$8:$AD$507&amp;"-"&amp;Calc!$AE$8:$AE$507,0),1)),"")</f>
        <v/>
      </c>
      <c r="H13" s="228"/>
      <c r="I13" s="227" t="str">
        <f t="array" ref="I13">IFERROR(IF(I10="","",INDEX(Calc!$D$8:$D$507,MATCH(I10&amp;"-"&amp;2,Calc!$AD$8:$AD$507&amp;"-"&amp;Calc!$AE$8:$AE$507,0),1)),"")</f>
        <v/>
      </c>
      <c r="J13" s="228"/>
      <c r="K13" s="227" t="str">
        <f t="array" ref="K13">IFERROR(IF(K10="","",INDEX(Calc!$D$8:$D$507,MATCH(K10&amp;"-"&amp;2,Calc!$AD$8:$AD$507&amp;"-"&amp;Calc!$AE$8:$AE$507,0),1)),"")</f>
        <v/>
      </c>
      <c r="L13" s="228"/>
      <c r="M13" s="244" t="str">
        <f t="array" ref="M13">IFERROR(IF(M10="","",INDEX(Calc!$D$8:$D$507,MATCH(M10&amp;"-"&amp;2,Calc!$AD$8:$AD$507&amp;"-"&amp;Calc!$AE$8:$AE$507,0),1)),"")</f>
        <v/>
      </c>
      <c r="N13" s="228"/>
      <c r="O13" s="244" t="str">
        <f t="array" ref="O13">IFERROR(IF(O10="","",INDEX(Calc!$D$8:$D$507,MATCH(O10&amp;"-"&amp;2,Calc!$AD$8:$AD$507&amp;"-"&amp;Calc!$AE$8:$AE$507,0),1)),"")</f>
        <v/>
      </c>
      <c r="P13" s="229"/>
    </row>
    <row r="14" spans="1:17" ht="14.1" customHeight="1" x14ac:dyDescent="0.25">
      <c r="B14" s="221"/>
      <c r="C14" s="232" t="str">
        <f t="array" ref="C14">IFERROR(IF(C10="","",INDEX(Calc!$F$8:$F$507,MATCH(C10&amp;"-"&amp;2,Calc!$AD$8:$AD$507&amp;"-"&amp;Calc!$AE$8:$AE$507,0),1) &amp; " | " &amp;INDEX(Calc!$M$8:$M$507,MATCH(C10&amp;"-"&amp;2,Calc!$AD$8:$AD$507&amp;"-"&amp;Calc!$AE$8:$AE$507,0),1)  ),"")</f>
        <v/>
      </c>
      <c r="D14" s="228"/>
      <c r="E14" s="232" t="str">
        <f t="array" ref="E14">IFERROR(IF(E10="","",INDEX(Calc!$F$8:$F$507,MATCH(E10&amp;"-"&amp;2,Calc!$AD$8:$AD$507&amp;"-"&amp;Calc!$AE$8:$AE$507,0),1) &amp; " | " &amp;INDEX(Calc!$M$8:$M$507,MATCH(E10&amp;"-"&amp;2,Calc!$AD$8:$AD$507&amp;"-"&amp;Calc!$AE$8:$AE$507,0),1)  ),"")</f>
        <v/>
      </c>
      <c r="F14" s="228"/>
      <c r="G14" s="232" t="str">
        <f t="array" ref="G14">IFERROR(IF(G10="","",INDEX(Calc!$F$8:$F$507,MATCH(G10&amp;"-"&amp;2,Calc!$AD$8:$AD$507&amp;"-"&amp;Calc!$AE$8:$AE$507,0),1) &amp; " | " &amp;INDEX(Calc!$M$8:$M$507,MATCH(G10&amp;"-"&amp;2,Calc!$AD$8:$AD$507&amp;"-"&amp;Calc!$AE$8:$AE$507,0),1)  ),"")</f>
        <v/>
      </c>
      <c r="H14" s="228"/>
      <c r="I14" s="232" t="str">
        <f t="array" ref="I14">IFERROR(IF(I10="","",INDEX(Calc!$F$8:$F$507,MATCH(I10&amp;"-"&amp;2,Calc!$AD$8:$AD$507&amp;"-"&amp;Calc!$AE$8:$AE$507,0),1) &amp; " | " &amp;INDEX(Calc!$M$8:$M$507,MATCH(I10&amp;"-"&amp;2,Calc!$AD$8:$AD$507&amp;"-"&amp;Calc!$AE$8:$AE$507,0),1)  ),"")</f>
        <v/>
      </c>
      <c r="J14" s="228"/>
      <c r="K14" s="232" t="str">
        <f t="array" ref="K14">IFERROR(IF(K10="","",INDEX(Calc!$F$8:$F$507,MATCH(K10&amp;"-"&amp;2,Calc!$AD$8:$AD$507&amp;"-"&amp;Calc!$AE$8:$AE$507,0),1) &amp; " | " &amp;INDEX(Calc!$M$8:$M$507,MATCH(K10&amp;"-"&amp;2,Calc!$AD$8:$AD$507&amp;"-"&amp;Calc!$AE$8:$AE$507,0),1)  ),"")</f>
        <v/>
      </c>
      <c r="L14" s="228"/>
      <c r="M14" s="245" t="str">
        <f t="array" ref="M14">IFERROR(IF(M10="","",INDEX(Calc!$F$8:$F$507,MATCH(M10&amp;"-"&amp;2,Calc!$AD$8:$AD$507&amp;"-"&amp;Calc!$AE$8:$AE$507,0),1) &amp; " | " &amp;INDEX(Calc!$M$8:$M$507,MATCH(M10&amp;"-"&amp;2,Calc!$AD$8:$AD$507&amp;"-"&amp;Calc!$AE$8:$AE$507,0),1)  ),"")</f>
        <v/>
      </c>
      <c r="N14" s="228"/>
      <c r="O14" s="245" t="str">
        <f t="array" ref="O14">IFERROR(IF(O10="","",INDEX(Calc!$F$8:$F$507,MATCH(O10&amp;"-"&amp;2,Calc!$AD$8:$AD$507&amp;"-"&amp;Calc!$AE$8:$AE$507,0),1) &amp; " | " &amp;INDEX(Calc!$M$8:$M$507,MATCH(O10&amp;"-"&amp;2,Calc!$AD$8:$AD$507&amp;"-"&amp;Calc!$AE$8:$AE$507,0),1)  ),"")</f>
        <v/>
      </c>
      <c r="P14" s="229"/>
    </row>
    <row r="15" spans="1:17" ht="14.1" customHeight="1" x14ac:dyDescent="0.25">
      <c r="B15" s="221"/>
      <c r="C15" s="230" t="str">
        <f t="array" ref="C15">IFERROR(IF(C10="","",INDEX(Calc!$D$8:$D$507,MATCH(C10&amp;"-"&amp;3,Calc!$AD$8:$AD$507&amp;"-"&amp;Calc!$AE$8:$AE$507,0),1)),"")</f>
        <v/>
      </c>
      <c r="D15" s="228"/>
      <c r="E15" s="230" t="str">
        <f t="array" ref="E15">IFERROR(IF(E10="","",INDEX(Calc!$D$8:$D$507,MATCH(E10&amp;"-"&amp;3,Calc!$AD$8:$AD$507&amp;"-"&amp;Calc!$AE$8:$AE$507,0),1)),"")</f>
        <v/>
      </c>
      <c r="F15" s="228"/>
      <c r="G15" s="230" t="str">
        <f t="array" ref="G15">IFERROR(IF(G10="","",INDEX(Calc!$D$8:$D$507,MATCH(G10&amp;"-"&amp;3,Calc!$AD$8:$AD$507&amp;"-"&amp;Calc!$AE$8:$AE$507,0),1)),"")</f>
        <v/>
      </c>
      <c r="H15" s="228"/>
      <c r="I15" s="230" t="str">
        <f t="array" ref="I15">IFERROR(IF(I10="","",INDEX(Calc!$D$8:$D$507,MATCH(I10&amp;"-"&amp;3,Calc!$AD$8:$AD$507&amp;"-"&amp;Calc!$AE$8:$AE$507,0),1)),"")</f>
        <v/>
      </c>
      <c r="J15" s="228"/>
      <c r="K15" s="230" t="str">
        <f t="array" ref="K15">IFERROR(IF(K10="","",INDEX(Calc!$D$8:$D$507,MATCH(K10&amp;"-"&amp;3,Calc!$AD$8:$AD$507&amp;"-"&amp;Calc!$AE$8:$AE$507,0),1)),"")</f>
        <v/>
      </c>
      <c r="L15" s="228"/>
      <c r="M15" s="231" t="str">
        <f t="array" ref="M15">IFERROR(IF(M10="","",INDEX(Calc!$D$8:$D$507,MATCH(M10&amp;"-"&amp;3,Calc!$AD$8:$AD$507&amp;"-"&amp;Calc!$AE$8:$AE$507,0),1)),"")</f>
        <v/>
      </c>
      <c r="N15" s="228"/>
      <c r="O15" s="231" t="str">
        <f t="array" ref="O15">IFERROR(IF(O10="","",INDEX(Calc!$D$8:$D$507,MATCH(O10&amp;"-"&amp;3,Calc!$AD$8:$AD$507&amp;"-"&amp;Calc!$AE$8:$AE$507,0),1)),"")</f>
        <v/>
      </c>
      <c r="P15" s="229"/>
    </row>
    <row r="16" spans="1:17" ht="14.1" customHeight="1" x14ac:dyDescent="0.25">
      <c r="B16" s="221"/>
      <c r="C16" s="232" t="str">
        <f t="array" ref="C16">IFERROR(IF(C10="","",INDEX(Calc!$F$8:$F$507,MATCH(C10&amp;"-"&amp;3,Calc!$AD$8:$AD$507&amp;"-"&amp;Calc!$AE$8:$AE$507,0),1) &amp; " | " &amp;INDEX(Calc!$M$8:$M$507,MATCH(C10&amp;"-"&amp;3,Calc!$AD$8:$AD$507&amp;"-"&amp;Calc!$AE$8:$AE$507,0),1)  ),"")</f>
        <v/>
      </c>
      <c r="D16" s="228"/>
      <c r="E16" s="232" t="str">
        <f t="array" ref="E16">IFERROR(IF(E10="","",INDEX(Calc!$F$8:$F$507,MATCH(E10&amp;"-"&amp;3,Calc!$AD$8:$AD$507&amp;"-"&amp;Calc!$AE$8:$AE$507,0),1) &amp; " | " &amp;INDEX(Calc!$M$8:$M$507,MATCH(E10&amp;"-"&amp;3,Calc!$AD$8:$AD$507&amp;"-"&amp;Calc!$AE$8:$AE$507,0),1)  ),"")</f>
        <v/>
      </c>
      <c r="F16" s="228"/>
      <c r="G16" s="232" t="str">
        <f t="array" ref="G16">IFERROR(IF(G10="","",INDEX(Calc!$F$8:$F$507,MATCH(G10&amp;"-"&amp;3,Calc!$AD$8:$AD$507&amp;"-"&amp;Calc!$AE$8:$AE$507,0),1) &amp; " | " &amp;INDEX(Calc!$M$8:$M$507,MATCH(G10&amp;"-"&amp;3,Calc!$AD$8:$AD$507&amp;"-"&amp;Calc!$AE$8:$AE$507,0),1)  ),"")</f>
        <v/>
      </c>
      <c r="H16" s="228"/>
      <c r="I16" s="232" t="str">
        <f t="array" ref="I16">IFERROR(IF(I10="","",INDEX(Calc!$F$8:$F$507,MATCH(I10&amp;"-"&amp;3,Calc!$AD$8:$AD$507&amp;"-"&amp;Calc!$AE$8:$AE$507,0),1) &amp; " | " &amp;INDEX(Calc!$M$8:$M$507,MATCH(I10&amp;"-"&amp;3,Calc!$AD$8:$AD$507&amp;"-"&amp;Calc!$AE$8:$AE$507,0),1)  ),"")</f>
        <v/>
      </c>
      <c r="J16" s="228"/>
      <c r="K16" s="232" t="str">
        <f t="array" ref="K16">IFERROR(IF(K10="","",INDEX(Calc!$F$8:$F$507,MATCH(K10&amp;"-"&amp;3,Calc!$AD$8:$AD$507&amp;"-"&amp;Calc!$AE$8:$AE$507,0),1) &amp; " | " &amp;INDEX(Calc!$M$8:$M$507,MATCH(K10&amp;"-"&amp;3,Calc!$AD$8:$AD$507&amp;"-"&amp;Calc!$AE$8:$AE$507,0),1)  ),"")</f>
        <v/>
      </c>
      <c r="L16" s="228"/>
      <c r="M16" s="233" t="str">
        <f t="array" ref="M16">IFERROR(IF(M10="","",INDEX(Calc!$F$8:$F$507,MATCH(M10&amp;"-"&amp;3,Calc!$AD$8:$AD$507&amp;"-"&amp;Calc!$AE$8:$AE$507,0),1) &amp; " | " &amp;INDEX(Calc!$M$8:$M$507,MATCH(M10&amp;"-"&amp;3,Calc!$AD$8:$AD$507&amp;"-"&amp;Calc!$AE$8:$AE$507,0),1)  ),"")</f>
        <v/>
      </c>
      <c r="N16" s="228"/>
      <c r="O16" s="233" t="str">
        <f t="array" ref="O16">IFERROR(IF(O10="","",INDEX(Calc!$F$8:$F$507,MATCH(O10&amp;"-"&amp;3,Calc!$AD$8:$AD$507&amp;"-"&amp;Calc!$AE$8:$AE$507,0),1) &amp; " | " &amp;INDEX(Calc!$M$8:$M$507,MATCH(O10&amp;"-"&amp;3,Calc!$AD$8:$AD$507&amp;"-"&amp;Calc!$AE$8:$AE$507,0),1)  ),"")</f>
        <v/>
      </c>
      <c r="P16" s="229"/>
    </row>
    <row r="17" spans="2:16" ht="5.0999999999999996" customHeight="1" x14ac:dyDescent="0.25">
      <c r="B17" s="221"/>
      <c r="C17" s="234"/>
      <c r="D17" s="234"/>
      <c r="E17" s="234"/>
      <c r="F17" s="234"/>
      <c r="G17" s="234"/>
      <c r="H17" s="234"/>
      <c r="I17" s="234"/>
      <c r="J17" s="234"/>
      <c r="K17" s="234"/>
      <c r="L17" s="234"/>
      <c r="M17" s="234"/>
      <c r="N17" s="234"/>
      <c r="O17" s="234"/>
      <c r="P17" s="235"/>
    </row>
    <row r="18" spans="2:16" ht="15.95" customHeight="1" x14ac:dyDescent="0.25">
      <c r="B18" s="221"/>
      <c r="C18" s="222">
        <f>IF(LEN(O10)&lt;1,"",IF(MONTH(O10+1)=MONTH(O10),O10+1,""))</f>
        <v>44655</v>
      </c>
      <c r="D18" s="223"/>
      <c r="E18" s="222">
        <f>IF(LEN(C18)&lt;1,"",IF(MONTH(C18+1)=MONTH(C18),C18+1,""))</f>
        <v>44656</v>
      </c>
      <c r="F18" s="224"/>
      <c r="G18" s="222">
        <f>IF(LEN(E18)&lt;1,"",IF(MONTH(E18+1)=MONTH(E18),E18+1,""))</f>
        <v>44657</v>
      </c>
      <c r="H18" s="223"/>
      <c r="I18" s="222">
        <f>IF(LEN(G18)&lt;1,"",IF(MONTH(G18+1)=MONTH(G18),G18+1,""))</f>
        <v>44658</v>
      </c>
      <c r="J18" s="223"/>
      <c r="K18" s="222">
        <f>IF(LEN(I18)&lt;1,"",IF(MONTH(I18+1)=MONTH(I18),I18+1,""))</f>
        <v>44659</v>
      </c>
      <c r="L18" s="224"/>
      <c r="M18" s="225">
        <f>IF(LEN(K18)&lt;1,"",IF(MONTH(K18+1)=MONTH(K18),K18+1,""))</f>
        <v>44660</v>
      </c>
      <c r="N18" s="224"/>
      <c r="O18" s="225">
        <f>IF(LEN(M18)&lt;1,"",IF(MONTH(M18+1)=MONTH(M18),M18+1,""))</f>
        <v>44661</v>
      </c>
      <c r="P18" s="226"/>
    </row>
    <row r="19" spans="2:16" ht="14.1" customHeight="1" x14ac:dyDescent="0.25">
      <c r="B19" s="221"/>
      <c r="C19" s="227" t="str">
        <f t="array" ref="C19">IFERROR(IF(C18="","",INDEX(Calc!$D$8:$D$507,MATCH(C18&amp;"-"&amp;1,Calc!$AD$8:$AD$507&amp;"-"&amp;Calc!$AE$8:$AE$507,0),1)),"")</f>
        <v/>
      </c>
      <c r="D19" s="228"/>
      <c r="E19" s="227" t="str">
        <f t="array" ref="E19">IFERROR(IF(E18="","",INDEX(Calc!$D$8:$D$507,MATCH(E18&amp;"-"&amp;1,Calc!$AD$8:$AD$507&amp;"-"&amp;Calc!$AE$8:$AE$507,0),1)),"")</f>
        <v/>
      </c>
      <c r="F19" s="228"/>
      <c r="G19" s="227" t="str">
        <f t="array" ref="G19">IFERROR(IF(G18="","",INDEX(Calc!$D$8:$D$507,MATCH(G18&amp;"-"&amp;1,Calc!$AD$8:$AD$507&amp;"-"&amp;Calc!$AE$8:$AE$507,0),1)),"")</f>
        <v/>
      </c>
      <c r="H19" s="228"/>
      <c r="I19" s="227" t="str">
        <f t="array" ref="I19">IFERROR(IF(I18="","",INDEX(Calc!$D$8:$D$507,MATCH(I18&amp;"-"&amp;1,Calc!$AD$8:$AD$507&amp;"-"&amp;Calc!$AE$8:$AE$507,0),1)),"")</f>
        <v/>
      </c>
      <c r="J19" s="228"/>
      <c r="K19" s="227" t="str">
        <f t="array" ref="K19">IFERROR(IF(K18="","",INDEX(Calc!$D$8:$D$507,MATCH(K18&amp;"-"&amp;1,Calc!$AD$8:$AD$507&amp;"-"&amp;Calc!$AE$8:$AE$507,0),1)),"")</f>
        <v/>
      </c>
      <c r="L19" s="228"/>
      <c r="M19" s="244" t="str">
        <f t="array" ref="M19">IFERROR(IF(M18="","",INDEX(Calc!$D$8:$D$507,MATCH(M18&amp;"-"&amp;1,Calc!$AD$8:$AD$507&amp;"-"&amp;Calc!$AE$8:$AE$507,0),1)),"")</f>
        <v/>
      </c>
      <c r="N19" s="228"/>
      <c r="O19" s="244" t="str">
        <f t="array" ref="O19">IFERROR(IF(O18="","",INDEX(Calc!$D$8:$D$507,MATCH(O18&amp;"-"&amp;1,Calc!$AD$8:$AD$507&amp;"-"&amp;Calc!$AE$8:$AE$507,0),1)),"")</f>
        <v/>
      </c>
      <c r="P19" s="229"/>
    </row>
    <row r="20" spans="2:16" ht="14.1" customHeight="1" x14ac:dyDescent="0.25">
      <c r="B20" s="221"/>
      <c r="C20" s="232" t="str">
        <f t="array" ref="C20">IFERROR(IF(C18="","",INDEX(Calc!$F$8:$F$507,MATCH(C18&amp;"-"&amp;1,Calc!$AD$8:$AD$507&amp;"-"&amp;Calc!$AE$8:$AE$507,0),1) &amp; " | " &amp;INDEX(Calc!$M$8:$M$507,MATCH(C18&amp;"-"&amp;1,Calc!$AD$8:$AD$507&amp;"-"&amp;Calc!$AE$8:$AE$507,0),1)  ),"")</f>
        <v/>
      </c>
      <c r="D20" s="228"/>
      <c r="E20" s="232" t="str">
        <f t="array" ref="E20">IFERROR(IF(E18="","",INDEX(Calc!$F$8:$F$507,MATCH(E18&amp;"-"&amp;1,Calc!$AD$8:$AD$507&amp;"-"&amp;Calc!$AE$8:$AE$507,0),1) &amp; " | " &amp;INDEX(Calc!$M$8:$M$507,MATCH(E18&amp;"-"&amp;1,Calc!$AD$8:$AD$507&amp;"-"&amp;Calc!$AE$8:$AE$507,0),1)  ),"")</f>
        <v/>
      </c>
      <c r="F20" s="228"/>
      <c r="G20" s="232" t="str">
        <f t="array" ref="G20">IFERROR(IF(G18="","",INDEX(Calc!$F$8:$F$507,MATCH(G18&amp;"-"&amp;1,Calc!$AD$8:$AD$507&amp;"-"&amp;Calc!$AE$8:$AE$507,0),1) &amp; " | " &amp;INDEX(Calc!$M$8:$M$507,MATCH(G18&amp;"-"&amp;1,Calc!$AD$8:$AD$507&amp;"-"&amp;Calc!$AE$8:$AE$507,0),1)  ),"")</f>
        <v/>
      </c>
      <c r="H20" s="228"/>
      <c r="I20" s="232" t="str">
        <f t="array" ref="I20">IFERROR(IF(I18="","",INDEX(Calc!$F$8:$F$507,MATCH(I18&amp;"-"&amp;1,Calc!$AD$8:$AD$507&amp;"-"&amp;Calc!$AE$8:$AE$507,0),1) &amp; " | " &amp;INDEX(Calc!$M$8:$M$507,MATCH(I18&amp;"-"&amp;1,Calc!$AD$8:$AD$507&amp;"-"&amp;Calc!$AE$8:$AE$507,0),1)  ),"")</f>
        <v/>
      </c>
      <c r="J20" s="228"/>
      <c r="K20" s="232" t="str">
        <f t="array" ref="K20">IFERROR(IF(K18="","",INDEX(Calc!$F$8:$F$507,MATCH(K18&amp;"-"&amp;1,Calc!$AD$8:$AD$507&amp;"-"&amp;Calc!$AE$8:$AE$507,0),1) &amp; " | " &amp;INDEX(Calc!$M$8:$M$507,MATCH(K18&amp;"-"&amp;1,Calc!$AD$8:$AD$507&amp;"-"&amp;Calc!$AE$8:$AE$507,0),1)  ),"")</f>
        <v/>
      </c>
      <c r="L20" s="228"/>
      <c r="M20" s="245" t="str">
        <f t="array" ref="M20">IFERROR(IF(M18="","",INDEX(Calc!$F$8:$F$507,MATCH(M18&amp;"-"&amp;1,Calc!$AD$8:$AD$507&amp;"-"&amp;Calc!$AE$8:$AE$507,0),1) &amp; " | " &amp;INDEX(Calc!$M$8:$M$507,MATCH(M18&amp;"-"&amp;1,Calc!$AD$8:$AD$507&amp;"-"&amp;Calc!$AE$8:$AE$507,0),1)  ),"")</f>
        <v/>
      </c>
      <c r="N20" s="228"/>
      <c r="O20" s="245" t="str">
        <f t="array" ref="O20">IFERROR(IF(O18="","",INDEX(Calc!$F$8:$F$507,MATCH(O18&amp;"-"&amp;1,Calc!$AD$8:$AD$507&amp;"-"&amp;Calc!$AE$8:$AE$507,0),1) &amp; " | " &amp;INDEX(Calc!$M$8:$M$507,MATCH(O18&amp;"-"&amp;1,Calc!$AD$8:$AD$507&amp;"-"&amp;Calc!$AE$8:$AE$507,0),1)  ),"")</f>
        <v/>
      </c>
      <c r="P20" s="229"/>
    </row>
    <row r="21" spans="2:16" ht="14.1" customHeight="1" x14ac:dyDescent="0.25">
      <c r="B21" s="221"/>
      <c r="C21" s="227" t="str">
        <f t="array" ref="C21">IFERROR(IF(C18="","",INDEX(Calc!$D$8:$D$507,MATCH(C18&amp;"-"&amp;2,Calc!$AD$8:$AD$507&amp;"-"&amp;Calc!$AE$8:$AE$507,0),1)),"")</f>
        <v/>
      </c>
      <c r="D21" s="228"/>
      <c r="E21" s="227" t="str">
        <f t="array" ref="E21">IFERROR(IF(E18="","",INDEX(Calc!$D$8:$D$507,MATCH(E18&amp;"-"&amp;2,Calc!$AD$8:$AD$507&amp;"-"&amp;Calc!$AE$8:$AE$507,0),1)),"")</f>
        <v/>
      </c>
      <c r="F21" s="228"/>
      <c r="G21" s="227" t="str">
        <f t="array" ref="G21">IFERROR(IF(G18="","",INDEX(Calc!$D$8:$D$507,MATCH(G18&amp;"-"&amp;2,Calc!$AD$8:$AD$507&amp;"-"&amp;Calc!$AE$8:$AE$507,0),1)),"")</f>
        <v/>
      </c>
      <c r="H21" s="228"/>
      <c r="I21" s="227" t="str">
        <f t="array" ref="I21">IFERROR(IF(I18="","",INDEX(Calc!$D$8:$D$507,MATCH(I18&amp;"-"&amp;2,Calc!$AD$8:$AD$507&amp;"-"&amp;Calc!$AE$8:$AE$507,0),1)),"")</f>
        <v/>
      </c>
      <c r="J21" s="228"/>
      <c r="K21" s="227" t="str">
        <f t="array" ref="K21">IFERROR(IF(K18="","",INDEX(Calc!$D$8:$D$507,MATCH(K18&amp;"-"&amp;2,Calc!$AD$8:$AD$507&amp;"-"&amp;Calc!$AE$8:$AE$507,0),1)),"")</f>
        <v/>
      </c>
      <c r="L21" s="228"/>
      <c r="M21" s="244" t="str">
        <f t="array" ref="M21">IFERROR(IF(M18="","",INDEX(Calc!$D$8:$D$507,MATCH(M18&amp;"-"&amp;2,Calc!$AD$8:$AD$507&amp;"-"&amp;Calc!$AE$8:$AE$507,0),1)),"")</f>
        <v/>
      </c>
      <c r="N21" s="228"/>
      <c r="O21" s="244" t="str">
        <f t="array" ref="O21">IFERROR(IF(O18="","",INDEX(Calc!$D$8:$D$507,MATCH(O18&amp;"-"&amp;2,Calc!$AD$8:$AD$507&amp;"-"&amp;Calc!$AE$8:$AE$507,0),1)),"")</f>
        <v/>
      </c>
      <c r="P21" s="229"/>
    </row>
    <row r="22" spans="2:16" ht="14.1" customHeight="1" x14ac:dyDescent="0.25">
      <c r="B22" s="221"/>
      <c r="C22" s="232" t="str">
        <f t="array" ref="C22">IFERROR(IF(C18="","",INDEX(Calc!$F$8:$F$507,MATCH(C18&amp;"-"&amp;2,Calc!$AD$8:$AD$507&amp;"-"&amp;Calc!$AE$8:$AE$507,0),1) &amp; " | " &amp;INDEX(Calc!$M$8:$M$507,MATCH(C18&amp;"-"&amp;2,Calc!$AD$8:$AD$507&amp;"-"&amp;Calc!$AE$8:$AE$507,0),1)  ),"")</f>
        <v/>
      </c>
      <c r="D22" s="228"/>
      <c r="E22" s="232" t="str">
        <f t="array" ref="E22">IFERROR(IF(E18="","",INDEX(Calc!$F$8:$F$507,MATCH(E18&amp;"-"&amp;2,Calc!$AD$8:$AD$507&amp;"-"&amp;Calc!$AE$8:$AE$507,0),1) &amp; " | " &amp;INDEX(Calc!$M$8:$M$507,MATCH(E18&amp;"-"&amp;2,Calc!$AD$8:$AD$507&amp;"-"&amp;Calc!$AE$8:$AE$507,0),1)  ),"")</f>
        <v/>
      </c>
      <c r="F22" s="228"/>
      <c r="G22" s="232" t="str">
        <f t="array" ref="G22">IFERROR(IF(G18="","",INDEX(Calc!$F$8:$F$507,MATCH(G18&amp;"-"&amp;2,Calc!$AD$8:$AD$507&amp;"-"&amp;Calc!$AE$8:$AE$507,0),1) &amp; " | " &amp;INDEX(Calc!$M$8:$M$507,MATCH(G18&amp;"-"&amp;2,Calc!$AD$8:$AD$507&amp;"-"&amp;Calc!$AE$8:$AE$507,0),1)  ),"")</f>
        <v/>
      </c>
      <c r="H22" s="228"/>
      <c r="I22" s="232" t="str">
        <f t="array" ref="I22">IFERROR(IF(I18="","",INDEX(Calc!$F$8:$F$507,MATCH(I18&amp;"-"&amp;2,Calc!$AD$8:$AD$507&amp;"-"&amp;Calc!$AE$8:$AE$507,0),1) &amp; " | " &amp;INDEX(Calc!$M$8:$M$507,MATCH(I18&amp;"-"&amp;2,Calc!$AD$8:$AD$507&amp;"-"&amp;Calc!$AE$8:$AE$507,0),1)  ),"")</f>
        <v/>
      </c>
      <c r="J22" s="228"/>
      <c r="K22" s="232" t="str">
        <f t="array" ref="K22">IFERROR(IF(K18="","",INDEX(Calc!$F$8:$F$507,MATCH(K18&amp;"-"&amp;2,Calc!$AD$8:$AD$507&amp;"-"&amp;Calc!$AE$8:$AE$507,0),1) &amp; " | " &amp;INDEX(Calc!$M$8:$M$507,MATCH(K18&amp;"-"&amp;2,Calc!$AD$8:$AD$507&amp;"-"&amp;Calc!$AE$8:$AE$507,0),1)  ),"")</f>
        <v/>
      </c>
      <c r="L22" s="228"/>
      <c r="M22" s="245" t="str">
        <f t="array" ref="M22">IFERROR(IF(M18="","",INDEX(Calc!$F$8:$F$507,MATCH(M18&amp;"-"&amp;2,Calc!$AD$8:$AD$507&amp;"-"&amp;Calc!$AE$8:$AE$507,0),1) &amp; " | " &amp;INDEX(Calc!$M$8:$M$507,MATCH(M18&amp;"-"&amp;2,Calc!$AD$8:$AD$507&amp;"-"&amp;Calc!$AE$8:$AE$507,0),1)  ),"")</f>
        <v/>
      </c>
      <c r="N22" s="228"/>
      <c r="O22" s="245" t="str">
        <f t="array" ref="O22">IFERROR(IF(O18="","",INDEX(Calc!$F$8:$F$507,MATCH(O18&amp;"-"&amp;2,Calc!$AD$8:$AD$507&amp;"-"&amp;Calc!$AE$8:$AE$507,0),1) &amp; " | " &amp;INDEX(Calc!$M$8:$M$507,MATCH(O18&amp;"-"&amp;2,Calc!$AD$8:$AD$507&amp;"-"&amp;Calc!$AE$8:$AE$507,0),1)  ),"")</f>
        <v/>
      </c>
      <c r="P22" s="229"/>
    </row>
    <row r="23" spans="2:16" ht="14.1" customHeight="1" x14ac:dyDescent="0.25">
      <c r="B23" s="221"/>
      <c r="C23" s="230" t="str">
        <f t="array" ref="C23">IFERROR(IF(C18="","",INDEX(Calc!$D$8:$D$507,MATCH(C18&amp;"-"&amp;3,Calc!$AD$8:$AD$507&amp;"-"&amp;Calc!$AE$8:$AE$507,0),1)),"")</f>
        <v/>
      </c>
      <c r="D23" s="228"/>
      <c r="E23" s="230" t="str">
        <f t="array" ref="E23">IFERROR(IF(E18="","",INDEX(Calc!$D$8:$D$507,MATCH(E18&amp;"-"&amp;3,Calc!$AD$8:$AD$507&amp;"-"&amp;Calc!$AE$8:$AE$507,0),1)),"")</f>
        <v/>
      </c>
      <c r="F23" s="228"/>
      <c r="G23" s="230" t="str">
        <f t="array" ref="G23">IFERROR(IF(G18="","",INDEX(Calc!$D$8:$D$507,MATCH(G18&amp;"-"&amp;3,Calc!$AD$8:$AD$507&amp;"-"&amp;Calc!$AE$8:$AE$507,0),1)),"")</f>
        <v/>
      </c>
      <c r="H23" s="228"/>
      <c r="I23" s="230" t="str">
        <f t="array" ref="I23">IFERROR(IF(I18="","",INDEX(Calc!$D$8:$D$507,MATCH(I18&amp;"-"&amp;3,Calc!$AD$8:$AD$507&amp;"-"&amp;Calc!$AE$8:$AE$507,0),1)),"")</f>
        <v/>
      </c>
      <c r="J23" s="228"/>
      <c r="K23" s="230" t="str">
        <f t="array" ref="K23">IFERROR(IF(K18="","",INDEX(Calc!$D$8:$D$507,MATCH(K18&amp;"-"&amp;3,Calc!$AD$8:$AD$507&amp;"-"&amp;Calc!$AE$8:$AE$507,0),1)),"")</f>
        <v/>
      </c>
      <c r="L23" s="228"/>
      <c r="M23" s="231" t="str">
        <f t="array" ref="M23">IFERROR(IF(M18="","",INDEX(Calc!$D$8:$D$507,MATCH(M18&amp;"-"&amp;3,Calc!$AD$8:$AD$507&amp;"-"&amp;Calc!$AE$8:$AE$507,0),1)),"")</f>
        <v/>
      </c>
      <c r="N23" s="228"/>
      <c r="O23" s="231" t="str">
        <f t="array" ref="O23">IFERROR(IF(O18="","",INDEX(Calc!$D$8:$D$507,MATCH(O18&amp;"-"&amp;3,Calc!$AD$8:$AD$507&amp;"-"&amp;Calc!$AE$8:$AE$507,0),1)),"")</f>
        <v/>
      </c>
      <c r="P23" s="229"/>
    </row>
    <row r="24" spans="2:16" ht="14.1" customHeight="1" x14ac:dyDescent="0.25">
      <c r="B24" s="221"/>
      <c r="C24" s="232" t="str">
        <f t="array" ref="C24">IFERROR(IF(C18="","",INDEX(Calc!$F$8:$F$507,MATCH(C18&amp;"-"&amp;3,Calc!$AD$8:$AD$507&amp;"-"&amp;Calc!$AE$8:$AE$507,0),1) &amp; " | " &amp;INDEX(Calc!$M$8:$M$507,MATCH(C18&amp;"-"&amp;3,Calc!$AD$8:$AD$507&amp;"-"&amp;Calc!$AE$8:$AE$507,0),1)  ),"")</f>
        <v/>
      </c>
      <c r="D24" s="228"/>
      <c r="E24" s="232" t="str">
        <f t="array" ref="E24">IFERROR(IF(E18="","",INDEX(Calc!$F$8:$F$507,MATCH(E18&amp;"-"&amp;3,Calc!$AD$8:$AD$507&amp;"-"&amp;Calc!$AE$8:$AE$507,0),1) &amp; " | " &amp;INDEX(Calc!$M$8:$M$507,MATCH(E18&amp;"-"&amp;3,Calc!$AD$8:$AD$507&amp;"-"&amp;Calc!$AE$8:$AE$507,0),1)  ),"")</f>
        <v/>
      </c>
      <c r="F24" s="228"/>
      <c r="G24" s="232" t="str">
        <f t="array" ref="G24">IFERROR(IF(G18="","",INDEX(Calc!$F$8:$F$507,MATCH(G18&amp;"-"&amp;3,Calc!$AD$8:$AD$507&amp;"-"&amp;Calc!$AE$8:$AE$507,0),1) &amp; " | " &amp;INDEX(Calc!$M$8:$M$507,MATCH(G18&amp;"-"&amp;3,Calc!$AD$8:$AD$507&amp;"-"&amp;Calc!$AE$8:$AE$507,0),1)  ),"")</f>
        <v/>
      </c>
      <c r="H24" s="228"/>
      <c r="I24" s="232" t="str">
        <f t="array" ref="I24">IFERROR(IF(I18="","",INDEX(Calc!$F$8:$F$507,MATCH(I18&amp;"-"&amp;3,Calc!$AD$8:$AD$507&amp;"-"&amp;Calc!$AE$8:$AE$507,0),1) &amp; " | " &amp;INDEX(Calc!$M$8:$M$507,MATCH(I18&amp;"-"&amp;3,Calc!$AD$8:$AD$507&amp;"-"&amp;Calc!$AE$8:$AE$507,0),1)  ),"")</f>
        <v/>
      </c>
      <c r="J24" s="228"/>
      <c r="K24" s="232" t="str">
        <f t="array" ref="K24">IFERROR(IF(K18="","",INDEX(Calc!$F$8:$F$507,MATCH(K18&amp;"-"&amp;3,Calc!$AD$8:$AD$507&amp;"-"&amp;Calc!$AE$8:$AE$507,0),1) &amp; " | " &amp;INDEX(Calc!$M$8:$M$507,MATCH(K18&amp;"-"&amp;3,Calc!$AD$8:$AD$507&amp;"-"&amp;Calc!$AE$8:$AE$507,0),1)  ),"")</f>
        <v/>
      </c>
      <c r="L24" s="228"/>
      <c r="M24" s="233" t="str">
        <f t="array" ref="M24">IFERROR(IF(M18="","",INDEX(Calc!$F$8:$F$507,MATCH(M18&amp;"-"&amp;3,Calc!$AD$8:$AD$507&amp;"-"&amp;Calc!$AE$8:$AE$507,0),1) &amp; " | " &amp;INDEX(Calc!$M$8:$M$507,MATCH(M18&amp;"-"&amp;3,Calc!$AD$8:$AD$507&amp;"-"&amp;Calc!$AE$8:$AE$507,0),1)  ),"")</f>
        <v/>
      </c>
      <c r="N24" s="228"/>
      <c r="O24" s="233" t="str">
        <f t="array" ref="O24">IFERROR(IF(O18="","",INDEX(Calc!$F$8:$F$507,MATCH(O18&amp;"-"&amp;3,Calc!$AD$8:$AD$507&amp;"-"&amp;Calc!$AE$8:$AE$507,0),1) &amp; " | " &amp;INDEX(Calc!$M$8:$M$507,MATCH(O18&amp;"-"&amp;3,Calc!$AD$8:$AD$507&amp;"-"&amp;Calc!$AE$8:$AE$507,0),1)  ),"")</f>
        <v/>
      </c>
      <c r="P24" s="229"/>
    </row>
    <row r="25" spans="2:16" ht="5.0999999999999996" customHeight="1" x14ac:dyDescent="0.25">
      <c r="B25" s="221"/>
      <c r="C25" s="234"/>
      <c r="D25" s="234"/>
      <c r="E25" s="234"/>
      <c r="F25" s="234"/>
      <c r="G25" s="234"/>
      <c r="H25" s="234"/>
      <c r="I25" s="234"/>
      <c r="J25" s="234"/>
      <c r="K25" s="234"/>
      <c r="L25" s="234"/>
      <c r="M25" s="234"/>
      <c r="N25" s="234"/>
      <c r="O25" s="234"/>
      <c r="P25" s="235"/>
    </row>
    <row r="26" spans="2:16" ht="15.95" customHeight="1" x14ac:dyDescent="0.25">
      <c r="B26" s="221"/>
      <c r="C26" s="222">
        <f>IF(LEN(O18)&lt;1,"",IF(MONTH(O18+1)=MONTH(O18),O18+1,""))</f>
        <v>44662</v>
      </c>
      <c r="D26" s="223"/>
      <c r="E26" s="222">
        <f>IF(LEN(C26)&lt;1,"",IF(MONTH(C26+1)=MONTH(C26),C26+1,""))</f>
        <v>44663</v>
      </c>
      <c r="F26" s="224"/>
      <c r="G26" s="222">
        <f>IF(LEN(E26)&lt;1,"",IF(MONTH(E26+1)=MONTH(E26),E26+1,""))</f>
        <v>44664</v>
      </c>
      <c r="H26" s="223"/>
      <c r="I26" s="222">
        <f>IF(LEN(G26)&lt;1,"",IF(MONTH(G26+1)=MONTH(G26),G26+1,""))</f>
        <v>44665</v>
      </c>
      <c r="J26" s="223"/>
      <c r="K26" s="222">
        <f>IF(LEN(I26)&lt;1,"",IF(MONTH(I26+1)=MONTH(I26),I26+1,""))</f>
        <v>44666</v>
      </c>
      <c r="L26" s="224"/>
      <c r="M26" s="225">
        <f>IF(LEN(K26)&lt;1,"",IF(MONTH(K26+1)=MONTH(K26),K26+1,""))</f>
        <v>44667</v>
      </c>
      <c r="N26" s="224"/>
      <c r="O26" s="225">
        <f>IF(LEN(M26)&lt;1,"",IF(MONTH(M26+1)=MONTH(M26),M26+1,""))</f>
        <v>44668</v>
      </c>
      <c r="P26" s="226"/>
    </row>
    <row r="27" spans="2:16" ht="14.1" customHeight="1" x14ac:dyDescent="0.25">
      <c r="B27" s="221"/>
      <c r="C27" s="227" t="str">
        <f t="array" ref="C27">IFERROR(IF(C26="","",INDEX(Calc!$D$8:$D$507,MATCH(C26&amp;"-"&amp;1,Calc!$AD$8:$AD$507&amp;"-"&amp;Calc!$AE$8:$AE$507,0),1)),"")</f>
        <v/>
      </c>
      <c r="D27" s="228"/>
      <c r="E27" s="227" t="str">
        <f t="array" ref="E27">IFERROR(IF(E26="","",INDEX(Calc!$D$8:$D$507,MATCH(E26&amp;"-"&amp;1,Calc!$AD$8:$AD$507&amp;"-"&amp;Calc!$AE$8:$AE$507,0),1)),"")</f>
        <v/>
      </c>
      <c r="F27" s="228"/>
      <c r="G27" s="227" t="str">
        <f t="array" aca="1" ref="G27" ca="1">IFERROR(IF(G26="","",INDEX(Calc!$D$8:$D$507,MATCH(G26&amp;"-"&amp;1,Calc!$AD$8:$AD$507&amp;"-"&amp;Calc!$AE$8:$AE$507,0),1)),"")</f>
        <v>Install the history server.</v>
      </c>
      <c r="H27" s="228"/>
      <c r="I27" s="227" t="str">
        <f t="array" ref="I27">IFERROR(IF(I26="","",INDEX(Calc!$D$8:$D$507,MATCH(I26&amp;"-"&amp;1,Calc!$AD$8:$AD$507&amp;"-"&amp;Calc!$AE$8:$AE$507,0),1)),"")</f>
        <v/>
      </c>
      <c r="J27" s="228"/>
      <c r="K27" s="227" t="str">
        <f t="array" ref="K27">IFERROR(IF(K26="","",INDEX(Calc!$D$8:$D$507,MATCH(K26&amp;"-"&amp;1,Calc!$AD$8:$AD$507&amp;"-"&amp;Calc!$AE$8:$AE$507,0),1)),"")</f>
        <v/>
      </c>
      <c r="L27" s="228"/>
      <c r="M27" s="244" t="str">
        <f t="array" ref="M27">IFERROR(IF(M26="","",INDEX(Calc!$D$8:$D$507,MATCH(M26&amp;"-"&amp;1,Calc!$AD$8:$AD$507&amp;"-"&amp;Calc!$AE$8:$AE$507,0),1)),"")</f>
        <v/>
      </c>
      <c r="N27" s="228"/>
      <c r="O27" s="244" t="str">
        <f t="array" ref="O27">IFERROR(IF(O26="","",INDEX(Calc!$D$8:$D$507,MATCH(O26&amp;"-"&amp;1,Calc!$AD$8:$AD$507&amp;"-"&amp;Calc!$AE$8:$AE$507,0),1)),"")</f>
        <v/>
      </c>
      <c r="P27" s="229"/>
    </row>
    <row r="28" spans="2:16" ht="14.1" customHeight="1" x14ac:dyDescent="0.25">
      <c r="B28" s="221"/>
      <c r="C28" s="232" t="str">
        <f t="array" ref="C28">IFERROR(IF(C26="","",INDEX(Calc!$F$8:$F$507,MATCH(C26&amp;"-"&amp;1,Calc!$AD$8:$AD$507&amp;"-"&amp;Calc!$AE$8:$AE$507,0),1) &amp; " | " &amp;INDEX(Calc!$M$8:$M$507,MATCH(C26&amp;"-"&amp;1,Calc!$AD$8:$AD$507&amp;"-"&amp;Calc!$AE$8:$AE$507,0),1)  ),"")</f>
        <v/>
      </c>
      <c r="D28" s="228"/>
      <c r="E28" s="232" t="str">
        <f t="array" ref="E28">IFERROR(IF(E26="","",INDEX(Calc!$F$8:$F$507,MATCH(E26&amp;"-"&amp;1,Calc!$AD$8:$AD$507&amp;"-"&amp;Calc!$AE$8:$AE$507,0),1) &amp; " | " &amp;INDEX(Calc!$M$8:$M$507,MATCH(E26&amp;"-"&amp;1,Calc!$AD$8:$AD$507&amp;"-"&amp;Calc!$AE$8:$AE$507,0),1)  ),"")</f>
        <v/>
      </c>
      <c r="F28" s="228"/>
      <c r="G28" s="232" t="str">
        <f t="array" ref="G28">IFERROR(IF(G26="","",INDEX(Calc!$F$8:$F$507,MATCH(G26&amp;"-"&amp;1,Calc!$AD$8:$AD$507&amp;"-"&amp;Calc!$AE$8:$AE$507,0),1) &amp; " | " &amp;INDEX(Calc!$M$8:$M$507,MATCH(G26&amp;"-"&amp;1,Calc!$AD$8:$AD$507&amp;"-"&amp;Calc!$AE$8:$AE$507,0),1)  ),"")</f>
        <v>Mandy McDonell | In Progress</v>
      </c>
      <c r="H28" s="228"/>
      <c r="I28" s="232" t="str">
        <f t="array" ref="I28">IFERROR(IF(I26="","",INDEX(Calc!$F$8:$F$507,MATCH(I26&amp;"-"&amp;1,Calc!$AD$8:$AD$507&amp;"-"&amp;Calc!$AE$8:$AE$507,0),1) &amp; " | " &amp;INDEX(Calc!$M$8:$M$507,MATCH(I26&amp;"-"&amp;1,Calc!$AD$8:$AD$507&amp;"-"&amp;Calc!$AE$8:$AE$507,0),1)  ),"")</f>
        <v/>
      </c>
      <c r="J28" s="228"/>
      <c r="K28" s="232" t="str">
        <f t="array" ref="K28">IFERROR(IF(K26="","",INDEX(Calc!$F$8:$F$507,MATCH(K26&amp;"-"&amp;1,Calc!$AD$8:$AD$507&amp;"-"&amp;Calc!$AE$8:$AE$507,0),1) &amp; " | " &amp;INDEX(Calc!$M$8:$M$507,MATCH(K26&amp;"-"&amp;1,Calc!$AD$8:$AD$507&amp;"-"&amp;Calc!$AE$8:$AE$507,0),1)  ),"")</f>
        <v/>
      </c>
      <c r="L28" s="228"/>
      <c r="M28" s="245" t="str">
        <f t="array" ref="M28">IFERROR(IF(M26="","",INDEX(Calc!$F$8:$F$507,MATCH(M26&amp;"-"&amp;1,Calc!$AD$8:$AD$507&amp;"-"&amp;Calc!$AE$8:$AE$507,0),1) &amp; " | " &amp;INDEX(Calc!$M$8:$M$507,MATCH(M26&amp;"-"&amp;1,Calc!$AD$8:$AD$507&amp;"-"&amp;Calc!$AE$8:$AE$507,0),1)  ),"")</f>
        <v/>
      </c>
      <c r="N28" s="228"/>
      <c r="O28" s="245" t="str">
        <f t="array" ref="O28">IFERROR(IF(O26="","",INDEX(Calc!$F$8:$F$507,MATCH(O26&amp;"-"&amp;1,Calc!$AD$8:$AD$507&amp;"-"&amp;Calc!$AE$8:$AE$507,0),1) &amp; " | " &amp;INDEX(Calc!$M$8:$M$507,MATCH(O26&amp;"-"&amp;1,Calc!$AD$8:$AD$507&amp;"-"&amp;Calc!$AE$8:$AE$507,0),1)  ),"")</f>
        <v/>
      </c>
      <c r="P28" s="229"/>
    </row>
    <row r="29" spans="2:16" ht="14.1" customHeight="1" x14ac:dyDescent="0.25">
      <c r="B29" s="221"/>
      <c r="C29" s="227" t="str">
        <f t="array" ref="C29">IFERROR(IF(C26="","",INDEX(Calc!$D$8:$D$507,MATCH(C26&amp;"-"&amp;2,Calc!$AD$8:$AD$507&amp;"-"&amp;Calc!$AE$8:$AE$507,0),1)),"")</f>
        <v/>
      </c>
      <c r="D29" s="228"/>
      <c r="E29" s="227" t="str">
        <f t="array" ref="E29">IFERROR(IF(E26="","",INDEX(Calc!$D$8:$D$507,MATCH(E26&amp;"-"&amp;2,Calc!$AD$8:$AD$507&amp;"-"&amp;Calc!$AE$8:$AE$507,0),1)),"")</f>
        <v/>
      </c>
      <c r="F29" s="228"/>
      <c r="G29" s="227" t="str">
        <f t="array" aca="1" ref="G29" ca="1">IFERROR(IF(G26="","",INDEX(Calc!$D$8:$D$507,MATCH(G26&amp;"-"&amp;2,Calc!$AD$8:$AD$507&amp;"-"&amp;Calc!$AE$8:$AE$507,0),1)),"")</f>
        <v>Verify event flow.</v>
      </c>
      <c r="H29" s="228"/>
      <c r="I29" s="227" t="str">
        <f t="array" ref="I29">IFERROR(IF(I26="","",INDEX(Calc!$D$8:$D$507,MATCH(I26&amp;"-"&amp;2,Calc!$AD$8:$AD$507&amp;"-"&amp;Calc!$AE$8:$AE$507,0),1)),"")</f>
        <v/>
      </c>
      <c r="J29" s="228"/>
      <c r="K29" s="227" t="str">
        <f t="array" ref="K29">IFERROR(IF(K26="","",INDEX(Calc!$D$8:$D$507,MATCH(K26&amp;"-"&amp;2,Calc!$AD$8:$AD$507&amp;"-"&amp;Calc!$AE$8:$AE$507,0),1)),"")</f>
        <v/>
      </c>
      <c r="L29" s="228"/>
      <c r="M29" s="244" t="str">
        <f t="array" ref="M29">IFERROR(IF(M26="","",INDEX(Calc!$D$8:$D$507,MATCH(M26&amp;"-"&amp;2,Calc!$AD$8:$AD$507&amp;"-"&amp;Calc!$AE$8:$AE$507,0),1)),"")</f>
        <v/>
      </c>
      <c r="N29" s="228"/>
      <c r="O29" s="244" t="str">
        <f t="array" ref="O29">IFERROR(IF(O26="","",INDEX(Calc!$D$8:$D$507,MATCH(O26&amp;"-"&amp;2,Calc!$AD$8:$AD$507&amp;"-"&amp;Calc!$AE$8:$AE$507,0),1)),"")</f>
        <v/>
      </c>
      <c r="P29" s="229"/>
    </row>
    <row r="30" spans="2:16" ht="14.1" customHeight="1" x14ac:dyDescent="0.25">
      <c r="B30" s="221"/>
      <c r="C30" s="232" t="str">
        <f t="array" ref="C30">IFERROR(IF(C26="","",INDEX(Calc!$F$8:$F$507,MATCH(C26&amp;"-"&amp;2,Calc!$AD$8:$AD$507&amp;"-"&amp;Calc!$AE$8:$AE$507,0),1) &amp; " | " &amp;INDEX(Calc!$M$8:$M$507,MATCH(C26&amp;"-"&amp;2,Calc!$AD$8:$AD$507&amp;"-"&amp;Calc!$AE$8:$AE$507,0),1)  ),"")</f>
        <v/>
      </c>
      <c r="D30" s="228"/>
      <c r="E30" s="232" t="str">
        <f t="array" ref="E30">IFERROR(IF(E26="","",INDEX(Calc!$F$8:$F$507,MATCH(E26&amp;"-"&amp;2,Calc!$AD$8:$AD$507&amp;"-"&amp;Calc!$AE$8:$AE$507,0),1) &amp; " | " &amp;INDEX(Calc!$M$8:$M$507,MATCH(E26&amp;"-"&amp;2,Calc!$AD$8:$AD$507&amp;"-"&amp;Calc!$AE$8:$AE$507,0),1)  ),"")</f>
        <v/>
      </c>
      <c r="F30" s="228"/>
      <c r="G30" s="232" t="str">
        <f t="array" ref="G30">IFERROR(IF(G26="","",INDEX(Calc!$F$8:$F$507,MATCH(G26&amp;"-"&amp;2,Calc!$AD$8:$AD$507&amp;"-"&amp;Calc!$AE$8:$AE$507,0),1) &amp; " | " &amp;INDEX(Calc!$M$8:$M$507,MATCH(G26&amp;"-"&amp;2,Calc!$AD$8:$AD$507&amp;"-"&amp;Calc!$AE$8:$AE$507,0),1)  ),"")</f>
        <v>Conrad Lanfear | Q&amp;A</v>
      </c>
      <c r="H30" s="228"/>
      <c r="I30" s="232" t="str">
        <f t="array" ref="I30">IFERROR(IF(I26="","",INDEX(Calc!$F$8:$F$507,MATCH(I26&amp;"-"&amp;2,Calc!$AD$8:$AD$507&amp;"-"&amp;Calc!$AE$8:$AE$507,0),1) &amp; " | " &amp;INDEX(Calc!$M$8:$M$507,MATCH(I26&amp;"-"&amp;2,Calc!$AD$8:$AD$507&amp;"-"&amp;Calc!$AE$8:$AE$507,0),1)  ),"")</f>
        <v/>
      </c>
      <c r="J30" s="228"/>
      <c r="K30" s="232" t="str">
        <f t="array" ref="K30">IFERROR(IF(K26="","",INDEX(Calc!$F$8:$F$507,MATCH(K26&amp;"-"&amp;2,Calc!$AD$8:$AD$507&amp;"-"&amp;Calc!$AE$8:$AE$507,0),1) &amp; " | " &amp;INDEX(Calc!$M$8:$M$507,MATCH(K26&amp;"-"&amp;2,Calc!$AD$8:$AD$507&amp;"-"&amp;Calc!$AE$8:$AE$507,0),1)  ),"")</f>
        <v/>
      </c>
      <c r="L30" s="228"/>
      <c r="M30" s="245" t="str">
        <f t="array" ref="M30">IFERROR(IF(M26="","",INDEX(Calc!$F$8:$F$507,MATCH(M26&amp;"-"&amp;2,Calc!$AD$8:$AD$507&amp;"-"&amp;Calc!$AE$8:$AE$507,0),1) &amp; " | " &amp;INDEX(Calc!$M$8:$M$507,MATCH(M26&amp;"-"&amp;2,Calc!$AD$8:$AD$507&amp;"-"&amp;Calc!$AE$8:$AE$507,0),1)  ),"")</f>
        <v/>
      </c>
      <c r="N30" s="228"/>
      <c r="O30" s="245" t="str">
        <f t="array" ref="O30">IFERROR(IF(O26="","",INDEX(Calc!$F$8:$F$507,MATCH(O26&amp;"-"&amp;2,Calc!$AD$8:$AD$507&amp;"-"&amp;Calc!$AE$8:$AE$507,0),1) &amp; " | " &amp;INDEX(Calc!$M$8:$M$507,MATCH(O26&amp;"-"&amp;2,Calc!$AD$8:$AD$507&amp;"-"&amp;Calc!$AE$8:$AE$507,0),1)  ),"")</f>
        <v/>
      </c>
      <c r="P30" s="229"/>
    </row>
    <row r="31" spans="2:16" ht="14.1" customHeight="1" x14ac:dyDescent="0.25">
      <c r="B31" s="221"/>
      <c r="C31" s="230" t="str">
        <f t="array" ref="C31">IFERROR(IF(C26="","",INDEX(Calc!$D$8:$D$507,MATCH(C26&amp;"-"&amp;3,Calc!$AD$8:$AD$507&amp;"-"&amp;Calc!$AE$8:$AE$507,0),1)),"")</f>
        <v/>
      </c>
      <c r="D31" s="228"/>
      <c r="E31" s="230" t="str">
        <f t="array" ref="E31">IFERROR(IF(E26="","",INDEX(Calc!$D$8:$D$507,MATCH(E26&amp;"-"&amp;3,Calc!$AD$8:$AD$507&amp;"-"&amp;Calc!$AE$8:$AE$507,0),1)),"")</f>
        <v/>
      </c>
      <c r="F31" s="228"/>
      <c r="G31" s="230" t="str">
        <f t="array" aca="1" ref="G31" ca="1">IFERROR(IF(G26="","",INDEX(Calc!$D$8:$D$507,MATCH(G26&amp;"-"&amp;3,Calc!$AD$8:$AD$507&amp;"-"&amp;Calc!$AE$8:$AE$507,0),1)),"")</f>
        <v>Order console machines.</v>
      </c>
      <c r="H31" s="228"/>
      <c r="I31" s="230" t="str">
        <f t="array" ref="I31">IFERROR(IF(I26="","",INDEX(Calc!$D$8:$D$507,MATCH(I26&amp;"-"&amp;3,Calc!$AD$8:$AD$507&amp;"-"&amp;Calc!$AE$8:$AE$507,0),1)),"")</f>
        <v/>
      </c>
      <c r="J31" s="228"/>
      <c r="K31" s="230" t="str">
        <f t="array" ref="K31">IFERROR(IF(K26="","",INDEX(Calc!$D$8:$D$507,MATCH(K26&amp;"-"&amp;3,Calc!$AD$8:$AD$507&amp;"-"&amp;Calc!$AE$8:$AE$507,0),1)),"")</f>
        <v/>
      </c>
      <c r="L31" s="228"/>
      <c r="M31" s="231" t="str">
        <f t="array" ref="M31">IFERROR(IF(M26="","",INDEX(Calc!$D$8:$D$507,MATCH(M26&amp;"-"&amp;3,Calc!$AD$8:$AD$507&amp;"-"&amp;Calc!$AE$8:$AE$507,0),1)),"")</f>
        <v/>
      </c>
      <c r="N31" s="228"/>
      <c r="O31" s="231" t="str">
        <f t="array" ref="O31">IFERROR(IF(O26="","",INDEX(Calc!$D$8:$D$507,MATCH(O26&amp;"-"&amp;3,Calc!$AD$8:$AD$507&amp;"-"&amp;Calc!$AE$8:$AE$507,0),1)),"")</f>
        <v/>
      </c>
      <c r="P31" s="229"/>
    </row>
    <row r="32" spans="2:16" ht="14.1" customHeight="1" x14ac:dyDescent="0.25">
      <c r="B32" s="221"/>
      <c r="C32" s="232" t="str">
        <f t="array" ref="C32">IFERROR(IF(C26="","",INDEX(Calc!$F$8:$F$507,MATCH(C26&amp;"-"&amp;3,Calc!$AD$8:$AD$507&amp;"-"&amp;Calc!$AE$8:$AE$507,0),1) &amp; " | " &amp;INDEX(Calc!$M$8:$M$507,MATCH(C26&amp;"-"&amp;3,Calc!$AD$8:$AD$507&amp;"-"&amp;Calc!$AE$8:$AE$507,0),1)  ),"")</f>
        <v/>
      </c>
      <c r="D32" s="228"/>
      <c r="E32" s="232" t="str">
        <f t="array" ref="E32">IFERROR(IF(E26="","",INDEX(Calc!$F$8:$F$507,MATCH(E26&amp;"-"&amp;3,Calc!$AD$8:$AD$507&amp;"-"&amp;Calc!$AE$8:$AE$507,0),1) &amp; " | " &amp;INDEX(Calc!$M$8:$M$507,MATCH(E26&amp;"-"&amp;3,Calc!$AD$8:$AD$507&amp;"-"&amp;Calc!$AE$8:$AE$507,0),1)  ),"")</f>
        <v/>
      </c>
      <c r="F32" s="228"/>
      <c r="G32" s="232" t="str">
        <f t="array" ref="G32">IFERROR(IF(G26="","",INDEX(Calc!$F$8:$F$507,MATCH(G26&amp;"-"&amp;3,Calc!$AD$8:$AD$507&amp;"-"&amp;Calc!$AE$8:$AE$507,0),1) &amp; " | " &amp;INDEX(Calc!$M$8:$M$507,MATCH(G26&amp;"-"&amp;3,Calc!$AD$8:$AD$507&amp;"-"&amp;Calc!$AE$8:$AE$507,0),1)  ),"")</f>
        <v>Mandy McDonell | In Progress</v>
      </c>
      <c r="H32" s="228"/>
      <c r="I32" s="232" t="str">
        <f t="array" ref="I32">IFERROR(IF(I26="","",INDEX(Calc!$F$8:$F$507,MATCH(I26&amp;"-"&amp;3,Calc!$AD$8:$AD$507&amp;"-"&amp;Calc!$AE$8:$AE$507,0),1) &amp; " | " &amp;INDEX(Calc!$M$8:$M$507,MATCH(I26&amp;"-"&amp;3,Calc!$AD$8:$AD$507&amp;"-"&amp;Calc!$AE$8:$AE$507,0),1)  ),"")</f>
        <v/>
      </c>
      <c r="J32" s="228"/>
      <c r="K32" s="232" t="str">
        <f t="array" ref="K32">IFERROR(IF(K26="","",INDEX(Calc!$F$8:$F$507,MATCH(K26&amp;"-"&amp;3,Calc!$AD$8:$AD$507&amp;"-"&amp;Calc!$AE$8:$AE$507,0),1) &amp; " | " &amp;INDEX(Calc!$M$8:$M$507,MATCH(K26&amp;"-"&amp;3,Calc!$AD$8:$AD$507&amp;"-"&amp;Calc!$AE$8:$AE$507,0),1)  ),"")</f>
        <v/>
      </c>
      <c r="L32" s="228"/>
      <c r="M32" s="233" t="str">
        <f t="array" ref="M32">IFERROR(IF(M26="","",INDEX(Calc!$F$8:$F$507,MATCH(M26&amp;"-"&amp;3,Calc!$AD$8:$AD$507&amp;"-"&amp;Calc!$AE$8:$AE$507,0),1) &amp; " | " &amp;INDEX(Calc!$M$8:$M$507,MATCH(M26&amp;"-"&amp;3,Calc!$AD$8:$AD$507&amp;"-"&amp;Calc!$AE$8:$AE$507,0),1)  ),"")</f>
        <v/>
      </c>
      <c r="N32" s="228"/>
      <c r="O32" s="233" t="str">
        <f t="array" ref="O32">IFERROR(IF(O26="","",INDEX(Calc!$F$8:$F$507,MATCH(O26&amp;"-"&amp;3,Calc!$AD$8:$AD$507&amp;"-"&amp;Calc!$AE$8:$AE$507,0),1) &amp; " | " &amp;INDEX(Calc!$M$8:$M$507,MATCH(O26&amp;"-"&amp;3,Calc!$AD$8:$AD$507&amp;"-"&amp;Calc!$AE$8:$AE$507,0),1)  ),"")</f>
        <v/>
      </c>
      <c r="P32" s="229"/>
    </row>
    <row r="33" spans="2:16" ht="5.0999999999999996" customHeight="1" x14ac:dyDescent="0.25">
      <c r="B33" s="221"/>
      <c r="C33" s="234"/>
      <c r="D33" s="234"/>
      <c r="E33" s="234"/>
      <c r="F33" s="234"/>
      <c r="G33" s="234"/>
      <c r="H33" s="234"/>
      <c r="I33" s="234"/>
      <c r="J33" s="234"/>
      <c r="K33" s="234"/>
      <c r="L33" s="234"/>
      <c r="M33" s="234"/>
      <c r="N33" s="234"/>
      <c r="O33" s="234"/>
      <c r="P33" s="235"/>
    </row>
    <row r="34" spans="2:16" ht="15.95" customHeight="1" x14ac:dyDescent="0.25">
      <c r="B34" s="221"/>
      <c r="C34" s="222">
        <f>IF(LEN(O26)&lt;1,"",IF(MONTH(O26+1)=MONTH(O26),O26+1,""))</f>
        <v>44669</v>
      </c>
      <c r="D34" s="223"/>
      <c r="E34" s="222">
        <f>IF(LEN(C34)&lt;1,"",IF(MONTH(C34+1)=MONTH(C34),C34+1,""))</f>
        <v>44670</v>
      </c>
      <c r="F34" s="224"/>
      <c r="G34" s="222">
        <f>IF(LEN(E34)&lt;1,"",IF(MONTH(E34+1)=MONTH(E34),E34+1,""))</f>
        <v>44671</v>
      </c>
      <c r="H34" s="223"/>
      <c r="I34" s="222">
        <f>IF(LEN(G34)&lt;1,"",IF(MONTH(G34+1)=MONTH(G34),G34+1,""))</f>
        <v>44672</v>
      </c>
      <c r="J34" s="223"/>
      <c r="K34" s="222">
        <f>IF(LEN(I34)&lt;1,"",IF(MONTH(I34+1)=MONTH(I34),I34+1,""))</f>
        <v>44673</v>
      </c>
      <c r="L34" s="224"/>
      <c r="M34" s="225">
        <f>IF(LEN(K34)&lt;1,"",IF(MONTH(K34+1)=MONTH(K34),K34+1,""))</f>
        <v>44674</v>
      </c>
      <c r="N34" s="224"/>
      <c r="O34" s="225">
        <f>IF(LEN(M34)&lt;1,"",IF(MONTH(M34+1)=MONTH(M34),M34+1,""))</f>
        <v>44675</v>
      </c>
      <c r="P34" s="226"/>
    </row>
    <row r="35" spans="2:16" ht="14.1" customHeight="1" x14ac:dyDescent="0.25">
      <c r="B35" s="221"/>
      <c r="C35" s="227" t="str">
        <f t="array" ref="C35">IFERROR(IF(C34="","",INDEX(Calc!$D$8:$D$507,MATCH(C34&amp;"-"&amp;1,Calc!$AD$8:$AD$507&amp;"-"&amp;Calc!$AE$8:$AE$507,0),1)),"")</f>
        <v/>
      </c>
      <c r="D35" s="228"/>
      <c r="E35" s="227" t="str">
        <f t="array" aca="1" ref="E35" ca="1">IFERROR(IF(E34="","",INDEX(Calc!$D$8:$D$507,MATCH(E34&amp;"-"&amp;1,Calc!$AD$8:$AD$507&amp;"-"&amp;Calc!$AE$8:$AE$507,0),1)),"")</f>
        <v>Setting an IT Meeting</v>
      </c>
      <c r="F35" s="228"/>
      <c r="G35" s="227" t="str">
        <f t="array" ref="G35">IFERROR(IF(G34="","",INDEX(Calc!$D$8:$D$507,MATCH(G34&amp;"-"&amp;1,Calc!$AD$8:$AD$507&amp;"-"&amp;Calc!$AE$8:$AE$507,0),1)),"")</f>
        <v/>
      </c>
      <c r="H35" s="228"/>
      <c r="I35" s="227" t="str">
        <f t="array" ref="I35">IFERROR(IF(I34="","",INDEX(Calc!$D$8:$D$507,MATCH(I34&amp;"-"&amp;1,Calc!$AD$8:$AD$507&amp;"-"&amp;Calc!$AE$8:$AE$507,0),1)),"")</f>
        <v/>
      </c>
      <c r="J35" s="228"/>
      <c r="K35" s="227" t="str">
        <f t="array" ref="K35">IFERROR(IF(K34="","",INDEX(Calc!$D$8:$D$507,MATCH(K34&amp;"-"&amp;1,Calc!$AD$8:$AD$507&amp;"-"&amp;Calc!$AE$8:$AE$507,0),1)),"")</f>
        <v/>
      </c>
      <c r="L35" s="228"/>
      <c r="M35" s="244" t="str">
        <f t="array" ref="M35">IFERROR(IF(M34="","",INDEX(Calc!$D$8:$D$507,MATCH(M34&amp;"-"&amp;1,Calc!$AD$8:$AD$507&amp;"-"&amp;Calc!$AE$8:$AE$507,0),1)),"")</f>
        <v/>
      </c>
      <c r="N35" s="228"/>
      <c r="O35" s="244" t="str">
        <f t="array" ref="O35">IFERROR(IF(O34="","",INDEX(Calc!$D$8:$D$507,MATCH(O34&amp;"-"&amp;1,Calc!$AD$8:$AD$507&amp;"-"&amp;Calc!$AE$8:$AE$507,0),1)),"")</f>
        <v/>
      </c>
      <c r="P35" s="229"/>
    </row>
    <row r="36" spans="2:16" ht="14.1" customHeight="1" x14ac:dyDescent="0.25">
      <c r="B36" s="221"/>
      <c r="C36" s="232" t="str">
        <f t="array" ref="C36">IFERROR(IF(C34="","",INDEX(Calc!$F$8:$F$507,MATCH(C34&amp;"-"&amp;1,Calc!$AD$8:$AD$507&amp;"-"&amp;Calc!$AE$8:$AE$507,0),1) &amp; " | " &amp;INDEX(Calc!$M$8:$M$507,MATCH(C34&amp;"-"&amp;1,Calc!$AD$8:$AD$507&amp;"-"&amp;Calc!$AE$8:$AE$507,0),1)  ),"")</f>
        <v/>
      </c>
      <c r="D36" s="228"/>
      <c r="E36" s="232" t="str">
        <f t="array" ref="E36">IFERROR(IF(E34="","",INDEX(Calc!$F$8:$F$507,MATCH(E34&amp;"-"&amp;1,Calc!$AD$8:$AD$507&amp;"-"&amp;Calc!$AE$8:$AE$507,0),1) &amp; " | " &amp;INDEX(Calc!$M$8:$M$507,MATCH(E34&amp;"-"&amp;1,Calc!$AD$8:$AD$507&amp;"-"&amp;Calc!$AE$8:$AE$507,0),1)  ),"")</f>
        <v>Mandy McDonell | In Progress</v>
      </c>
      <c r="F36" s="228"/>
      <c r="G36" s="232" t="str">
        <f t="array" ref="G36">IFERROR(IF(G34="","",INDEX(Calc!$F$8:$F$507,MATCH(G34&amp;"-"&amp;1,Calc!$AD$8:$AD$507&amp;"-"&amp;Calc!$AE$8:$AE$507,0),1) &amp; " | " &amp;INDEX(Calc!$M$8:$M$507,MATCH(G34&amp;"-"&amp;1,Calc!$AD$8:$AD$507&amp;"-"&amp;Calc!$AE$8:$AE$507,0),1)  ),"")</f>
        <v/>
      </c>
      <c r="H36" s="228"/>
      <c r="I36" s="232" t="str">
        <f t="array" ref="I36">IFERROR(IF(I34="","",INDEX(Calc!$F$8:$F$507,MATCH(I34&amp;"-"&amp;1,Calc!$AD$8:$AD$507&amp;"-"&amp;Calc!$AE$8:$AE$507,0),1) &amp; " | " &amp;INDEX(Calc!$M$8:$M$507,MATCH(I34&amp;"-"&amp;1,Calc!$AD$8:$AD$507&amp;"-"&amp;Calc!$AE$8:$AE$507,0),1)  ),"")</f>
        <v/>
      </c>
      <c r="J36" s="228"/>
      <c r="K36" s="232" t="str">
        <f t="array" ref="K36">IFERROR(IF(K34="","",INDEX(Calc!$F$8:$F$507,MATCH(K34&amp;"-"&amp;1,Calc!$AD$8:$AD$507&amp;"-"&amp;Calc!$AE$8:$AE$507,0),1) &amp; " | " &amp;INDEX(Calc!$M$8:$M$507,MATCH(K34&amp;"-"&amp;1,Calc!$AD$8:$AD$507&amp;"-"&amp;Calc!$AE$8:$AE$507,0),1)  ),"")</f>
        <v/>
      </c>
      <c r="L36" s="228"/>
      <c r="M36" s="245" t="str">
        <f t="array" ref="M36">IFERROR(IF(M34="","",INDEX(Calc!$F$8:$F$507,MATCH(M34&amp;"-"&amp;1,Calc!$AD$8:$AD$507&amp;"-"&amp;Calc!$AE$8:$AE$507,0),1) &amp; " | " &amp;INDEX(Calc!$M$8:$M$507,MATCH(M34&amp;"-"&amp;1,Calc!$AD$8:$AD$507&amp;"-"&amp;Calc!$AE$8:$AE$507,0),1)  ),"")</f>
        <v/>
      </c>
      <c r="N36" s="228"/>
      <c r="O36" s="245" t="str">
        <f t="array" ref="O36">IFERROR(IF(O34="","",INDEX(Calc!$F$8:$F$507,MATCH(O34&amp;"-"&amp;1,Calc!$AD$8:$AD$507&amp;"-"&amp;Calc!$AE$8:$AE$507,0),1) &amp; " | " &amp;INDEX(Calc!$M$8:$M$507,MATCH(O34&amp;"-"&amp;1,Calc!$AD$8:$AD$507&amp;"-"&amp;Calc!$AE$8:$AE$507,0),1)  ),"")</f>
        <v/>
      </c>
      <c r="P36" s="229"/>
    </row>
    <row r="37" spans="2:16" ht="14.1" customHeight="1" x14ac:dyDescent="0.25">
      <c r="B37" s="221"/>
      <c r="C37" s="227" t="str">
        <f t="array" ref="C37">IFERROR(IF(C34="","",INDEX(Calc!$D$8:$D$507,MATCH(C34&amp;"-"&amp;2,Calc!$AD$8:$AD$507&amp;"-"&amp;Calc!$AE$8:$AE$507,0),1)),"")</f>
        <v/>
      </c>
      <c r="D37" s="228"/>
      <c r="E37" s="227" t="str">
        <f t="array" ref="E37">IFERROR(IF(E34="","",INDEX(Calc!$D$8:$D$507,MATCH(E34&amp;"-"&amp;2,Calc!$AD$8:$AD$507&amp;"-"&amp;Calc!$AE$8:$AE$507,0),1)),"")</f>
        <v/>
      </c>
      <c r="F37" s="228"/>
      <c r="G37" s="227" t="str">
        <f t="array" ref="G37">IFERROR(IF(G34="","",INDEX(Calc!$D$8:$D$507,MATCH(G34&amp;"-"&amp;2,Calc!$AD$8:$AD$507&amp;"-"&amp;Calc!$AE$8:$AE$507,0),1)),"")</f>
        <v/>
      </c>
      <c r="H37" s="228"/>
      <c r="I37" s="227" t="str">
        <f t="array" ref="I37">IFERROR(IF(I34="","",INDEX(Calc!$D$8:$D$507,MATCH(I34&amp;"-"&amp;2,Calc!$AD$8:$AD$507&amp;"-"&amp;Calc!$AE$8:$AE$507,0),1)),"")</f>
        <v/>
      </c>
      <c r="J37" s="228"/>
      <c r="K37" s="227" t="str">
        <f t="array" ref="K37">IFERROR(IF(K34="","",INDEX(Calc!$D$8:$D$507,MATCH(K34&amp;"-"&amp;2,Calc!$AD$8:$AD$507&amp;"-"&amp;Calc!$AE$8:$AE$507,0),1)),"")</f>
        <v/>
      </c>
      <c r="L37" s="228"/>
      <c r="M37" s="244" t="str">
        <f t="array" ref="M37">IFERROR(IF(M34="","",INDEX(Calc!$D$8:$D$507,MATCH(M34&amp;"-"&amp;2,Calc!$AD$8:$AD$507&amp;"-"&amp;Calc!$AE$8:$AE$507,0),1)),"")</f>
        <v/>
      </c>
      <c r="N37" s="228"/>
      <c r="O37" s="244" t="str">
        <f t="array" ref="O37">IFERROR(IF(O34="","",INDEX(Calc!$D$8:$D$507,MATCH(O34&amp;"-"&amp;2,Calc!$AD$8:$AD$507&amp;"-"&amp;Calc!$AE$8:$AE$507,0),1)),"")</f>
        <v/>
      </c>
      <c r="P37" s="229"/>
    </row>
    <row r="38" spans="2:16" ht="14.1" customHeight="1" x14ac:dyDescent="0.25">
      <c r="B38" s="221"/>
      <c r="C38" s="232" t="str">
        <f t="array" ref="C38">IFERROR(IF(C34="","",INDEX(Calc!$F$8:$F$507,MATCH(C34&amp;"-"&amp;2,Calc!$AD$8:$AD$507&amp;"-"&amp;Calc!$AE$8:$AE$507,0),1) &amp; " | " &amp;INDEX(Calc!$M$8:$M$507,MATCH(C34&amp;"-"&amp;2,Calc!$AD$8:$AD$507&amp;"-"&amp;Calc!$AE$8:$AE$507,0),1)  ),"")</f>
        <v/>
      </c>
      <c r="D38" s="228"/>
      <c r="E38" s="232" t="str">
        <f t="array" ref="E38">IFERROR(IF(E34="","",INDEX(Calc!$F$8:$F$507,MATCH(E34&amp;"-"&amp;2,Calc!$AD$8:$AD$507&amp;"-"&amp;Calc!$AE$8:$AE$507,0),1) &amp; " | " &amp;INDEX(Calc!$M$8:$M$507,MATCH(E34&amp;"-"&amp;2,Calc!$AD$8:$AD$507&amp;"-"&amp;Calc!$AE$8:$AE$507,0),1)  ),"")</f>
        <v/>
      </c>
      <c r="F38" s="228"/>
      <c r="G38" s="232" t="str">
        <f t="array" ref="G38">IFERROR(IF(G34="","",INDEX(Calc!$F$8:$F$507,MATCH(G34&amp;"-"&amp;2,Calc!$AD$8:$AD$507&amp;"-"&amp;Calc!$AE$8:$AE$507,0),1) &amp; " | " &amp;INDEX(Calc!$M$8:$M$507,MATCH(G34&amp;"-"&amp;2,Calc!$AD$8:$AD$507&amp;"-"&amp;Calc!$AE$8:$AE$507,0),1)  ),"")</f>
        <v/>
      </c>
      <c r="H38" s="228"/>
      <c r="I38" s="232" t="str">
        <f t="array" ref="I38">IFERROR(IF(I34="","",INDEX(Calc!$F$8:$F$507,MATCH(I34&amp;"-"&amp;2,Calc!$AD$8:$AD$507&amp;"-"&amp;Calc!$AE$8:$AE$507,0),1) &amp; " | " &amp;INDEX(Calc!$M$8:$M$507,MATCH(I34&amp;"-"&amp;2,Calc!$AD$8:$AD$507&amp;"-"&amp;Calc!$AE$8:$AE$507,0),1)  ),"")</f>
        <v/>
      </c>
      <c r="J38" s="228"/>
      <c r="K38" s="232" t="str">
        <f t="array" ref="K38">IFERROR(IF(K34="","",INDEX(Calc!$F$8:$F$507,MATCH(K34&amp;"-"&amp;2,Calc!$AD$8:$AD$507&amp;"-"&amp;Calc!$AE$8:$AE$507,0),1) &amp; " | " &amp;INDEX(Calc!$M$8:$M$507,MATCH(K34&amp;"-"&amp;2,Calc!$AD$8:$AD$507&amp;"-"&amp;Calc!$AE$8:$AE$507,0),1)  ),"")</f>
        <v/>
      </c>
      <c r="L38" s="228"/>
      <c r="M38" s="245" t="str">
        <f t="array" ref="M38">IFERROR(IF(M34="","",INDEX(Calc!$F$8:$F$507,MATCH(M34&amp;"-"&amp;2,Calc!$AD$8:$AD$507&amp;"-"&amp;Calc!$AE$8:$AE$507,0),1) &amp; " | " &amp;INDEX(Calc!$M$8:$M$507,MATCH(M34&amp;"-"&amp;2,Calc!$AD$8:$AD$507&amp;"-"&amp;Calc!$AE$8:$AE$507,0),1)  ),"")</f>
        <v/>
      </c>
      <c r="N38" s="228"/>
      <c r="O38" s="245" t="str">
        <f t="array" ref="O38">IFERROR(IF(O34="","",INDEX(Calc!$F$8:$F$507,MATCH(O34&amp;"-"&amp;2,Calc!$AD$8:$AD$507&amp;"-"&amp;Calc!$AE$8:$AE$507,0),1) &amp; " | " &amp;INDEX(Calc!$M$8:$M$507,MATCH(O34&amp;"-"&amp;2,Calc!$AD$8:$AD$507&amp;"-"&amp;Calc!$AE$8:$AE$507,0),1)  ),"")</f>
        <v/>
      </c>
      <c r="P38" s="229"/>
    </row>
    <row r="39" spans="2:16" ht="14.1" customHeight="1" x14ac:dyDescent="0.25">
      <c r="B39" s="221"/>
      <c r="C39" s="230" t="str">
        <f t="array" ref="C39">IFERROR(IF(C34="","",INDEX(Calc!$D$8:$D$507,MATCH(C34&amp;"-"&amp;3,Calc!$AD$8:$AD$507&amp;"-"&amp;Calc!$AE$8:$AE$507,0),1)),"")</f>
        <v/>
      </c>
      <c r="D39" s="228"/>
      <c r="E39" s="230" t="str">
        <f t="array" ref="E39">IFERROR(IF(E34="","",INDEX(Calc!$D$8:$D$507,MATCH(E34&amp;"-"&amp;3,Calc!$AD$8:$AD$507&amp;"-"&amp;Calc!$AE$8:$AE$507,0),1)),"")</f>
        <v/>
      </c>
      <c r="F39" s="228"/>
      <c r="G39" s="230" t="str">
        <f t="array" ref="G39">IFERROR(IF(G34="","",INDEX(Calc!$D$8:$D$507,MATCH(G34&amp;"-"&amp;3,Calc!$AD$8:$AD$507&amp;"-"&amp;Calc!$AE$8:$AE$507,0),1)),"")</f>
        <v/>
      </c>
      <c r="H39" s="228"/>
      <c r="I39" s="230" t="str">
        <f t="array" ref="I39">IFERROR(IF(I34="","",INDEX(Calc!$D$8:$D$507,MATCH(I34&amp;"-"&amp;3,Calc!$AD$8:$AD$507&amp;"-"&amp;Calc!$AE$8:$AE$507,0),1)),"")</f>
        <v/>
      </c>
      <c r="J39" s="228"/>
      <c r="K39" s="230" t="str">
        <f t="array" ref="K39">IFERROR(IF(K34="","",INDEX(Calc!$D$8:$D$507,MATCH(K34&amp;"-"&amp;3,Calc!$AD$8:$AD$507&amp;"-"&amp;Calc!$AE$8:$AE$507,0),1)),"")</f>
        <v/>
      </c>
      <c r="L39" s="228"/>
      <c r="M39" s="231" t="str">
        <f t="array" ref="M39">IFERROR(IF(M34="","",INDEX(Calc!$D$8:$D$507,MATCH(M34&amp;"-"&amp;3,Calc!$AD$8:$AD$507&amp;"-"&amp;Calc!$AE$8:$AE$507,0),1)),"")</f>
        <v/>
      </c>
      <c r="N39" s="228"/>
      <c r="O39" s="231" t="str">
        <f t="array" ref="O39">IFERROR(IF(O34="","",INDEX(Calc!$D$8:$D$507,MATCH(O34&amp;"-"&amp;3,Calc!$AD$8:$AD$507&amp;"-"&amp;Calc!$AE$8:$AE$507,0),1)),"")</f>
        <v/>
      </c>
      <c r="P39" s="229"/>
    </row>
    <row r="40" spans="2:16" ht="14.1" customHeight="1" x14ac:dyDescent="0.25">
      <c r="B40" s="221"/>
      <c r="C40" s="232" t="str">
        <f t="array" ref="C40">IFERROR(IF(C34="","",INDEX(Calc!$F$8:$F$507,MATCH(C34&amp;"-"&amp;3,Calc!$AD$8:$AD$507&amp;"-"&amp;Calc!$AE$8:$AE$507,0),1) &amp; " | " &amp;INDEX(Calc!$M$8:$M$507,MATCH(C34&amp;"-"&amp;3,Calc!$AD$8:$AD$507&amp;"-"&amp;Calc!$AE$8:$AE$507,0),1)  ),"")</f>
        <v/>
      </c>
      <c r="D40" s="228"/>
      <c r="E40" s="232" t="str">
        <f t="array" ref="E40">IFERROR(IF(E34="","",INDEX(Calc!$F$8:$F$507,MATCH(E34&amp;"-"&amp;3,Calc!$AD$8:$AD$507&amp;"-"&amp;Calc!$AE$8:$AE$507,0),1) &amp; " | " &amp;INDEX(Calc!$M$8:$M$507,MATCH(E34&amp;"-"&amp;3,Calc!$AD$8:$AD$507&amp;"-"&amp;Calc!$AE$8:$AE$507,0),1)  ),"")</f>
        <v/>
      </c>
      <c r="F40" s="228"/>
      <c r="G40" s="232" t="str">
        <f t="array" ref="G40">IFERROR(IF(G34="","",INDEX(Calc!$F$8:$F$507,MATCH(G34&amp;"-"&amp;3,Calc!$AD$8:$AD$507&amp;"-"&amp;Calc!$AE$8:$AE$507,0),1) &amp; " | " &amp;INDEX(Calc!$M$8:$M$507,MATCH(G34&amp;"-"&amp;3,Calc!$AD$8:$AD$507&amp;"-"&amp;Calc!$AE$8:$AE$507,0),1)  ),"")</f>
        <v/>
      </c>
      <c r="H40" s="228"/>
      <c r="I40" s="232" t="str">
        <f t="array" ref="I40">IFERROR(IF(I34="","",INDEX(Calc!$F$8:$F$507,MATCH(I34&amp;"-"&amp;3,Calc!$AD$8:$AD$507&amp;"-"&amp;Calc!$AE$8:$AE$507,0),1) &amp; " | " &amp;INDEX(Calc!$M$8:$M$507,MATCH(I34&amp;"-"&amp;3,Calc!$AD$8:$AD$507&amp;"-"&amp;Calc!$AE$8:$AE$507,0),1)  ),"")</f>
        <v/>
      </c>
      <c r="J40" s="228"/>
      <c r="K40" s="232" t="str">
        <f t="array" ref="K40">IFERROR(IF(K34="","",INDEX(Calc!$F$8:$F$507,MATCH(K34&amp;"-"&amp;3,Calc!$AD$8:$AD$507&amp;"-"&amp;Calc!$AE$8:$AE$507,0),1) &amp; " | " &amp;INDEX(Calc!$M$8:$M$507,MATCH(K34&amp;"-"&amp;3,Calc!$AD$8:$AD$507&amp;"-"&amp;Calc!$AE$8:$AE$507,0),1)  ),"")</f>
        <v/>
      </c>
      <c r="L40" s="228"/>
      <c r="M40" s="233" t="str">
        <f t="array" ref="M40">IFERROR(IF(M34="","",INDEX(Calc!$F$8:$F$507,MATCH(M34&amp;"-"&amp;3,Calc!$AD$8:$AD$507&amp;"-"&amp;Calc!$AE$8:$AE$507,0),1) &amp; " | " &amp;INDEX(Calc!$M$8:$M$507,MATCH(M34&amp;"-"&amp;3,Calc!$AD$8:$AD$507&amp;"-"&amp;Calc!$AE$8:$AE$507,0),1)  ),"")</f>
        <v/>
      </c>
      <c r="N40" s="228"/>
      <c r="O40" s="233" t="str">
        <f t="array" ref="O40">IFERROR(IF(O34="","",INDEX(Calc!$F$8:$F$507,MATCH(O34&amp;"-"&amp;3,Calc!$AD$8:$AD$507&amp;"-"&amp;Calc!$AE$8:$AE$507,0),1) &amp; " | " &amp;INDEX(Calc!$M$8:$M$507,MATCH(O34&amp;"-"&amp;3,Calc!$AD$8:$AD$507&amp;"-"&amp;Calc!$AE$8:$AE$507,0),1)  ),"")</f>
        <v/>
      </c>
      <c r="P40" s="229"/>
    </row>
    <row r="41" spans="2:16" ht="5.0999999999999996" customHeight="1" x14ac:dyDescent="0.25">
      <c r="B41" s="221"/>
      <c r="C41" s="234"/>
      <c r="D41" s="234"/>
      <c r="E41" s="234"/>
      <c r="F41" s="234"/>
      <c r="G41" s="234"/>
      <c r="H41" s="234"/>
      <c r="I41" s="234"/>
      <c r="J41" s="234"/>
      <c r="K41" s="234"/>
      <c r="L41" s="234"/>
      <c r="M41" s="234"/>
      <c r="N41" s="234"/>
      <c r="O41" s="234"/>
      <c r="P41" s="235"/>
    </row>
    <row r="42" spans="2:16" ht="15.95" customHeight="1" x14ac:dyDescent="0.25">
      <c r="B42" s="221"/>
      <c r="C42" s="222">
        <f>IF(LEN(O34)&lt;1,"",IF(MONTH(O34+1)=MONTH(O34),O34+1,""))</f>
        <v>44676</v>
      </c>
      <c r="D42" s="223"/>
      <c r="E42" s="222">
        <f>IF(LEN(C42)&lt;1,"",IF(MONTH(C42+1)=MONTH(C42),C42+1,""))</f>
        <v>44677</v>
      </c>
      <c r="F42" s="224"/>
      <c r="G42" s="222">
        <f>IF(LEN(E42)&lt;1,"",IF(MONTH(E42+1)=MONTH(E42),E42+1,""))</f>
        <v>44678</v>
      </c>
      <c r="H42" s="223"/>
      <c r="I42" s="222">
        <f>IF(LEN(G42)&lt;1,"",IF(MONTH(G42+1)=MONTH(G42),G42+1,""))</f>
        <v>44679</v>
      </c>
      <c r="J42" s="223"/>
      <c r="K42" s="222">
        <f>IF(LEN(I42)&lt;1,"",IF(MONTH(I42+1)=MONTH(I42),I42+1,""))</f>
        <v>44680</v>
      </c>
      <c r="L42" s="224"/>
      <c r="M42" s="225">
        <f>IF(LEN(K42)&lt;1,"",IF(MONTH(K42+1)=MONTH(K42),K42+1,""))</f>
        <v>44681</v>
      </c>
      <c r="N42" s="224"/>
      <c r="O42" s="225" t="str">
        <f>IF(LEN(M42)&lt;1,"",IF(MONTH(M42+1)=MONTH(M42),M42+1,""))</f>
        <v/>
      </c>
      <c r="P42" s="226"/>
    </row>
    <row r="43" spans="2:16" ht="14.1" customHeight="1" x14ac:dyDescent="0.25">
      <c r="B43" s="221"/>
      <c r="C43" s="227" t="str">
        <f t="array" ref="C43">IFERROR(IF(C42="","",INDEX(Calc!$D$8:$D$507,MATCH(C42&amp;"-"&amp;1,Calc!$AD$8:$AD$507&amp;"-"&amp;Calc!$AE$8:$AE$507,0),1)),"")</f>
        <v/>
      </c>
      <c r="D43" s="228"/>
      <c r="E43" s="227" t="str">
        <f t="array" ref="E43">IFERROR(IF(E42="","",INDEX(Calc!$D$8:$D$507,MATCH(E42&amp;"-"&amp;1,Calc!$AD$8:$AD$507&amp;"-"&amp;Calc!$AE$8:$AE$507,0),1)),"")</f>
        <v/>
      </c>
      <c r="F43" s="228"/>
      <c r="G43" s="227" t="str">
        <f t="array" aca="1" ref="G43" ca="1">IFERROR(IF(G42="","",INDEX(Calc!$D$8:$D$507,MATCH(G42&amp;"-"&amp;1,Calc!$AD$8:$AD$507&amp;"-"&amp;Calc!$AE$8:$AE$507,0),1)),"")</f>
        <v>Prepare the Model</v>
      </c>
      <c r="H43" s="228"/>
      <c r="I43" s="227" t="str">
        <f t="array" ref="I43">IFERROR(IF(I42="","",INDEX(Calc!$D$8:$D$507,MATCH(I42&amp;"-"&amp;1,Calc!$AD$8:$AD$507&amp;"-"&amp;Calc!$AE$8:$AE$507,0),1)),"")</f>
        <v/>
      </c>
      <c r="J43" s="228"/>
      <c r="K43" s="227" t="str">
        <f t="array" ref="K43">IFERROR(IF(K42="","",INDEX(Calc!$D$8:$D$507,MATCH(K42&amp;"-"&amp;1,Calc!$AD$8:$AD$507&amp;"-"&amp;Calc!$AE$8:$AE$507,0),1)),"")</f>
        <v/>
      </c>
      <c r="L43" s="228"/>
      <c r="M43" s="244" t="str">
        <f t="array" ref="M43">IFERROR(IF(M42="","",INDEX(Calc!$D$8:$D$507,MATCH(M42&amp;"-"&amp;1,Calc!$AD$8:$AD$507&amp;"-"&amp;Calc!$AE$8:$AE$507,0),1)),"")</f>
        <v/>
      </c>
      <c r="N43" s="228"/>
      <c r="O43" s="244" t="str">
        <f t="array" ref="O43">IFERROR(IF(O42="","",INDEX(Calc!$D$8:$D$507,MATCH(O42&amp;"-"&amp;1,Calc!$AD$8:$AD$507&amp;"-"&amp;Calc!$AE$8:$AE$507,0),1)),"")</f>
        <v/>
      </c>
      <c r="P43" s="229"/>
    </row>
    <row r="44" spans="2:16" ht="14.1" customHeight="1" x14ac:dyDescent="0.25">
      <c r="B44" s="221"/>
      <c r="C44" s="232" t="str">
        <f t="array" ref="C44">IFERROR(IF(C42="","",INDEX(Calc!$F$8:$F$507,MATCH(C42&amp;"-"&amp;1,Calc!$AD$8:$AD$507&amp;"-"&amp;Calc!$AE$8:$AE$507,0),1) &amp; " | " &amp;INDEX(Calc!$M$8:$M$507,MATCH(C42&amp;"-"&amp;1,Calc!$AD$8:$AD$507&amp;"-"&amp;Calc!$AE$8:$AE$507,0),1)  ),"")</f>
        <v/>
      </c>
      <c r="D44" s="228"/>
      <c r="E44" s="232" t="str">
        <f t="array" ref="E44">IFERROR(IF(E42="","",INDEX(Calc!$F$8:$F$507,MATCH(E42&amp;"-"&amp;1,Calc!$AD$8:$AD$507&amp;"-"&amp;Calc!$AE$8:$AE$507,0),1) &amp; " | " &amp;INDEX(Calc!$M$8:$M$507,MATCH(E42&amp;"-"&amp;1,Calc!$AD$8:$AD$507&amp;"-"&amp;Calc!$AE$8:$AE$507,0),1)  ),"")</f>
        <v/>
      </c>
      <c r="F44" s="228"/>
      <c r="G44" s="232" t="str">
        <f t="array" ref="G44">IFERROR(IF(G42="","",INDEX(Calc!$F$8:$F$507,MATCH(G42&amp;"-"&amp;1,Calc!$AD$8:$AD$507&amp;"-"&amp;Calc!$AE$8:$AE$507,0),1) &amp; " | " &amp;INDEX(Calc!$M$8:$M$507,MATCH(G42&amp;"-"&amp;1,Calc!$AD$8:$AD$507&amp;"-"&amp;Calc!$AE$8:$AE$507,0),1)  ),"")</f>
        <v>Adam Smith | In Progress</v>
      </c>
      <c r="H44" s="228"/>
      <c r="I44" s="232" t="str">
        <f t="array" ref="I44">IFERROR(IF(I42="","",INDEX(Calc!$F$8:$F$507,MATCH(I42&amp;"-"&amp;1,Calc!$AD$8:$AD$507&amp;"-"&amp;Calc!$AE$8:$AE$507,0),1) &amp; " | " &amp;INDEX(Calc!$M$8:$M$507,MATCH(I42&amp;"-"&amp;1,Calc!$AD$8:$AD$507&amp;"-"&amp;Calc!$AE$8:$AE$507,0),1)  ),"")</f>
        <v/>
      </c>
      <c r="J44" s="228"/>
      <c r="K44" s="232" t="str">
        <f t="array" ref="K44">IFERROR(IF(K42="","",INDEX(Calc!$F$8:$F$507,MATCH(K42&amp;"-"&amp;1,Calc!$AD$8:$AD$507&amp;"-"&amp;Calc!$AE$8:$AE$507,0),1) &amp; " | " &amp;INDEX(Calc!$M$8:$M$507,MATCH(K42&amp;"-"&amp;1,Calc!$AD$8:$AD$507&amp;"-"&amp;Calc!$AE$8:$AE$507,0),1)  ),"")</f>
        <v/>
      </c>
      <c r="L44" s="228"/>
      <c r="M44" s="245" t="str">
        <f t="array" ref="M44">IFERROR(IF(M42="","",INDEX(Calc!$F$8:$F$507,MATCH(M42&amp;"-"&amp;1,Calc!$AD$8:$AD$507&amp;"-"&amp;Calc!$AE$8:$AE$507,0),1) &amp; " | " &amp;INDEX(Calc!$M$8:$M$507,MATCH(M42&amp;"-"&amp;1,Calc!$AD$8:$AD$507&amp;"-"&amp;Calc!$AE$8:$AE$507,0),1)  ),"")</f>
        <v/>
      </c>
      <c r="N44" s="228"/>
      <c r="O44" s="245" t="str">
        <f t="array" ref="O44">IFERROR(IF(O42="","",INDEX(Calc!$F$8:$F$507,MATCH(O42&amp;"-"&amp;1,Calc!$AD$8:$AD$507&amp;"-"&amp;Calc!$AE$8:$AE$507,0),1) &amp; " | " &amp;INDEX(Calc!$M$8:$M$507,MATCH(O42&amp;"-"&amp;1,Calc!$AD$8:$AD$507&amp;"-"&amp;Calc!$AE$8:$AE$507,0),1)  ),"")</f>
        <v/>
      </c>
      <c r="P44" s="229"/>
    </row>
    <row r="45" spans="2:16" ht="14.1" customHeight="1" x14ac:dyDescent="0.25">
      <c r="B45" s="221"/>
      <c r="C45" s="227" t="str">
        <f t="array" ref="C45">IFERROR(IF(C42="","",INDEX(Calc!$D$8:$D$507,MATCH(C42&amp;"-"&amp;2,Calc!$AD$8:$AD$507&amp;"-"&amp;Calc!$AE$8:$AE$507,0),1)),"")</f>
        <v/>
      </c>
      <c r="D45" s="228"/>
      <c r="E45" s="227" t="str">
        <f t="array" ref="E45">IFERROR(IF(E42="","",INDEX(Calc!$D$8:$D$507,MATCH(E42&amp;"-"&amp;2,Calc!$AD$8:$AD$507&amp;"-"&amp;Calc!$AE$8:$AE$507,0),1)),"")</f>
        <v/>
      </c>
      <c r="F45" s="228"/>
      <c r="G45" s="227" t="str">
        <f t="array" ref="G45">IFERROR(IF(G42="","",INDEX(Calc!$D$8:$D$507,MATCH(G42&amp;"-"&amp;2,Calc!$AD$8:$AD$507&amp;"-"&amp;Calc!$AE$8:$AE$507,0),1)),"")</f>
        <v/>
      </c>
      <c r="H45" s="228"/>
      <c r="I45" s="227" t="str">
        <f t="array" ref="I45">IFERROR(IF(I42="","",INDEX(Calc!$D$8:$D$507,MATCH(I42&amp;"-"&amp;2,Calc!$AD$8:$AD$507&amp;"-"&amp;Calc!$AE$8:$AE$507,0),1)),"")</f>
        <v/>
      </c>
      <c r="J45" s="228"/>
      <c r="K45" s="227" t="str">
        <f t="array" ref="K45">IFERROR(IF(K42="","",INDEX(Calc!$D$8:$D$507,MATCH(K42&amp;"-"&amp;2,Calc!$AD$8:$AD$507&amp;"-"&amp;Calc!$AE$8:$AE$507,0),1)),"")</f>
        <v/>
      </c>
      <c r="L45" s="228"/>
      <c r="M45" s="244" t="str">
        <f t="array" ref="M45">IFERROR(IF(M42="","",INDEX(Calc!$D$8:$D$507,MATCH(M42&amp;"-"&amp;2,Calc!$AD$8:$AD$507&amp;"-"&amp;Calc!$AE$8:$AE$507,0),1)),"")</f>
        <v/>
      </c>
      <c r="N45" s="228"/>
      <c r="O45" s="244" t="str">
        <f t="array" ref="O45">IFERROR(IF(O42="","",INDEX(Calc!$D$8:$D$507,MATCH(O42&amp;"-"&amp;2,Calc!$AD$8:$AD$507&amp;"-"&amp;Calc!$AE$8:$AE$507,0),1)),"")</f>
        <v/>
      </c>
      <c r="P45" s="229"/>
    </row>
    <row r="46" spans="2:16" ht="14.1" customHeight="1" x14ac:dyDescent="0.25">
      <c r="B46" s="221"/>
      <c r="C46" s="232" t="str">
        <f t="array" ref="C46">IFERROR(IF(C42="","",INDEX(Calc!$F$8:$F$507,MATCH(C42&amp;"-"&amp;2,Calc!$AD$8:$AD$507&amp;"-"&amp;Calc!$AE$8:$AE$507,0),1) &amp; " | " &amp;INDEX(Calc!$M$8:$M$507,MATCH(C42&amp;"-"&amp;2,Calc!$AD$8:$AD$507&amp;"-"&amp;Calc!$AE$8:$AE$507,0),1)  ),"")</f>
        <v/>
      </c>
      <c r="D46" s="228"/>
      <c r="E46" s="232" t="str">
        <f t="array" ref="E46">IFERROR(IF(E42="","",INDEX(Calc!$F$8:$F$507,MATCH(E42&amp;"-"&amp;2,Calc!$AD$8:$AD$507&amp;"-"&amp;Calc!$AE$8:$AE$507,0),1) &amp; " | " &amp;INDEX(Calc!$M$8:$M$507,MATCH(E42&amp;"-"&amp;2,Calc!$AD$8:$AD$507&amp;"-"&amp;Calc!$AE$8:$AE$507,0),1)  ),"")</f>
        <v/>
      </c>
      <c r="F46" s="228"/>
      <c r="G46" s="232" t="str">
        <f t="array" ref="G46">IFERROR(IF(G42="","",INDEX(Calc!$F$8:$F$507,MATCH(G42&amp;"-"&amp;2,Calc!$AD$8:$AD$507&amp;"-"&amp;Calc!$AE$8:$AE$507,0),1) &amp; " | " &amp;INDEX(Calc!$M$8:$M$507,MATCH(G42&amp;"-"&amp;2,Calc!$AD$8:$AD$507&amp;"-"&amp;Calc!$AE$8:$AE$507,0),1)  ),"")</f>
        <v/>
      </c>
      <c r="H46" s="228"/>
      <c r="I46" s="232" t="str">
        <f t="array" ref="I46">IFERROR(IF(I42="","",INDEX(Calc!$F$8:$F$507,MATCH(I42&amp;"-"&amp;2,Calc!$AD$8:$AD$507&amp;"-"&amp;Calc!$AE$8:$AE$507,0),1) &amp; " | " &amp;INDEX(Calc!$M$8:$M$507,MATCH(I42&amp;"-"&amp;2,Calc!$AD$8:$AD$507&amp;"-"&amp;Calc!$AE$8:$AE$507,0),1)  ),"")</f>
        <v/>
      </c>
      <c r="J46" s="228"/>
      <c r="K46" s="232" t="str">
        <f t="array" ref="K46">IFERROR(IF(K42="","",INDEX(Calc!$F$8:$F$507,MATCH(K42&amp;"-"&amp;2,Calc!$AD$8:$AD$507&amp;"-"&amp;Calc!$AE$8:$AE$507,0),1) &amp; " | " &amp;INDEX(Calc!$M$8:$M$507,MATCH(K42&amp;"-"&amp;2,Calc!$AD$8:$AD$507&amp;"-"&amp;Calc!$AE$8:$AE$507,0),1)  ),"")</f>
        <v/>
      </c>
      <c r="L46" s="228"/>
      <c r="M46" s="245" t="str">
        <f t="array" ref="M46">IFERROR(IF(M42="","",INDEX(Calc!$F$8:$F$507,MATCH(M42&amp;"-"&amp;2,Calc!$AD$8:$AD$507&amp;"-"&amp;Calc!$AE$8:$AE$507,0),1) &amp; " | " &amp;INDEX(Calc!$M$8:$M$507,MATCH(M42&amp;"-"&amp;2,Calc!$AD$8:$AD$507&amp;"-"&amp;Calc!$AE$8:$AE$507,0),1)  ),"")</f>
        <v/>
      </c>
      <c r="N46" s="228"/>
      <c r="O46" s="245" t="str">
        <f t="array" ref="O46">IFERROR(IF(O42="","",INDEX(Calc!$F$8:$F$507,MATCH(O42&amp;"-"&amp;2,Calc!$AD$8:$AD$507&amp;"-"&amp;Calc!$AE$8:$AE$507,0),1) &amp; " | " &amp;INDEX(Calc!$M$8:$M$507,MATCH(O42&amp;"-"&amp;2,Calc!$AD$8:$AD$507&amp;"-"&amp;Calc!$AE$8:$AE$507,0),1)  ),"")</f>
        <v/>
      </c>
      <c r="P46" s="229"/>
    </row>
    <row r="47" spans="2:16" ht="14.1" customHeight="1" x14ac:dyDescent="0.25">
      <c r="B47" s="221"/>
      <c r="C47" s="230" t="str">
        <f t="array" ref="C47">IFERROR(IF(C42="","",INDEX(Calc!$D$8:$D$507,MATCH(C42&amp;"-"&amp;3,Calc!$AD$8:$AD$507&amp;"-"&amp;Calc!$AE$8:$AE$507,0),1)),"")</f>
        <v/>
      </c>
      <c r="D47" s="228"/>
      <c r="E47" s="230" t="str">
        <f t="array" ref="E47">IFERROR(IF(E42="","",INDEX(Calc!$D$8:$D$507,MATCH(E42&amp;"-"&amp;3,Calc!$AD$8:$AD$507&amp;"-"&amp;Calc!$AE$8:$AE$507,0),1)),"")</f>
        <v/>
      </c>
      <c r="F47" s="228"/>
      <c r="G47" s="230" t="str">
        <f t="array" ref="G47">IFERROR(IF(G42="","",INDEX(Calc!$D$8:$D$507,MATCH(G42&amp;"-"&amp;3,Calc!$AD$8:$AD$507&amp;"-"&amp;Calc!$AE$8:$AE$507,0),1)),"")</f>
        <v/>
      </c>
      <c r="H47" s="228"/>
      <c r="I47" s="230" t="str">
        <f t="array" ref="I47">IFERROR(IF(I42="","",INDEX(Calc!$D$8:$D$507,MATCH(I42&amp;"-"&amp;3,Calc!$AD$8:$AD$507&amp;"-"&amp;Calc!$AE$8:$AE$507,0),1)),"")</f>
        <v/>
      </c>
      <c r="J47" s="228"/>
      <c r="K47" s="230" t="str">
        <f t="array" ref="K47">IFERROR(IF(K42="","",INDEX(Calc!$D$8:$D$507,MATCH(K42&amp;"-"&amp;3,Calc!$AD$8:$AD$507&amp;"-"&amp;Calc!$AE$8:$AE$507,0),1)),"")</f>
        <v/>
      </c>
      <c r="L47" s="228"/>
      <c r="M47" s="231" t="str">
        <f t="array" ref="M47">IFERROR(IF(M42="","",INDEX(Calc!$D$8:$D$507,MATCH(M42&amp;"-"&amp;3,Calc!$AD$8:$AD$507&amp;"-"&amp;Calc!$AE$8:$AE$507,0),1)),"")</f>
        <v/>
      </c>
      <c r="N47" s="228"/>
      <c r="O47" s="231" t="str">
        <f t="array" ref="O47">IFERROR(IF(O42="","",INDEX(Calc!$D$8:$D$507,MATCH(O42&amp;"-"&amp;3,Calc!$AD$8:$AD$507&amp;"-"&amp;Calc!$AE$8:$AE$507,0),1)),"")</f>
        <v/>
      </c>
      <c r="P47" s="229"/>
    </row>
    <row r="48" spans="2:16" ht="14.1" customHeight="1" x14ac:dyDescent="0.25">
      <c r="B48" s="221"/>
      <c r="C48" s="232" t="str">
        <f t="array" ref="C48">IFERROR(IF(C42="","",INDEX(Calc!$F$8:$F$507,MATCH(C42&amp;"-"&amp;3,Calc!$AD$8:$AD$507&amp;"-"&amp;Calc!$AE$8:$AE$507,0),1) &amp; " | " &amp;INDEX(Calc!$M$8:$M$507,MATCH(C42&amp;"-"&amp;3,Calc!$AD$8:$AD$507&amp;"-"&amp;Calc!$AE$8:$AE$507,0),1)  ),"")</f>
        <v/>
      </c>
      <c r="D48" s="228"/>
      <c r="E48" s="232" t="str">
        <f t="array" ref="E48">IFERROR(IF(E42="","",INDEX(Calc!$F$8:$F$507,MATCH(E42&amp;"-"&amp;3,Calc!$AD$8:$AD$507&amp;"-"&amp;Calc!$AE$8:$AE$507,0),1) &amp; " | " &amp;INDEX(Calc!$M$8:$M$507,MATCH(E42&amp;"-"&amp;3,Calc!$AD$8:$AD$507&amp;"-"&amp;Calc!$AE$8:$AE$507,0),1)  ),"")</f>
        <v/>
      </c>
      <c r="F48" s="228"/>
      <c r="G48" s="232" t="str">
        <f t="array" ref="G48">IFERROR(IF(G42="","",INDEX(Calc!$F$8:$F$507,MATCH(G42&amp;"-"&amp;3,Calc!$AD$8:$AD$507&amp;"-"&amp;Calc!$AE$8:$AE$507,0),1) &amp; " | " &amp;INDEX(Calc!$M$8:$M$507,MATCH(G42&amp;"-"&amp;3,Calc!$AD$8:$AD$507&amp;"-"&amp;Calc!$AE$8:$AE$507,0),1)  ),"")</f>
        <v/>
      </c>
      <c r="H48" s="228"/>
      <c r="I48" s="232" t="str">
        <f t="array" ref="I48">IFERROR(IF(I42="","",INDEX(Calc!$F$8:$F$507,MATCH(I42&amp;"-"&amp;3,Calc!$AD$8:$AD$507&amp;"-"&amp;Calc!$AE$8:$AE$507,0),1) &amp; " | " &amp;INDEX(Calc!$M$8:$M$507,MATCH(I42&amp;"-"&amp;3,Calc!$AD$8:$AD$507&amp;"-"&amp;Calc!$AE$8:$AE$507,0),1)  ),"")</f>
        <v/>
      </c>
      <c r="J48" s="228"/>
      <c r="K48" s="232" t="str">
        <f t="array" ref="K48">IFERROR(IF(K42="","",INDEX(Calc!$F$8:$F$507,MATCH(K42&amp;"-"&amp;3,Calc!$AD$8:$AD$507&amp;"-"&amp;Calc!$AE$8:$AE$507,0),1) &amp; " | " &amp;INDEX(Calc!$M$8:$M$507,MATCH(K42&amp;"-"&amp;3,Calc!$AD$8:$AD$507&amp;"-"&amp;Calc!$AE$8:$AE$507,0),1)  ),"")</f>
        <v/>
      </c>
      <c r="L48" s="228"/>
      <c r="M48" s="233" t="str">
        <f t="array" ref="M48">IFERROR(IF(M42="","",INDEX(Calc!$F$8:$F$507,MATCH(M42&amp;"-"&amp;3,Calc!$AD$8:$AD$507&amp;"-"&amp;Calc!$AE$8:$AE$507,0),1) &amp; " | " &amp;INDEX(Calc!$M$8:$M$507,MATCH(M42&amp;"-"&amp;3,Calc!$AD$8:$AD$507&amp;"-"&amp;Calc!$AE$8:$AE$507,0),1)  ),"")</f>
        <v/>
      </c>
      <c r="N48" s="228"/>
      <c r="O48" s="233" t="str">
        <f t="array" ref="O48">IFERROR(IF(O42="","",INDEX(Calc!$F$8:$F$507,MATCH(O42&amp;"-"&amp;3,Calc!$AD$8:$AD$507&amp;"-"&amp;Calc!$AE$8:$AE$507,0),1) &amp; " | " &amp;INDEX(Calc!$M$8:$M$507,MATCH(O42&amp;"-"&amp;3,Calc!$AD$8:$AD$507&amp;"-"&amp;Calc!$AE$8:$AE$507,0),1)  ),"")</f>
        <v/>
      </c>
      <c r="P48" s="229"/>
    </row>
    <row r="49" spans="2:16" ht="5.0999999999999996" customHeight="1" x14ac:dyDescent="0.25">
      <c r="B49" s="221"/>
      <c r="C49" s="234"/>
      <c r="D49" s="234"/>
      <c r="E49" s="234"/>
      <c r="F49" s="234"/>
      <c r="G49" s="234"/>
      <c r="H49" s="234"/>
      <c r="I49" s="234"/>
      <c r="J49" s="234"/>
      <c r="K49" s="234"/>
      <c r="L49" s="234"/>
      <c r="M49" s="234"/>
      <c r="N49" s="234"/>
      <c r="O49" s="234"/>
      <c r="P49" s="235"/>
    </row>
    <row r="50" spans="2:16" ht="15.95" customHeight="1" x14ac:dyDescent="0.25">
      <c r="B50" s="221"/>
      <c r="C50" s="222" t="str">
        <f>IF(LEN(O42)&lt;1,"",IF(MONTH(O42+1)=MONTH(O42),O42+1,""))</f>
        <v/>
      </c>
      <c r="D50" s="223"/>
      <c r="E50" s="222" t="str">
        <f>IF(LEN(C50)&lt;1,"",IF(MONTH(C50+1)=MONTH(C50),C50+1,""))</f>
        <v/>
      </c>
      <c r="F50" s="224"/>
      <c r="G50" s="222" t="str">
        <f>IF(LEN(E50)&lt;1,"",IF(MONTH(E50+1)=MONTH(E50),E50+1,""))</f>
        <v/>
      </c>
      <c r="H50" s="223"/>
      <c r="I50" s="222" t="str">
        <f>IF(LEN(G50)&lt;1,"",IF(MONTH(G50+1)=MONTH(G50),G50+1,""))</f>
        <v/>
      </c>
      <c r="J50" s="223"/>
      <c r="K50" s="222" t="str">
        <f>IF(LEN(I50)&lt;1,"",IF(MONTH(I50+1)=MONTH(I50),I50+1,""))</f>
        <v/>
      </c>
      <c r="L50" s="224"/>
      <c r="M50" s="225" t="str">
        <f>IF(LEN(K50)&lt;1,"",IF(MONTH(K50+1)=MONTH(K50),K50+1,""))</f>
        <v/>
      </c>
      <c r="N50" s="224"/>
      <c r="O50" s="225" t="str">
        <f>IF(LEN(M50)&lt;1,"",IF(MONTH(M50+1)=MONTH(M50),M50+1,""))</f>
        <v/>
      </c>
      <c r="P50" s="226"/>
    </row>
    <row r="51" spans="2:16" ht="14.1" customHeight="1" x14ac:dyDescent="0.25">
      <c r="B51" s="221"/>
      <c r="C51" s="227" t="str">
        <f t="array" ref="C51">IFERROR(IF(C50="","",INDEX(Calc!$D$8:$D$507,MATCH(C50&amp;"-"&amp;1,Calc!$AD$8:$AD$507&amp;"-"&amp;Calc!$AE$8:$AE$507,0),1)),"")</f>
        <v/>
      </c>
      <c r="D51" s="228"/>
      <c r="E51" s="227" t="str">
        <f t="array" ref="E51">IFERROR(IF(E50="","",INDEX(Calc!$D$8:$D$507,MATCH(E50&amp;"-"&amp;1,Calc!$AD$8:$AD$507&amp;"-"&amp;Calc!$AE$8:$AE$507,0),1)),"")</f>
        <v/>
      </c>
      <c r="F51" s="228"/>
      <c r="G51" s="227" t="str">
        <f t="array" ref="G51">IFERROR(IF(G50="","",INDEX(Calc!$D$8:$D$507,MATCH(G50&amp;"-"&amp;1,Calc!$AD$8:$AD$507&amp;"-"&amp;Calc!$AE$8:$AE$507,0),1)),"")</f>
        <v/>
      </c>
      <c r="H51" s="228"/>
      <c r="I51" s="227" t="str">
        <f t="array" ref="I51">IFERROR(IF(I50="","",INDEX(Calc!$D$8:$D$507,MATCH(I50&amp;"-"&amp;1,Calc!$AD$8:$AD$507&amp;"-"&amp;Calc!$AE$8:$AE$507,0),1)),"")</f>
        <v/>
      </c>
      <c r="J51" s="228"/>
      <c r="K51" s="227" t="str">
        <f t="array" ref="K51">IFERROR(IF(K50="","",INDEX(Calc!$D$8:$D$507,MATCH(K50&amp;"-"&amp;1,Calc!$AD$8:$AD$507&amp;"-"&amp;Calc!$AE$8:$AE$507,0),1)),"")</f>
        <v/>
      </c>
      <c r="L51" s="228"/>
      <c r="M51" s="244" t="str">
        <f t="array" ref="M51">IFERROR(IF(M50="","",INDEX(Calc!$D$8:$D$507,MATCH(M50&amp;"-"&amp;1,Calc!$AD$8:$AD$507&amp;"-"&amp;Calc!$AE$8:$AE$507,0),1)),"")</f>
        <v/>
      </c>
      <c r="N51" s="228"/>
      <c r="O51" s="244" t="str">
        <f t="array" ref="O51">IFERROR(IF(O50="","",INDEX(Calc!$D$8:$D$507,MATCH(O50&amp;"-"&amp;1,Calc!$AD$8:$AD$507&amp;"-"&amp;Calc!$AE$8:$AE$507,0),1)),"")</f>
        <v/>
      </c>
      <c r="P51" s="229"/>
    </row>
    <row r="52" spans="2:16" ht="14.1" customHeight="1" x14ac:dyDescent="0.25">
      <c r="B52" s="221"/>
      <c r="C52" s="232" t="str">
        <f t="array" ref="C52">IFERROR(IF(C50="","",INDEX(Calc!$F$8:$F$507,MATCH(C50&amp;"-"&amp;1,Calc!$AD$8:$AD$507&amp;"-"&amp;Calc!$AE$8:$AE$507,0),1) &amp; " | " &amp;INDEX(Calc!$M$8:$M$507,MATCH(C50&amp;"-"&amp;1,Calc!$AD$8:$AD$507&amp;"-"&amp;Calc!$AE$8:$AE$507,0),1)  ),"")</f>
        <v/>
      </c>
      <c r="D52" s="228"/>
      <c r="E52" s="232" t="str">
        <f t="array" ref="E52">IFERROR(IF(E50="","",INDEX(Calc!$F$8:$F$507,MATCH(E50&amp;"-"&amp;1,Calc!$AD$8:$AD$507&amp;"-"&amp;Calc!$AE$8:$AE$507,0),1) &amp; " | " &amp;INDEX(Calc!$M$8:$M$507,MATCH(E50&amp;"-"&amp;1,Calc!$AD$8:$AD$507&amp;"-"&amp;Calc!$AE$8:$AE$507,0),1)  ),"")</f>
        <v/>
      </c>
      <c r="F52" s="228"/>
      <c r="G52" s="232" t="str">
        <f t="array" ref="G52">IFERROR(IF(G50="","",INDEX(Calc!$F$8:$F$507,MATCH(G50&amp;"-"&amp;1,Calc!$AD$8:$AD$507&amp;"-"&amp;Calc!$AE$8:$AE$507,0),1) &amp; " | " &amp;INDEX(Calc!$M$8:$M$507,MATCH(G50&amp;"-"&amp;1,Calc!$AD$8:$AD$507&amp;"-"&amp;Calc!$AE$8:$AE$507,0),1)  ),"")</f>
        <v/>
      </c>
      <c r="H52" s="228"/>
      <c r="I52" s="232" t="str">
        <f t="array" ref="I52">IFERROR(IF(I50="","",INDEX(Calc!$F$8:$F$507,MATCH(I50&amp;"-"&amp;1,Calc!$AD$8:$AD$507&amp;"-"&amp;Calc!$AE$8:$AE$507,0),1) &amp; " | " &amp;INDEX(Calc!$M$8:$M$507,MATCH(I50&amp;"-"&amp;1,Calc!$AD$8:$AD$507&amp;"-"&amp;Calc!$AE$8:$AE$507,0),1)  ),"")</f>
        <v/>
      </c>
      <c r="J52" s="228"/>
      <c r="K52" s="232" t="str">
        <f t="array" ref="K52">IFERROR(IF(K50="","",INDEX(Calc!$F$8:$F$507,MATCH(K50&amp;"-"&amp;1,Calc!$AD$8:$AD$507&amp;"-"&amp;Calc!$AE$8:$AE$507,0),1) &amp; " | " &amp;INDEX(Calc!$M$8:$M$507,MATCH(K50&amp;"-"&amp;1,Calc!$AD$8:$AD$507&amp;"-"&amp;Calc!$AE$8:$AE$507,0),1)  ),"")</f>
        <v/>
      </c>
      <c r="L52" s="228"/>
      <c r="M52" s="245" t="str">
        <f t="array" ref="M52">IFERROR(IF(M50="","",INDEX(Calc!$F$8:$F$507,MATCH(M50&amp;"-"&amp;1,Calc!$AD$8:$AD$507&amp;"-"&amp;Calc!$AE$8:$AE$507,0),1) &amp; " | " &amp;INDEX(Calc!$M$8:$M$507,MATCH(M50&amp;"-"&amp;1,Calc!$AD$8:$AD$507&amp;"-"&amp;Calc!$AE$8:$AE$507,0),1)  ),"")</f>
        <v/>
      </c>
      <c r="N52" s="228"/>
      <c r="O52" s="245" t="str">
        <f t="array" ref="O52">IFERROR(IF(O50="","",INDEX(Calc!$F$8:$F$507,MATCH(O50&amp;"-"&amp;1,Calc!$AD$8:$AD$507&amp;"-"&amp;Calc!$AE$8:$AE$507,0),1) &amp; " | " &amp;INDEX(Calc!$M$8:$M$507,MATCH(O50&amp;"-"&amp;1,Calc!$AD$8:$AD$507&amp;"-"&amp;Calc!$AE$8:$AE$507,0),1)  ),"")</f>
        <v/>
      </c>
      <c r="P52" s="229"/>
    </row>
    <row r="53" spans="2:16" ht="14.1" customHeight="1" x14ac:dyDescent="0.25">
      <c r="B53" s="221"/>
      <c r="C53" s="227" t="str">
        <f t="array" ref="C53">IFERROR(IF(C50="","",INDEX(Calc!$D$8:$D$507,MATCH(C50&amp;"-"&amp;2,Calc!$AD$8:$AD$507&amp;"-"&amp;Calc!$AE$8:$AE$507,0),1)),"")</f>
        <v/>
      </c>
      <c r="D53" s="228"/>
      <c r="E53" s="227" t="str">
        <f t="array" ref="E53">IFERROR(IF(E50="","",INDEX(Calc!$D$8:$D$507,MATCH(E50&amp;"-"&amp;2,Calc!$AD$8:$AD$507&amp;"-"&amp;Calc!$AE$8:$AE$507,0),1)),"")</f>
        <v/>
      </c>
      <c r="F53" s="228"/>
      <c r="G53" s="227" t="str">
        <f t="array" ref="G53">IFERROR(IF(G50="","",INDEX(Calc!$D$8:$D$507,MATCH(G50&amp;"-"&amp;2,Calc!$AD$8:$AD$507&amp;"-"&amp;Calc!$AE$8:$AE$507,0),1)),"")</f>
        <v/>
      </c>
      <c r="H53" s="228"/>
      <c r="I53" s="227" t="str">
        <f t="array" ref="I53">IFERROR(IF(I50="","",INDEX(Calc!$D$8:$D$507,MATCH(I50&amp;"-"&amp;2,Calc!$AD$8:$AD$507&amp;"-"&amp;Calc!$AE$8:$AE$507,0),1)),"")</f>
        <v/>
      </c>
      <c r="J53" s="228"/>
      <c r="K53" s="227" t="str">
        <f t="array" ref="K53">IFERROR(IF(K50="","",INDEX(Calc!$D$8:$D$507,MATCH(K50&amp;"-"&amp;2,Calc!$AD$8:$AD$507&amp;"-"&amp;Calc!$AE$8:$AE$507,0),1)),"")</f>
        <v/>
      </c>
      <c r="L53" s="228"/>
      <c r="M53" s="244" t="str">
        <f t="array" ref="M53">IFERROR(IF(M50="","",INDEX(Calc!$D$8:$D$507,MATCH(M50&amp;"-"&amp;2,Calc!$AD$8:$AD$507&amp;"-"&amp;Calc!$AE$8:$AE$507,0),1)),"")</f>
        <v/>
      </c>
      <c r="N53" s="228"/>
      <c r="O53" s="244" t="str">
        <f t="array" ref="O53">IFERROR(IF(O50="","",INDEX(Calc!$D$8:$D$507,MATCH(O50&amp;"-"&amp;2,Calc!$AD$8:$AD$507&amp;"-"&amp;Calc!$AE$8:$AE$507,0),1)),"")</f>
        <v/>
      </c>
      <c r="P53" s="229"/>
    </row>
    <row r="54" spans="2:16" ht="14.1" customHeight="1" x14ac:dyDescent="0.25">
      <c r="B54" s="221"/>
      <c r="C54" s="232" t="str">
        <f t="array" ref="C54">IFERROR(IF(C50="","",INDEX(Calc!$F$8:$F$507,MATCH(C50&amp;"-"&amp;2,Calc!$AD$8:$AD$507&amp;"-"&amp;Calc!$AE$8:$AE$507,0),1) &amp; " | " &amp;INDEX(Calc!$M$8:$M$507,MATCH(C50&amp;"-"&amp;2,Calc!$AD$8:$AD$507&amp;"-"&amp;Calc!$AE$8:$AE$507,0),1)  ),"")</f>
        <v/>
      </c>
      <c r="D54" s="228"/>
      <c r="E54" s="232" t="str">
        <f t="array" ref="E54">IFERROR(IF(E50="","",INDEX(Calc!$F$8:$F$507,MATCH(E50&amp;"-"&amp;2,Calc!$AD$8:$AD$507&amp;"-"&amp;Calc!$AE$8:$AE$507,0),1) &amp; " | " &amp;INDEX(Calc!$M$8:$M$507,MATCH(E50&amp;"-"&amp;2,Calc!$AD$8:$AD$507&amp;"-"&amp;Calc!$AE$8:$AE$507,0),1)  ),"")</f>
        <v/>
      </c>
      <c r="F54" s="228"/>
      <c r="G54" s="232" t="str">
        <f t="array" ref="G54">IFERROR(IF(G50="","",INDEX(Calc!$F$8:$F$507,MATCH(G50&amp;"-"&amp;2,Calc!$AD$8:$AD$507&amp;"-"&amp;Calc!$AE$8:$AE$507,0),1) &amp; " | " &amp;INDEX(Calc!$M$8:$M$507,MATCH(G50&amp;"-"&amp;2,Calc!$AD$8:$AD$507&amp;"-"&amp;Calc!$AE$8:$AE$507,0),1)  ),"")</f>
        <v/>
      </c>
      <c r="H54" s="228"/>
      <c r="I54" s="232" t="str">
        <f t="array" ref="I54">IFERROR(IF(I50="","",INDEX(Calc!$F$8:$F$507,MATCH(I50&amp;"-"&amp;2,Calc!$AD$8:$AD$507&amp;"-"&amp;Calc!$AE$8:$AE$507,0),1) &amp; " | " &amp;INDEX(Calc!$M$8:$M$507,MATCH(I50&amp;"-"&amp;2,Calc!$AD$8:$AD$507&amp;"-"&amp;Calc!$AE$8:$AE$507,0),1)  ),"")</f>
        <v/>
      </c>
      <c r="J54" s="228"/>
      <c r="K54" s="232" t="str">
        <f t="array" ref="K54">IFERROR(IF(K50="","",INDEX(Calc!$F$8:$F$507,MATCH(K50&amp;"-"&amp;2,Calc!$AD$8:$AD$507&amp;"-"&amp;Calc!$AE$8:$AE$507,0),1) &amp; " | " &amp;INDEX(Calc!$M$8:$M$507,MATCH(K50&amp;"-"&amp;2,Calc!$AD$8:$AD$507&amp;"-"&amp;Calc!$AE$8:$AE$507,0),1)  ),"")</f>
        <v/>
      </c>
      <c r="L54" s="228"/>
      <c r="M54" s="245" t="str">
        <f t="array" ref="M54">IFERROR(IF(M50="","",INDEX(Calc!$F$8:$F$507,MATCH(M50&amp;"-"&amp;2,Calc!$AD$8:$AD$507&amp;"-"&amp;Calc!$AE$8:$AE$507,0),1) &amp; " | " &amp;INDEX(Calc!$M$8:$M$507,MATCH(M50&amp;"-"&amp;2,Calc!$AD$8:$AD$507&amp;"-"&amp;Calc!$AE$8:$AE$507,0),1)  ),"")</f>
        <v/>
      </c>
      <c r="N54" s="228"/>
      <c r="O54" s="245" t="str">
        <f t="array" ref="O54">IFERROR(IF(O50="","",INDEX(Calc!$F$8:$F$507,MATCH(O50&amp;"-"&amp;2,Calc!$AD$8:$AD$507&amp;"-"&amp;Calc!$AE$8:$AE$507,0),1) &amp; " | " &amp;INDEX(Calc!$M$8:$M$507,MATCH(O50&amp;"-"&amp;2,Calc!$AD$8:$AD$507&amp;"-"&amp;Calc!$AE$8:$AE$507,0),1)  ),"")</f>
        <v/>
      </c>
      <c r="P54" s="229"/>
    </row>
    <row r="55" spans="2:16" ht="14.1" customHeight="1" x14ac:dyDescent="0.25">
      <c r="B55" s="221"/>
      <c r="C55" s="230" t="str">
        <f t="array" ref="C55">IFERROR(IF(C50="","",INDEX(Calc!$D$8:$D$507,MATCH(C50&amp;"-"&amp;3,Calc!$AD$8:$AD$507&amp;"-"&amp;Calc!$AE$8:$AE$507,0),1)),"")</f>
        <v/>
      </c>
      <c r="D55" s="228"/>
      <c r="E55" s="230" t="str">
        <f t="array" ref="E55">IFERROR(IF(E50="","",INDEX(Calc!$D$8:$D$507,MATCH(E50&amp;"-"&amp;3,Calc!$AD$8:$AD$507&amp;"-"&amp;Calc!$AE$8:$AE$507,0),1)),"")</f>
        <v/>
      </c>
      <c r="F55" s="228"/>
      <c r="G55" s="230" t="str">
        <f t="array" ref="G55">IFERROR(IF(G50="","",INDEX(Calc!$D$8:$D$507,MATCH(G50&amp;"-"&amp;3,Calc!$AD$8:$AD$507&amp;"-"&amp;Calc!$AE$8:$AE$507,0),1)),"")</f>
        <v/>
      </c>
      <c r="H55" s="228"/>
      <c r="I55" s="230" t="str">
        <f t="array" ref="I55">IFERROR(IF(I50="","",INDEX(Calc!$D$8:$D$507,MATCH(I50&amp;"-"&amp;3,Calc!$AD$8:$AD$507&amp;"-"&amp;Calc!$AE$8:$AE$507,0),1)),"")</f>
        <v/>
      </c>
      <c r="J55" s="228"/>
      <c r="K55" s="230" t="str">
        <f t="array" ref="K55">IFERROR(IF(K50="","",INDEX(Calc!$D$8:$D$507,MATCH(K50&amp;"-"&amp;3,Calc!$AD$8:$AD$507&amp;"-"&amp;Calc!$AE$8:$AE$507,0),1)),"")</f>
        <v/>
      </c>
      <c r="L55" s="228"/>
      <c r="M55" s="231" t="str">
        <f t="array" ref="M55">IFERROR(IF(M50="","",INDEX(Calc!$D$8:$D$507,MATCH(M50&amp;"-"&amp;3,Calc!$AD$8:$AD$507&amp;"-"&amp;Calc!$AE$8:$AE$507,0),1)),"")</f>
        <v/>
      </c>
      <c r="N55" s="228"/>
      <c r="O55" s="231" t="str">
        <f t="array" ref="O55">IFERROR(IF(O50="","",INDEX(Calc!$D$8:$D$507,MATCH(O50&amp;"-"&amp;3,Calc!$AD$8:$AD$507&amp;"-"&amp;Calc!$AE$8:$AE$507,0),1)),"")</f>
        <v/>
      </c>
      <c r="P55" s="229"/>
    </row>
    <row r="56" spans="2:16" ht="14.1" customHeight="1" x14ac:dyDescent="0.25">
      <c r="B56" s="221"/>
      <c r="C56" s="232" t="str">
        <f t="array" ref="C56">IFERROR(IF(C50="","",INDEX(Calc!$F$8:$F$507,MATCH(C50&amp;"-"&amp;3,Calc!$AD$8:$AD$507&amp;"-"&amp;Calc!$AE$8:$AE$507,0),1) &amp; " | " &amp;INDEX(Calc!$M$8:$M$507,MATCH(C50&amp;"-"&amp;3,Calc!$AD$8:$AD$507&amp;"-"&amp;Calc!$AE$8:$AE$507,0),1)  ),"")</f>
        <v/>
      </c>
      <c r="D56" s="228"/>
      <c r="E56" s="232" t="str">
        <f t="array" ref="E56">IFERROR(IF(E50="","",INDEX(Calc!$F$8:$F$507,MATCH(E50&amp;"-"&amp;3,Calc!$AD$8:$AD$507&amp;"-"&amp;Calc!$AE$8:$AE$507,0),1) &amp; " | " &amp;INDEX(Calc!$M$8:$M$507,MATCH(E50&amp;"-"&amp;3,Calc!$AD$8:$AD$507&amp;"-"&amp;Calc!$AE$8:$AE$507,0),1)  ),"")</f>
        <v/>
      </c>
      <c r="F56" s="228"/>
      <c r="G56" s="232" t="str">
        <f t="array" ref="G56">IFERROR(IF(G50="","",INDEX(Calc!$F$8:$F$507,MATCH(G50&amp;"-"&amp;3,Calc!$AD$8:$AD$507&amp;"-"&amp;Calc!$AE$8:$AE$507,0),1) &amp; " | " &amp;INDEX(Calc!$M$8:$M$507,MATCH(G50&amp;"-"&amp;3,Calc!$AD$8:$AD$507&amp;"-"&amp;Calc!$AE$8:$AE$507,0),1)  ),"")</f>
        <v/>
      </c>
      <c r="H56" s="228"/>
      <c r="I56" s="232" t="str">
        <f t="array" ref="I56">IFERROR(IF(I50="","",INDEX(Calc!$F$8:$F$507,MATCH(I50&amp;"-"&amp;3,Calc!$AD$8:$AD$507&amp;"-"&amp;Calc!$AE$8:$AE$507,0),1) &amp; " | " &amp;INDEX(Calc!$M$8:$M$507,MATCH(I50&amp;"-"&amp;3,Calc!$AD$8:$AD$507&amp;"-"&amp;Calc!$AE$8:$AE$507,0),1)  ),"")</f>
        <v/>
      </c>
      <c r="J56" s="228"/>
      <c r="K56" s="232" t="str">
        <f t="array" ref="K56">IFERROR(IF(K50="","",INDEX(Calc!$F$8:$F$507,MATCH(K50&amp;"-"&amp;3,Calc!$AD$8:$AD$507&amp;"-"&amp;Calc!$AE$8:$AE$507,0),1) &amp; " | " &amp;INDEX(Calc!$M$8:$M$507,MATCH(K50&amp;"-"&amp;3,Calc!$AD$8:$AD$507&amp;"-"&amp;Calc!$AE$8:$AE$507,0),1)  ),"")</f>
        <v/>
      </c>
      <c r="L56" s="228"/>
      <c r="M56" s="233" t="str">
        <f t="array" ref="M56">IFERROR(IF(M50="","",INDEX(Calc!$F$8:$F$507,MATCH(M50&amp;"-"&amp;3,Calc!$AD$8:$AD$507&amp;"-"&amp;Calc!$AE$8:$AE$507,0),1) &amp; " | " &amp;INDEX(Calc!$M$8:$M$507,MATCH(M50&amp;"-"&amp;3,Calc!$AD$8:$AD$507&amp;"-"&amp;Calc!$AE$8:$AE$507,0),1)  ),"")</f>
        <v/>
      </c>
      <c r="N56" s="228"/>
      <c r="O56" s="233" t="str">
        <f t="array" ref="O56">IFERROR(IF(O50="","",INDEX(Calc!$F$8:$F$507,MATCH(O50&amp;"-"&amp;3,Calc!$AD$8:$AD$507&amp;"-"&amp;Calc!$AE$8:$AE$507,0),1) &amp; " | " &amp;INDEX(Calc!$M$8:$M$507,MATCH(O50&amp;"-"&amp;3,Calc!$AD$8:$AD$507&amp;"-"&amp;Calc!$AE$8:$AE$507,0),1)  ),"")</f>
        <v/>
      </c>
      <c r="P56" s="229"/>
    </row>
    <row r="57" spans="2:16" ht="6.95" customHeight="1" x14ac:dyDescent="0.25">
      <c r="B57" s="236"/>
      <c r="C57" s="237"/>
      <c r="D57" s="237"/>
      <c r="E57" s="237"/>
      <c r="F57" s="237"/>
      <c r="G57" s="237"/>
      <c r="H57" s="237"/>
      <c r="I57" s="237"/>
      <c r="J57" s="237"/>
      <c r="K57" s="237"/>
      <c r="L57" s="237"/>
      <c r="M57" s="237"/>
      <c r="N57" s="237"/>
      <c r="O57" s="237"/>
      <c r="P57" s="238"/>
    </row>
  </sheetData>
  <sheetProtection algorithmName="SHA-512" hashValue="inUZOGHmH1YjcHqymaUaVJxqZxoYo1ujBL13BcGk5nOSwfou4b1QFZ+ZyZEiAuhgWuXpOthmZsbxrt7vDqcL/w==" saltValue="bTxD6H1q0Au0cJC7ZSusWg==" spinCount="100000" sheet="1" objects="1" scenarios="1"/>
  <dataValidations count="4">
    <dataValidation type="list" allowBlank="1" showInputMessage="1" showErrorMessage="1" sqref="M7" xr:uid="{9388478B-1824-4761-8FB0-9B11F1C6DE66}">
      <formula1>statusList</formula1>
    </dataValidation>
    <dataValidation type="list" allowBlank="1" showInputMessage="1" showErrorMessage="1" sqref="O7" xr:uid="{53F8BCB9-4FBC-457C-8C3B-1AEDCEB7056B}">
      <formula1>"Start Date,Due Date,Finish Date"</formula1>
    </dataValidation>
    <dataValidation type="list" allowBlank="1" showInputMessage="1" showErrorMessage="1" sqref="K7" xr:uid="{B63CC767-1097-4D17-80CB-32CC7F32D57B}">
      <formula1>PriorityList</formula1>
    </dataValidation>
    <dataValidation type="list" allowBlank="1" showInputMessage="1" showErrorMessage="1" sqref="I7" xr:uid="{8C7CB163-AD05-4899-AB1F-B1E579949A24}">
      <formula1>PeopleList</formula1>
    </dataValidation>
  </dataValidations>
  <pageMargins left="0.31496062992125984" right="0.31496062992125984" top="0.31496062992125984" bottom="0.31496062992125984" header="0.31496062992125984" footer="0.31496062992125984"/>
  <pageSetup scale="68"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6C2A0A4E-946D-4A10-8377-2891427D054E}">
          <x14:formula1>
            <xm:f>Calc!$AI$20:$AI$31</xm:f>
          </x14:formula1>
          <xm:sqref>C7</xm:sqref>
        </x14:dataValidation>
        <x14:dataValidation type="list" allowBlank="1" showInputMessage="1" showErrorMessage="1" xr:uid="{E6E9B5C1-0304-48B3-8967-49E8CA0F5788}">
          <x14:formula1>
            <xm:f>Calc!$AJ$20:$AJ$31</xm:f>
          </x14:formula1>
          <xm:sqref>E7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0118A-9BF4-489E-9E03-DE08EACEE93E}">
  <sheetPr codeName="Sheet5">
    <pageSetUpPr autoPageBreaks="0" fitToPage="1"/>
  </sheetPr>
  <dimension ref="A1:AO40"/>
  <sheetViews>
    <sheetView showGridLines="0" showRowColHeaders="0" zoomScale="90" zoomScaleNormal="90" zoomScaleSheetLayoutView="85" workbookViewId="0">
      <pane ySplit="9" topLeftCell="A10" activePane="bottomLeft" state="frozen"/>
      <selection activeCell="A4" sqref="A4"/>
      <selection pane="bottomLeft" activeCell="A10" sqref="A10"/>
    </sheetView>
  </sheetViews>
  <sheetFormatPr defaultColWidth="8.85546875" defaultRowHeight="15" x14ac:dyDescent="0.25"/>
  <cols>
    <col min="1" max="1" width="3.7109375" style="18" customWidth="1"/>
    <col min="2" max="2" width="1.7109375" style="18" customWidth="1"/>
    <col min="3" max="21" width="8.85546875" style="18" customWidth="1"/>
    <col min="22" max="23" width="1.7109375" style="18" customWidth="1"/>
    <col min="24" max="16384" width="8.85546875" style="18"/>
  </cols>
  <sheetData>
    <row r="1" spans="1:25" s="1" customFormat="1" ht="6.75" customHeight="1" x14ac:dyDescent="0.25">
      <c r="B1" s="2"/>
      <c r="C1" s="2"/>
      <c r="F1" s="3"/>
      <c r="G1" s="3"/>
      <c r="H1" s="3"/>
    </row>
    <row r="2" spans="1:25" s="30" customFormat="1" ht="20.100000000000001" customHeight="1" x14ac:dyDescent="0.25">
      <c r="B2" s="43"/>
      <c r="C2" s="43"/>
      <c r="D2" s="26" t="s">
        <v>60</v>
      </c>
      <c r="E2" s="31"/>
      <c r="F2" s="31"/>
      <c r="G2" s="31"/>
      <c r="H2" s="31"/>
      <c r="I2" s="31"/>
      <c r="J2" s="31"/>
      <c r="K2" s="31"/>
      <c r="L2" s="31"/>
      <c r="M2" s="31"/>
      <c r="N2" s="31"/>
      <c r="O2" s="31"/>
      <c r="P2" s="31"/>
      <c r="Q2" s="31"/>
      <c r="R2" s="31"/>
      <c r="S2" s="31"/>
      <c r="T2" s="31"/>
      <c r="U2" s="28"/>
      <c r="V2" s="31"/>
      <c r="W2" s="32"/>
    </row>
    <row r="3" spans="1:25" s="284" customFormat="1" ht="24" customHeight="1" x14ac:dyDescent="0.25">
      <c r="B3" s="289"/>
      <c r="C3" s="289"/>
      <c r="D3" s="291" t="s">
        <v>0</v>
      </c>
      <c r="E3" s="287"/>
      <c r="F3" s="287"/>
      <c r="G3" s="287"/>
      <c r="H3" s="287"/>
      <c r="I3" s="287"/>
      <c r="J3" s="287"/>
      <c r="K3" s="287"/>
      <c r="L3" s="287"/>
      <c r="M3" s="287"/>
      <c r="N3" s="287"/>
      <c r="O3" s="287"/>
      <c r="P3" s="287"/>
      <c r="Q3" s="287"/>
      <c r="R3" s="287"/>
      <c r="S3" s="287"/>
      <c r="T3" s="287"/>
      <c r="U3" s="292"/>
      <c r="V3" s="287"/>
      <c r="W3" s="288"/>
    </row>
    <row r="4" spans="1:25" s="10" customFormat="1" ht="4.9000000000000004" customHeight="1" x14ac:dyDescent="0.25">
      <c r="A4" s="9"/>
      <c r="B4" s="9"/>
      <c r="C4" s="9"/>
      <c r="D4" s="9"/>
      <c r="E4" s="9"/>
      <c r="F4" s="9"/>
      <c r="G4" s="9"/>
      <c r="H4" s="9"/>
      <c r="I4" s="9"/>
      <c r="J4" s="9"/>
      <c r="K4" s="9"/>
      <c r="L4" s="9"/>
      <c r="M4" s="9"/>
      <c r="N4" s="9"/>
      <c r="O4" s="9"/>
      <c r="P4" s="9"/>
      <c r="Q4" s="9"/>
      <c r="R4" s="9"/>
      <c r="S4" s="9"/>
      <c r="T4" s="9"/>
      <c r="U4" s="9"/>
      <c r="V4" s="9"/>
      <c r="W4" s="9"/>
    </row>
    <row r="5" spans="1:25" s="10" customFormat="1" ht="6" customHeight="1" x14ac:dyDescent="0.25">
      <c r="A5" s="9"/>
      <c r="B5" s="81"/>
      <c r="C5" s="82"/>
      <c r="D5" s="82"/>
      <c r="E5" s="82"/>
      <c r="F5" s="82"/>
      <c r="G5" s="82"/>
      <c r="H5" s="82"/>
      <c r="I5" s="82"/>
      <c r="J5" s="82"/>
      <c r="K5" s="82"/>
      <c r="L5" s="82"/>
      <c r="M5" s="82"/>
      <c r="N5" s="82"/>
      <c r="O5" s="82"/>
      <c r="P5" s="82"/>
      <c r="Q5" s="82"/>
      <c r="R5" s="82"/>
      <c r="S5" s="82"/>
      <c r="T5" s="82"/>
      <c r="U5" s="82"/>
      <c r="V5" s="83"/>
      <c r="W5" s="9"/>
      <c r="X5" s="18"/>
      <c r="Y5" s="18"/>
    </row>
    <row r="6" spans="1:25" s="10" customFormat="1" ht="33" customHeight="1" x14ac:dyDescent="0.25">
      <c r="A6" s="9"/>
      <c r="B6" s="84"/>
      <c r="C6" s="85"/>
      <c r="D6" s="85"/>
      <c r="E6" s="85"/>
      <c r="F6" s="85"/>
      <c r="G6" s="85"/>
      <c r="H6" s="85"/>
      <c r="I6" s="85"/>
      <c r="J6" s="85"/>
      <c r="K6" s="85"/>
      <c r="L6" s="85"/>
      <c r="M6" s="85"/>
      <c r="N6" s="85"/>
      <c r="O6" s="85"/>
      <c r="P6" s="85"/>
      <c r="Q6" s="85"/>
      <c r="R6" s="85"/>
      <c r="S6" s="85"/>
      <c r="T6" s="85"/>
      <c r="U6" s="85"/>
      <c r="V6" s="86"/>
      <c r="W6" s="9"/>
      <c r="X6" s="18"/>
      <c r="Y6" s="18"/>
    </row>
    <row r="7" spans="1:25" s="10" customFormat="1" ht="33" customHeight="1" x14ac:dyDescent="0.25">
      <c r="B7" s="84"/>
      <c r="C7" s="85"/>
      <c r="D7" s="85"/>
      <c r="E7" s="85"/>
      <c r="F7" s="85"/>
      <c r="G7" s="85"/>
      <c r="H7" s="85"/>
      <c r="I7" s="85"/>
      <c r="J7" s="85"/>
      <c r="K7" s="85"/>
      <c r="L7" s="85"/>
      <c r="M7" s="85"/>
      <c r="N7" s="85"/>
      <c r="O7" s="85"/>
      <c r="P7" s="85"/>
      <c r="Q7" s="85"/>
      <c r="R7" s="85"/>
      <c r="S7" s="85"/>
      <c r="T7" s="85"/>
      <c r="U7" s="85"/>
      <c r="V7" s="86"/>
      <c r="X7" s="18"/>
      <c r="Y7" s="18"/>
    </row>
    <row r="8" spans="1:25" s="10" customFormat="1" ht="6" customHeight="1" x14ac:dyDescent="0.25">
      <c r="B8" s="84"/>
      <c r="C8" s="85"/>
      <c r="D8" s="85"/>
      <c r="E8" s="85"/>
      <c r="F8" s="85"/>
      <c r="G8" s="85"/>
      <c r="H8" s="85"/>
      <c r="I8" s="85"/>
      <c r="J8" s="85"/>
      <c r="K8" s="85"/>
      <c r="L8" s="85"/>
      <c r="M8" s="85"/>
      <c r="N8" s="85"/>
      <c r="O8" s="85"/>
      <c r="P8" s="85"/>
      <c r="Q8" s="85"/>
      <c r="R8" s="85"/>
      <c r="S8" s="85"/>
      <c r="T8" s="85"/>
      <c r="U8" s="100"/>
      <c r="V8" s="101"/>
      <c r="X8" s="18"/>
      <c r="Y8" s="18"/>
    </row>
    <row r="9" spans="1:25" s="10" customFormat="1" ht="5.0999999999999996" customHeight="1" x14ac:dyDescent="0.25">
      <c r="A9" s="18"/>
      <c r="B9" s="187"/>
      <c r="C9" s="187"/>
      <c r="D9" s="187"/>
      <c r="E9" s="187"/>
      <c r="F9" s="187"/>
      <c r="G9" s="187"/>
      <c r="H9" s="187"/>
      <c r="I9" s="187"/>
      <c r="J9" s="187"/>
      <c r="K9" s="187"/>
      <c r="L9" s="187"/>
      <c r="M9" s="187"/>
      <c r="N9" s="187"/>
      <c r="O9" s="187"/>
      <c r="P9" s="187"/>
      <c r="Q9" s="187"/>
      <c r="R9" s="187"/>
      <c r="S9" s="187"/>
      <c r="T9" s="187"/>
      <c r="U9" s="188"/>
      <c r="V9" s="188"/>
      <c r="X9" s="18"/>
      <c r="Y9" s="18"/>
    </row>
    <row r="10" spans="1:25" s="10" customFormat="1" ht="5.0999999999999996" customHeight="1" x14ac:dyDescent="0.25">
      <c r="A10" s="18"/>
      <c r="B10" s="113"/>
      <c r="C10" s="113"/>
      <c r="D10" s="113"/>
      <c r="E10" s="113"/>
      <c r="F10" s="113"/>
      <c r="G10" s="113"/>
      <c r="H10" s="113"/>
      <c r="I10" s="113"/>
      <c r="J10" s="113"/>
      <c r="K10" s="113"/>
      <c r="L10" s="113"/>
      <c r="M10" s="113"/>
      <c r="N10" s="113"/>
      <c r="O10" s="113"/>
      <c r="P10" s="113"/>
      <c r="Q10" s="113"/>
      <c r="R10" s="113"/>
      <c r="S10" s="113"/>
      <c r="T10" s="113"/>
      <c r="U10" s="189"/>
      <c r="V10" s="189"/>
      <c r="X10" s="18"/>
      <c r="Y10" s="18"/>
    </row>
    <row r="11" spans="1:25" s="10" customFormat="1" ht="15.75" customHeight="1" x14ac:dyDescent="0.25">
      <c r="B11" s="12"/>
      <c r="C11" s="13"/>
      <c r="D11" s="13"/>
      <c r="E11" s="13"/>
      <c r="F11" s="13"/>
      <c r="G11" s="13"/>
      <c r="H11" s="13"/>
      <c r="I11" s="13"/>
      <c r="J11" s="13"/>
      <c r="K11" s="13"/>
      <c r="L11" s="13"/>
      <c r="M11" s="13"/>
      <c r="N11" s="13"/>
      <c r="O11" s="13"/>
      <c r="P11" s="13"/>
      <c r="Q11" s="13"/>
      <c r="R11" s="13"/>
      <c r="S11" s="13"/>
      <c r="T11" s="13"/>
      <c r="U11" s="13"/>
      <c r="V11" s="14"/>
      <c r="X11" s="18"/>
      <c r="Y11" s="18"/>
    </row>
    <row r="12" spans="1:25" s="10" customFormat="1" ht="15.75" customHeight="1" x14ac:dyDescent="0.25">
      <c r="B12" s="15"/>
      <c r="C12" s="16"/>
      <c r="D12" s="16"/>
      <c r="E12" s="16"/>
      <c r="F12" s="16"/>
      <c r="G12" s="16"/>
      <c r="H12" s="16"/>
      <c r="I12" s="16"/>
      <c r="J12" s="16"/>
      <c r="K12" s="16"/>
      <c r="L12" s="16"/>
      <c r="M12" s="16"/>
      <c r="N12" s="16"/>
      <c r="O12" s="16"/>
      <c r="P12" s="16"/>
      <c r="Q12" s="16"/>
      <c r="R12" s="16"/>
      <c r="S12" s="16"/>
      <c r="T12" s="16"/>
      <c r="U12" s="16"/>
      <c r="V12" s="17"/>
      <c r="X12" s="18"/>
      <c r="Y12" s="18"/>
    </row>
    <row r="13" spans="1:25" s="10" customFormat="1" ht="15.75" customHeight="1" x14ac:dyDescent="0.25">
      <c r="B13" s="15"/>
      <c r="C13" s="16"/>
      <c r="D13" s="16"/>
      <c r="E13" s="16"/>
      <c r="F13" s="16"/>
      <c r="G13" s="16"/>
      <c r="H13" s="16"/>
      <c r="I13" s="16"/>
      <c r="J13" s="16"/>
      <c r="K13" s="16"/>
      <c r="L13" s="16"/>
      <c r="M13" s="16"/>
      <c r="N13" s="16"/>
      <c r="O13" s="16"/>
      <c r="P13" s="16"/>
      <c r="Q13" s="16"/>
      <c r="R13" s="16"/>
      <c r="S13" s="16"/>
      <c r="T13" s="16"/>
      <c r="U13" s="16"/>
      <c r="V13" s="17"/>
      <c r="X13" s="18"/>
      <c r="Y13" s="18"/>
    </row>
    <row r="14" spans="1:25" s="10" customFormat="1" ht="15.75" customHeight="1" x14ac:dyDescent="0.25">
      <c r="B14" s="15"/>
      <c r="C14" s="16"/>
      <c r="D14" s="16"/>
      <c r="E14" s="16"/>
      <c r="F14" s="16"/>
      <c r="G14" s="16"/>
      <c r="H14" s="16"/>
      <c r="I14" s="16"/>
      <c r="J14" s="16"/>
      <c r="K14" s="16"/>
      <c r="L14" s="16"/>
      <c r="M14" s="16"/>
      <c r="N14" s="16"/>
      <c r="O14" s="16"/>
      <c r="P14" s="16"/>
      <c r="Q14" s="16"/>
      <c r="R14" s="16"/>
      <c r="S14" s="16"/>
      <c r="T14" s="16"/>
      <c r="U14" s="16"/>
      <c r="V14" s="17"/>
      <c r="X14" s="18"/>
      <c r="Y14" s="18"/>
    </row>
    <row r="15" spans="1:25" s="10" customFormat="1" ht="15.75" customHeight="1" x14ac:dyDescent="0.25">
      <c r="B15" s="15"/>
      <c r="C15" s="16"/>
      <c r="D15" s="16"/>
      <c r="E15" s="16"/>
      <c r="F15" s="16"/>
      <c r="G15" s="16"/>
      <c r="H15" s="16"/>
      <c r="I15" s="16"/>
      <c r="J15" s="16"/>
      <c r="K15" s="16"/>
      <c r="L15" s="16"/>
      <c r="M15" s="16"/>
      <c r="N15" s="16"/>
      <c r="O15" s="16"/>
      <c r="P15" s="16"/>
      <c r="Q15" s="16"/>
      <c r="R15" s="16"/>
      <c r="S15" s="16"/>
      <c r="T15" s="16"/>
      <c r="U15" s="16"/>
      <c r="V15" s="17"/>
      <c r="X15" s="18"/>
      <c r="Y15" s="18"/>
    </row>
    <row r="16" spans="1:25" s="10" customFormat="1" ht="15.75" customHeight="1" x14ac:dyDescent="0.25">
      <c r="B16" s="15"/>
      <c r="C16" s="16"/>
      <c r="D16" s="16"/>
      <c r="E16" s="16"/>
      <c r="F16" s="16"/>
      <c r="G16" s="16"/>
      <c r="H16" s="16"/>
      <c r="I16" s="16"/>
      <c r="J16" s="16"/>
      <c r="K16" s="16"/>
      <c r="L16" s="16"/>
      <c r="M16" s="16"/>
      <c r="N16" s="16"/>
      <c r="O16" s="16"/>
      <c r="P16" s="16"/>
      <c r="Q16" s="16"/>
      <c r="R16" s="16"/>
      <c r="S16" s="16"/>
      <c r="T16" s="16"/>
      <c r="U16" s="16"/>
      <c r="V16" s="17"/>
      <c r="X16" s="18"/>
      <c r="Y16" s="18"/>
    </row>
    <row r="17" spans="2:25" s="10" customFormat="1" ht="15.75" customHeight="1" x14ac:dyDescent="0.25">
      <c r="B17" s="15"/>
      <c r="C17" s="16"/>
      <c r="D17" s="16"/>
      <c r="E17" s="16"/>
      <c r="F17" s="16"/>
      <c r="G17" s="16"/>
      <c r="H17" s="16"/>
      <c r="I17" s="16"/>
      <c r="J17" s="16"/>
      <c r="K17" s="16"/>
      <c r="L17" s="16"/>
      <c r="M17" s="16"/>
      <c r="N17" s="16"/>
      <c r="O17" s="16"/>
      <c r="P17" s="16"/>
      <c r="Q17" s="16"/>
      <c r="R17" s="16"/>
      <c r="S17" s="16"/>
      <c r="T17" s="16"/>
      <c r="U17" s="16"/>
      <c r="V17" s="17"/>
      <c r="X17" s="18"/>
      <c r="Y17" s="18"/>
    </row>
    <row r="18" spans="2:25" s="10" customFormat="1" ht="15.75" customHeight="1" x14ac:dyDescent="0.25">
      <c r="B18" s="15"/>
      <c r="C18" s="16"/>
      <c r="D18" s="16"/>
      <c r="E18" s="16"/>
      <c r="F18" s="16"/>
      <c r="G18" s="16"/>
      <c r="H18" s="16"/>
      <c r="I18" s="16"/>
      <c r="J18" s="16"/>
      <c r="K18" s="16"/>
      <c r="L18" s="16"/>
      <c r="M18" s="16"/>
      <c r="N18" s="16"/>
      <c r="O18" s="16"/>
      <c r="P18" s="16"/>
      <c r="Q18" s="16"/>
      <c r="R18" s="16"/>
      <c r="S18" s="16"/>
      <c r="T18" s="16"/>
      <c r="U18" s="16"/>
      <c r="V18" s="17"/>
      <c r="X18" s="18"/>
      <c r="Y18" s="18"/>
    </row>
    <row r="19" spans="2:25" s="10" customFormat="1" ht="15.75" customHeight="1" x14ac:dyDescent="0.25">
      <c r="B19" s="15"/>
      <c r="C19" s="16"/>
      <c r="D19" s="16"/>
      <c r="E19" s="16"/>
      <c r="F19" s="16"/>
      <c r="G19" s="16"/>
      <c r="H19" s="16"/>
      <c r="I19" s="16"/>
      <c r="J19" s="16"/>
      <c r="K19" s="16"/>
      <c r="L19" s="16"/>
      <c r="M19" s="16"/>
      <c r="N19" s="16"/>
      <c r="O19" s="16"/>
      <c r="P19" s="16"/>
      <c r="Q19" s="16"/>
      <c r="R19" s="16"/>
      <c r="S19" s="16"/>
      <c r="T19" s="16"/>
      <c r="U19" s="16"/>
      <c r="V19" s="17"/>
      <c r="X19" s="18"/>
      <c r="Y19" s="18"/>
    </row>
    <row r="20" spans="2:25" s="10" customFormat="1" ht="15.75" customHeight="1" x14ac:dyDescent="0.25">
      <c r="B20" s="15"/>
      <c r="C20" s="16"/>
      <c r="D20" s="16"/>
      <c r="E20" s="16"/>
      <c r="F20" s="16"/>
      <c r="G20" s="16"/>
      <c r="H20" s="16"/>
      <c r="I20" s="16"/>
      <c r="J20" s="16"/>
      <c r="K20" s="16"/>
      <c r="L20" s="16"/>
      <c r="M20" s="16"/>
      <c r="N20" s="16"/>
      <c r="O20" s="16"/>
      <c r="P20" s="16"/>
      <c r="Q20" s="16"/>
      <c r="R20" s="16"/>
      <c r="S20" s="16"/>
      <c r="T20" s="16"/>
      <c r="U20" s="16"/>
      <c r="V20" s="17"/>
      <c r="X20" s="18"/>
      <c r="Y20" s="18"/>
    </row>
    <row r="21" spans="2:25" s="10" customFormat="1" ht="15.75" customHeight="1" x14ac:dyDescent="0.25">
      <c r="B21" s="15"/>
      <c r="C21" s="16"/>
      <c r="D21" s="16"/>
      <c r="E21" s="16"/>
      <c r="F21" s="16"/>
      <c r="G21" s="16"/>
      <c r="H21" s="16"/>
      <c r="I21" s="16"/>
      <c r="J21" s="16"/>
      <c r="K21" s="16"/>
      <c r="L21" s="16"/>
      <c r="M21" s="16"/>
      <c r="N21" s="16"/>
      <c r="O21" s="16"/>
      <c r="P21" s="16"/>
      <c r="Q21" s="16"/>
      <c r="R21" s="16"/>
      <c r="S21" s="16"/>
      <c r="T21" s="16"/>
      <c r="U21" s="16"/>
      <c r="V21" s="17"/>
      <c r="X21" s="18"/>
      <c r="Y21" s="18"/>
    </row>
    <row r="22" spans="2:25" s="10" customFormat="1" ht="15.75" customHeight="1" x14ac:dyDescent="0.25">
      <c r="B22" s="15"/>
      <c r="C22" s="16"/>
      <c r="D22" s="16"/>
      <c r="E22" s="16"/>
      <c r="F22" s="16"/>
      <c r="G22" s="16"/>
      <c r="H22" s="16"/>
      <c r="I22" s="16"/>
      <c r="J22" s="16"/>
      <c r="K22" s="16"/>
      <c r="L22" s="16"/>
      <c r="M22" s="16"/>
      <c r="N22" s="16"/>
      <c r="O22" s="16"/>
      <c r="P22" s="16"/>
      <c r="Q22" s="16"/>
      <c r="R22" s="16"/>
      <c r="S22" s="16"/>
      <c r="T22" s="16"/>
      <c r="U22" s="16"/>
      <c r="V22" s="17"/>
      <c r="X22" s="18"/>
      <c r="Y22" s="18"/>
    </row>
    <row r="23" spans="2:25" s="10" customFormat="1" ht="15.75" customHeight="1" x14ac:dyDescent="0.25">
      <c r="B23" s="15"/>
      <c r="C23" s="16"/>
      <c r="D23" s="16"/>
      <c r="E23" s="16"/>
      <c r="F23" s="16"/>
      <c r="G23" s="16"/>
      <c r="H23" s="16"/>
      <c r="I23" s="16"/>
      <c r="J23" s="16"/>
      <c r="K23" s="16"/>
      <c r="L23" s="16"/>
      <c r="M23" s="16"/>
      <c r="N23" s="16"/>
      <c r="O23" s="16"/>
      <c r="P23" s="16"/>
      <c r="Q23" s="16"/>
      <c r="R23" s="16"/>
      <c r="S23" s="16"/>
      <c r="T23" s="16"/>
      <c r="U23" s="16"/>
      <c r="V23" s="17"/>
      <c r="X23" s="18"/>
      <c r="Y23" s="18"/>
    </row>
    <row r="24" spans="2:25" s="10" customFormat="1" ht="15.75" customHeight="1" x14ac:dyDescent="0.25">
      <c r="B24" s="15"/>
      <c r="C24" s="16"/>
      <c r="D24" s="16"/>
      <c r="E24" s="16"/>
      <c r="F24" s="16"/>
      <c r="G24" s="16"/>
      <c r="H24" s="16"/>
      <c r="I24" s="16"/>
      <c r="J24" s="16"/>
      <c r="K24" s="16"/>
      <c r="L24" s="16"/>
      <c r="M24" s="16"/>
      <c r="N24" s="16"/>
      <c r="O24" s="16"/>
      <c r="P24" s="16"/>
      <c r="Q24" s="16"/>
      <c r="R24" s="16"/>
      <c r="S24" s="16"/>
      <c r="T24" s="16"/>
      <c r="U24" s="16"/>
      <c r="V24" s="17"/>
      <c r="X24" s="18"/>
      <c r="Y24" s="18"/>
    </row>
    <row r="25" spans="2:25" s="10" customFormat="1" ht="15.75" customHeight="1" x14ac:dyDescent="0.25">
      <c r="B25" s="15"/>
      <c r="C25" s="16"/>
      <c r="D25" s="16"/>
      <c r="E25" s="16"/>
      <c r="F25" s="16"/>
      <c r="G25" s="16"/>
      <c r="H25" s="16"/>
      <c r="I25" s="16"/>
      <c r="J25" s="16"/>
      <c r="K25" s="16"/>
      <c r="L25" s="16"/>
      <c r="M25" s="16"/>
      <c r="N25" s="16"/>
      <c r="O25" s="16"/>
      <c r="P25" s="16"/>
      <c r="Q25" s="16"/>
      <c r="R25" s="16"/>
      <c r="S25" s="16"/>
      <c r="T25" s="16"/>
      <c r="U25" s="16"/>
      <c r="V25" s="17"/>
      <c r="X25" s="18"/>
      <c r="Y25" s="18"/>
    </row>
    <row r="26" spans="2:25" s="10" customFormat="1" ht="15.75" customHeight="1" x14ac:dyDescent="0.25">
      <c r="B26" s="15"/>
      <c r="C26" s="16"/>
      <c r="D26" s="16"/>
      <c r="E26" s="16"/>
      <c r="F26" s="16"/>
      <c r="G26" s="16"/>
      <c r="H26" s="16"/>
      <c r="I26" s="16"/>
      <c r="J26" s="16"/>
      <c r="K26" s="16"/>
      <c r="L26" s="16"/>
      <c r="M26" s="16"/>
      <c r="N26" s="16"/>
      <c r="O26" s="16"/>
      <c r="P26" s="16"/>
      <c r="Q26" s="16"/>
      <c r="R26" s="16"/>
      <c r="S26" s="16"/>
      <c r="T26" s="16"/>
      <c r="U26" s="16"/>
      <c r="V26" s="17"/>
      <c r="X26" s="18"/>
      <c r="Y26" s="18"/>
    </row>
    <row r="27" spans="2:25" s="10" customFormat="1" ht="15.75" customHeight="1" x14ac:dyDescent="0.25">
      <c r="B27" s="15"/>
      <c r="C27" s="16"/>
      <c r="D27" s="16"/>
      <c r="E27" s="16"/>
      <c r="F27" s="16"/>
      <c r="G27" s="16"/>
      <c r="H27" s="16"/>
      <c r="I27" s="16"/>
      <c r="J27" s="16"/>
      <c r="K27" s="16"/>
      <c r="L27" s="16"/>
      <c r="M27" s="16"/>
      <c r="N27" s="16"/>
      <c r="O27" s="16"/>
      <c r="P27" s="16"/>
      <c r="Q27" s="16"/>
      <c r="R27" s="16"/>
      <c r="S27" s="16"/>
      <c r="T27" s="16"/>
      <c r="U27" s="16"/>
      <c r="V27" s="17"/>
      <c r="X27" s="18"/>
      <c r="Y27" s="18"/>
    </row>
    <row r="28" spans="2:25" s="10" customFormat="1" ht="15.75" customHeight="1" x14ac:dyDescent="0.25">
      <c r="B28" s="15"/>
      <c r="C28" s="16"/>
      <c r="D28" s="16"/>
      <c r="E28" s="16"/>
      <c r="F28" s="16"/>
      <c r="G28" s="16"/>
      <c r="H28" s="16"/>
      <c r="I28" s="16"/>
      <c r="J28" s="16"/>
      <c r="K28" s="16"/>
      <c r="L28" s="16"/>
      <c r="M28" s="16"/>
      <c r="N28" s="16"/>
      <c r="O28" s="16"/>
      <c r="P28" s="16"/>
      <c r="Q28" s="16"/>
      <c r="R28" s="16"/>
      <c r="S28" s="16"/>
      <c r="T28" s="16"/>
      <c r="U28" s="16"/>
      <c r="V28" s="17"/>
      <c r="X28" s="18"/>
      <c r="Y28" s="18"/>
    </row>
    <row r="29" spans="2:25" s="10" customFormat="1" ht="15.75" customHeight="1" x14ac:dyDescent="0.25">
      <c r="B29" s="15"/>
      <c r="C29" s="16"/>
      <c r="D29" s="16"/>
      <c r="E29" s="16"/>
      <c r="F29" s="16"/>
      <c r="G29" s="16"/>
      <c r="H29" s="16"/>
      <c r="I29" s="16"/>
      <c r="J29" s="16"/>
      <c r="K29" s="16"/>
      <c r="L29" s="16"/>
      <c r="M29" s="16"/>
      <c r="N29" s="16"/>
      <c r="O29" s="16"/>
      <c r="P29" s="16"/>
      <c r="Q29" s="16"/>
      <c r="R29" s="16"/>
      <c r="S29" s="16"/>
      <c r="T29" s="16"/>
      <c r="U29" s="16"/>
      <c r="V29" s="17"/>
      <c r="X29" s="18"/>
      <c r="Y29" s="18"/>
    </row>
    <row r="30" spans="2:25" s="10" customFormat="1" ht="15.75" customHeight="1" x14ac:dyDescent="0.25">
      <c r="B30" s="15"/>
      <c r="C30" s="16"/>
      <c r="D30" s="16"/>
      <c r="E30" s="16"/>
      <c r="F30" s="16"/>
      <c r="G30" s="16"/>
      <c r="H30" s="16"/>
      <c r="I30" s="16"/>
      <c r="J30" s="16"/>
      <c r="K30" s="16"/>
      <c r="L30" s="16"/>
      <c r="M30" s="16"/>
      <c r="N30" s="16"/>
      <c r="O30" s="16"/>
      <c r="P30" s="16"/>
      <c r="Q30" s="16"/>
      <c r="R30" s="16"/>
      <c r="S30" s="16"/>
      <c r="T30" s="16"/>
      <c r="U30" s="16"/>
      <c r="V30" s="17"/>
      <c r="X30" s="18"/>
      <c r="Y30" s="18"/>
    </row>
    <row r="31" spans="2:25" s="10" customFormat="1" ht="15.75" customHeight="1" x14ac:dyDescent="0.25">
      <c r="B31" s="15"/>
      <c r="C31" s="16"/>
      <c r="D31" s="16"/>
      <c r="E31" s="16"/>
      <c r="F31" s="16"/>
      <c r="G31" s="16"/>
      <c r="H31" s="16"/>
      <c r="I31" s="16"/>
      <c r="J31" s="16"/>
      <c r="K31" s="16"/>
      <c r="L31" s="16"/>
      <c r="M31" s="16"/>
      <c r="N31" s="16"/>
      <c r="O31" s="16"/>
      <c r="P31" s="16"/>
      <c r="Q31" s="16"/>
      <c r="R31" s="16"/>
      <c r="S31" s="16"/>
      <c r="T31" s="16"/>
      <c r="U31" s="16"/>
      <c r="V31" s="17"/>
      <c r="X31" s="18"/>
      <c r="Y31" s="18"/>
    </row>
    <row r="32" spans="2:25" s="10" customFormat="1" ht="15.75" customHeight="1" x14ac:dyDescent="0.25">
      <c r="B32" s="15"/>
      <c r="C32" s="16"/>
      <c r="D32" s="16"/>
      <c r="E32" s="16"/>
      <c r="F32" s="16"/>
      <c r="G32" s="16"/>
      <c r="H32" s="16"/>
      <c r="I32" s="16"/>
      <c r="J32" s="16"/>
      <c r="K32" s="16"/>
      <c r="L32" s="16"/>
      <c r="M32" s="16"/>
      <c r="N32" s="16"/>
      <c r="O32" s="16"/>
      <c r="P32" s="16"/>
      <c r="Q32" s="16"/>
      <c r="R32" s="16"/>
      <c r="S32" s="16"/>
      <c r="T32" s="16"/>
      <c r="U32" s="16"/>
      <c r="V32" s="17"/>
      <c r="X32" s="18"/>
      <c r="Y32" s="18"/>
    </row>
    <row r="33" spans="2:41" s="10" customFormat="1" ht="15.75" customHeight="1" x14ac:dyDescent="0.25">
      <c r="B33" s="15"/>
      <c r="C33" s="16"/>
      <c r="D33" s="16"/>
      <c r="E33" s="16"/>
      <c r="F33" s="16"/>
      <c r="G33" s="16"/>
      <c r="H33" s="16"/>
      <c r="I33" s="16"/>
      <c r="J33" s="16"/>
      <c r="K33" s="16"/>
      <c r="L33" s="16"/>
      <c r="M33" s="16"/>
      <c r="N33" s="16"/>
      <c r="O33" s="16"/>
      <c r="P33" s="16"/>
      <c r="Q33" s="16"/>
      <c r="R33" s="16"/>
      <c r="S33" s="16"/>
      <c r="T33" s="16"/>
      <c r="U33" s="16"/>
      <c r="V33" s="17"/>
      <c r="X33" s="18"/>
      <c r="Y33" s="18"/>
    </row>
    <row r="34" spans="2:41" s="10" customFormat="1" ht="15.75" customHeight="1" x14ac:dyDescent="0.25">
      <c r="B34" s="15"/>
      <c r="C34" s="16"/>
      <c r="D34" s="16"/>
      <c r="E34" s="16"/>
      <c r="F34" s="16"/>
      <c r="G34" s="16"/>
      <c r="H34" s="16"/>
      <c r="I34" s="16"/>
      <c r="J34" s="16"/>
      <c r="K34" s="16"/>
      <c r="L34" s="16"/>
      <c r="M34" s="16"/>
      <c r="N34" s="16"/>
      <c r="O34" s="16"/>
      <c r="P34" s="16"/>
      <c r="Q34" s="16"/>
      <c r="R34" s="16"/>
      <c r="S34" s="16"/>
      <c r="T34" s="16"/>
      <c r="U34" s="16"/>
      <c r="V34" s="17"/>
      <c r="X34" s="18"/>
      <c r="Y34" s="18"/>
    </row>
    <row r="35" spans="2:41" s="10" customFormat="1" ht="15.75" customHeight="1" x14ac:dyDescent="0.25">
      <c r="B35" s="15"/>
      <c r="C35" s="16"/>
      <c r="D35" s="16"/>
      <c r="E35" s="16"/>
      <c r="F35" s="16"/>
      <c r="G35" s="16"/>
      <c r="H35" s="16"/>
      <c r="I35" s="16"/>
      <c r="J35" s="16"/>
      <c r="K35" s="16"/>
      <c r="L35" s="16"/>
      <c r="M35" s="16"/>
      <c r="N35" s="16"/>
      <c r="O35" s="16"/>
      <c r="P35" s="16"/>
      <c r="Q35" s="16"/>
      <c r="R35" s="16"/>
      <c r="S35" s="16"/>
      <c r="T35" s="16"/>
      <c r="U35" s="16"/>
      <c r="V35" s="17"/>
      <c r="X35" s="18"/>
      <c r="Y35" s="18"/>
    </row>
    <row r="36" spans="2:41" s="10" customFormat="1" ht="15.75" customHeight="1" x14ac:dyDescent="0.25">
      <c r="B36" s="15"/>
      <c r="C36" s="16"/>
      <c r="D36" s="16"/>
      <c r="E36" s="16"/>
      <c r="F36" s="16"/>
      <c r="G36" s="16"/>
      <c r="H36" s="16"/>
      <c r="I36" s="16"/>
      <c r="J36" s="16"/>
      <c r="K36" s="16"/>
      <c r="L36" s="16"/>
      <c r="M36" s="16"/>
      <c r="N36" s="16"/>
      <c r="O36" s="16"/>
      <c r="P36" s="16"/>
      <c r="Q36" s="16"/>
      <c r="R36" s="16"/>
      <c r="S36" s="16"/>
      <c r="T36" s="16"/>
      <c r="U36" s="16"/>
      <c r="V36" s="17"/>
      <c r="X36" s="18"/>
      <c r="Y36" s="18"/>
    </row>
    <row r="37" spans="2:41" s="10" customFormat="1" ht="15.75" customHeight="1" x14ac:dyDescent="0.25">
      <c r="B37" s="15"/>
      <c r="C37" s="16"/>
      <c r="D37" s="16"/>
      <c r="E37" s="16"/>
      <c r="F37" s="16"/>
      <c r="G37" s="16"/>
      <c r="H37" s="16"/>
      <c r="I37" s="16"/>
      <c r="J37" s="16"/>
      <c r="K37" s="16"/>
      <c r="L37" s="16"/>
      <c r="M37" s="16"/>
      <c r="N37" s="16"/>
      <c r="O37" s="16"/>
      <c r="P37" s="16"/>
      <c r="Q37" s="16"/>
      <c r="R37" s="16"/>
      <c r="S37" s="16"/>
      <c r="T37" s="16"/>
      <c r="U37" s="16"/>
      <c r="V37" s="17"/>
      <c r="X37" s="18"/>
      <c r="Y37" s="18"/>
    </row>
    <row r="38" spans="2:41" ht="15.75" customHeight="1" x14ac:dyDescent="0.25">
      <c r="B38" s="19"/>
      <c r="C38" s="20"/>
      <c r="D38" s="20"/>
      <c r="E38" s="20"/>
      <c r="F38" s="20"/>
      <c r="G38" s="20"/>
      <c r="H38" s="20"/>
      <c r="I38" s="20"/>
      <c r="J38" s="20"/>
      <c r="K38" s="20"/>
      <c r="L38" s="20"/>
      <c r="M38" s="20"/>
      <c r="N38" s="20"/>
      <c r="O38" s="20"/>
      <c r="P38" s="20"/>
      <c r="Q38" s="20"/>
      <c r="R38" s="20"/>
      <c r="S38" s="20"/>
      <c r="T38" s="20"/>
      <c r="U38" s="20"/>
      <c r="V38" s="21"/>
      <c r="W38" s="10"/>
      <c r="Z38" s="10"/>
      <c r="AA38" s="10"/>
      <c r="AB38" s="10"/>
      <c r="AC38" s="10"/>
      <c r="AD38" s="10"/>
      <c r="AE38" s="10"/>
      <c r="AF38" s="10"/>
      <c r="AG38" s="10"/>
      <c r="AH38" s="10"/>
      <c r="AI38" s="10"/>
      <c r="AJ38" s="10"/>
      <c r="AK38" s="10"/>
      <c r="AL38" s="10"/>
      <c r="AM38" s="10"/>
      <c r="AN38" s="10"/>
      <c r="AO38" s="10"/>
    </row>
    <row r="39" spans="2:41" ht="7.35" customHeight="1" x14ac:dyDescent="0.25"/>
    <row r="40" spans="2:41" s="22" customFormat="1" ht="23.1" customHeight="1" x14ac:dyDescent="0.25">
      <c r="B40" s="23"/>
      <c r="C40" s="23"/>
      <c r="D40" s="23"/>
      <c r="E40" s="24"/>
      <c r="F40" s="25"/>
      <c r="G40" s="25"/>
      <c r="H40" s="25"/>
      <c r="I40" s="23"/>
      <c r="J40" s="23"/>
      <c r="K40" s="23"/>
      <c r="L40" s="23"/>
      <c r="M40" s="23"/>
      <c r="N40" s="23"/>
      <c r="O40" s="23"/>
      <c r="P40" s="23"/>
      <c r="Q40" s="23"/>
      <c r="R40" s="23"/>
      <c r="S40" s="23"/>
      <c r="T40" s="23"/>
      <c r="U40" s="23"/>
      <c r="V40" s="23"/>
    </row>
  </sheetData>
  <sheetProtection algorithmName="SHA-512" hashValue="1TVDJzYg1T1xPgcxijn9CCLfpYMQ7rxD1a9T/bKsAItTp4Zxi988pyJXeszHEGgq2geQjaHCNGhyKlrlH5vCUg==" saltValue="ArL/fbQ4rbaXRpiqv7DpNg==" spinCount="100000" sheet="1" objects="1" scenarios="1"/>
  <printOptions horizontalCentered="1"/>
  <pageMargins left="0.31496062992125984" right="0.31496062992125984" top="0.31496062992125984" bottom="0.31496062992125984" header="0.31496062992125984" footer="0.31496062992125984"/>
  <pageSetup paperSize="9" scale="78" orientation="landscape" r:id="rId1"/>
  <drawing r:id="rId2"/>
  <extLst>
    <ext xmlns:x14="http://schemas.microsoft.com/office/spreadsheetml/2009/9/main" uri="{A8765BA9-456A-4dab-B4F3-ACF838C121DE}">
      <x14:slicerList>
        <x14:slicer r:id="rId3"/>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925255-3A0E-4BD2-810A-00D4B6E35058}">
  <sheetPr codeName="Sheet7">
    <pageSetUpPr autoPageBreaks="0" fitToPage="1"/>
  </sheetPr>
  <dimension ref="A1:V513"/>
  <sheetViews>
    <sheetView showGridLines="0" showRowColHeaders="0" zoomScale="90" zoomScaleNormal="90" zoomScaleSheetLayoutView="85" workbookViewId="0">
      <pane ySplit="8" topLeftCell="A9" activePane="bottomLeft" state="frozen"/>
      <selection activeCell="A4" sqref="A4"/>
      <selection pane="bottomLeft" activeCell="A9" sqref="A9"/>
    </sheetView>
  </sheetViews>
  <sheetFormatPr defaultColWidth="8.85546875" defaultRowHeight="15" outlineLevelRow="1" x14ac:dyDescent="0.25"/>
  <cols>
    <col min="1" max="1" width="3.7109375" style="18" customWidth="1"/>
    <col min="2" max="2" width="4.140625" style="18" customWidth="1"/>
    <col min="3" max="4" width="32.140625" style="18" customWidth="1"/>
    <col min="5" max="5" width="12" style="18" customWidth="1"/>
    <col min="6" max="6" width="12.85546875" style="18" customWidth="1"/>
    <col min="7" max="7" width="24.5703125" style="18" customWidth="1"/>
    <col min="8" max="8" width="15" style="33" bestFit="1" customWidth="1"/>
    <col min="9" max="9" width="15.7109375" style="18" bestFit="1" customWidth="1"/>
    <col min="10" max="10" width="14.28515625" style="18" customWidth="1"/>
    <col min="11" max="11" width="18.85546875" style="18" customWidth="1"/>
    <col min="12" max="12" width="15.5703125" style="33" customWidth="1"/>
    <col min="13" max="13" width="44.5703125" style="18" customWidth="1"/>
    <col min="14" max="14" width="4.140625" style="33" customWidth="1"/>
    <col min="15" max="15" width="8.85546875" style="33" customWidth="1"/>
    <col min="16" max="16" width="8.85546875" style="18" hidden="1" customWidth="1"/>
    <col min="17" max="19" width="8.85546875" style="18" customWidth="1"/>
    <col min="20" max="16384" width="8.85546875" style="18"/>
  </cols>
  <sheetData>
    <row r="1" spans="1:16" s="1" customFormat="1" ht="6.75" customHeight="1" x14ac:dyDescent="0.25">
      <c r="B1" s="2"/>
      <c r="E1" s="3"/>
      <c r="F1" s="3"/>
      <c r="H1" s="3"/>
      <c r="I1" s="3"/>
      <c r="J1" s="3"/>
      <c r="K1" s="3"/>
    </row>
    <row r="2" spans="1:16" s="30" customFormat="1" ht="20.100000000000001" customHeight="1" x14ac:dyDescent="0.25">
      <c r="B2" s="43"/>
      <c r="C2" s="141" t="s">
        <v>60</v>
      </c>
      <c r="D2" s="26"/>
      <c r="E2" s="31"/>
      <c r="F2" s="31"/>
      <c r="G2" s="31"/>
      <c r="H2" s="31"/>
      <c r="I2" s="31"/>
      <c r="J2" s="31"/>
      <c r="K2" s="31"/>
      <c r="L2" s="31"/>
      <c r="M2" s="28"/>
      <c r="N2" s="31"/>
      <c r="O2" s="32"/>
    </row>
    <row r="3" spans="1:16" s="284" customFormat="1" ht="24" customHeight="1" x14ac:dyDescent="0.25">
      <c r="B3" s="289"/>
      <c r="C3" s="293" t="s">
        <v>2</v>
      </c>
      <c r="D3" s="291"/>
      <c r="E3" s="287"/>
      <c r="F3" s="287"/>
      <c r="G3" s="287"/>
      <c r="H3" s="287"/>
      <c r="I3" s="287"/>
      <c r="J3" s="287"/>
      <c r="K3" s="287"/>
      <c r="L3" s="287"/>
      <c r="M3" s="292"/>
      <c r="N3" s="287"/>
      <c r="O3" s="288"/>
    </row>
    <row r="4" spans="1:16" s="10" customFormat="1" ht="5.0999999999999996" customHeight="1" x14ac:dyDescent="0.25">
      <c r="A4" s="9"/>
      <c r="B4" s="9"/>
      <c r="C4" s="9"/>
      <c r="D4" s="9"/>
      <c r="E4" s="9"/>
      <c r="F4" s="9"/>
      <c r="G4" s="9"/>
      <c r="H4" s="9"/>
      <c r="I4" s="9"/>
      <c r="J4" s="9"/>
      <c r="K4" s="9"/>
      <c r="L4" s="9"/>
      <c r="M4" s="9"/>
      <c r="N4" s="9"/>
      <c r="O4" s="9"/>
    </row>
    <row r="5" spans="1:16" s="10" customFormat="1" ht="4.9000000000000004" customHeight="1" x14ac:dyDescent="0.25">
      <c r="A5" s="11"/>
      <c r="B5" s="11"/>
      <c r="C5" s="11"/>
      <c r="D5" s="11"/>
      <c r="E5" s="11"/>
      <c r="F5" s="11"/>
      <c r="G5" s="11"/>
      <c r="H5" s="11"/>
      <c r="I5" s="11"/>
      <c r="J5" s="11"/>
      <c r="K5" s="11"/>
      <c r="L5" s="11"/>
      <c r="M5" s="11"/>
      <c r="N5" s="11"/>
      <c r="O5" s="11"/>
    </row>
    <row r="6" spans="1:16" s="10" customFormat="1" x14ac:dyDescent="0.25">
      <c r="A6" s="9"/>
      <c r="B6" s="12"/>
      <c r="C6" s="13"/>
      <c r="D6" s="13"/>
      <c r="E6" s="13"/>
      <c r="F6" s="13"/>
      <c r="G6" s="13"/>
      <c r="H6" s="13"/>
      <c r="I6" s="13"/>
      <c r="J6" s="13"/>
      <c r="K6" s="48"/>
      <c r="L6" s="13"/>
      <c r="M6" s="13"/>
      <c r="N6" s="14"/>
      <c r="O6" s="9"/>
    </row>
    <row r="7" spans="1:16" s="10" customFormat="1" x14ac:dyDescent="0.25">
      <c r="A7" s="9"/>
      <c r="B7" s="15"/>
      <c r="C7" s="16"/>
      <c r="D7" s="20"/>
      <c r="E7" s="20"/>
      <c r="F7" s="20"/>
      <c r="G7" s="121" t="s">
        <v>96</v>
      </c>
      <c r="H7" s="118"/>
      <c r="I7" s="118"/>
      <c r="J7" s="118"/>
      <c r="K7" s="119"/>
      <c r="L7" s="118"/>
      <c r="M7" s="120"/>
      <c r="N7" s="17"/>
      <c r="O7" s="9"/>
    </row>
    <row r="8" spans="1:16" s="10" customFormat="1" ht="20.100000000000001" customHeight="1" x14ac:dyDescent="0.25">
      <c r="B8" s="15"/>
      <c r="C8" s="42" t="s">
        <v>73</v>
      </c>
      <c r="D8" s="55" t="s">
        <v>12</v>
      </c>
      <c r="E8" s="55" t="s">
        <v>44</v>
      </c>
      <c r="F8" s="55" t="s">
        <v>4</v>
      </c>
      <c r="G8" s="116" t="s">
        <v>13</v>
      </c>
      <c r="H8" s="116" t="s">
        <v>20</v>
      </c>
      <c r="I8" s="116" t="s">
        <v>21</v>
      </c>
      <c r="J8" s="116" t="s">
        <v>15</v>
      </c>
      <c r="K8" s="116" t="s">
        <v>11</v>
      </c>
      <c r="L8" s="116" t="s">
        <v>38</v>
      </c>
      <c r="M8" s="117" t="s">
        <v>39</v>
      </c>
      <c r="N8" s="17"/>
    </row>
    <row r="9" spans="1:16" s="10" customFormat="1" x14ac:dyDescent="0.25">
      <c r="B9" s="15"/>
      <c r="C9" s="44" t="s">
        <v>92</v>
      </c>
      <c r="D9" s="132" t="s">
        <v>81</v>
      </c>
      <c r="E9" s="77" t="s">
        <v>45</v>
      </c>
      <c r="F9" s="77" t="s">
        <v>103</v>
      </c>
      <c r="G9" s="77" t="s">
        <v>76</v>
      </c>
      <c r="H9" s="122">
        <v>44664</v>
      </c>
      <c r="I9" s="122"/>
      <c r="J9" s="122">
        <v>44713</v>
      </c>
      <c r="K9" s="78">
        <v>0.4</v>
      </c>
      <c r="L9" s="79">
        <v>107</v>
      </c>
      <c r="M9" s="80" t="s">
        <v>94</v>
      </c>
      <c r="N9" s="17"/>
      <c r="P9" s="112">
        <v>1</v>
      </c>
    </row>
    <row r="10" spans="1:16" s="10" customFormat="1" x14ac:dyDescent="0.25">
      <c r="B10" s="15"/>
      <c r="C10" s="44" t="s">
        <v>92</v>
      </c>
      <c r="D10" s="77" t="s">
        <v>79</v>
      </c>
      <c r="E10" s="77" t="s">
        <v>6</v>
      </c>
      <c r="F10" s="77" t="s">
        <v>8</v>
      </c>
      <c r="G10" s="77" t="s">
        <v>75</v>
      </c>
      <c r="H10" s="122">
        <v>44634</v>
      </c>
      <c r="I10" s="122"/>
      <c r="J10" s="122">
        <v>44712</v>
      </c>
      <c r="K10" s="78">
        <v>0</v>
      </c>
      <c r="L10" s="79">
        <v>145</v>
      </c>
      <c r="M10" s="80" t="s">
        <v>95</v>
      </c>
      <c r="N10" s="17"/>
    </row>
    <row r="11" spans="1:16" s="10" customFormat="1" x14ac:dyDescent="0.25">
      <c r="B11" s="15"/>
      <c r="C11" s="44" t="s">
        <v>92</v>
      </c>
      <c r="D11" s="77" t="s">
        <v>80</v>
      </c>
      <c r="E11" s="77" t="s">
        <v>16</v>
      </c>
      <c r="F11" s="77" t="s">
        <v>8</v>
      </c>
      <c r="G11" s="77" t="s">
        <v>76</v>
      </c>
      <c r="H11" s="122">
        <v>44621</v>
      </c>
      <c r="I11" s="122"/>
      <c r="J11" s="122">
        <v>44714</v>
      </c>
      <c r="K11" s="78">
        <v>0.2</v>
      </c>
      <c r="L11" s="79">
        <v>139</v>
      </c>
      <c r="M11" s="80"/>
      <c r="N11" s="17"/>
    </row>
    <row r="12" spans="1:16" s="10" customFormat="1" x14ac:dyDescent="0.25">
      <c r="B12" s="15"/>
      <c r="C12" s="44" t="s">
        <v>92</v>
      </c>
      <c r="D12" s="77" t="s">
        <v>91</v>
      </c>
      <c r="E12" s="77" t="s">
        <v>45</v>
      </c>
      <c r="F12" s="77" t="s">
        <v>9</v>
      </c>
      <c r="G12" s="77" t="s">
        <v>74</v>
      </c>
      <c r="H12" s="122">
        <v>44613</v>
      </c>
      <c r="I12" s="122"/>
      <c r="J12" s="122">
        <v>44713</v>
      </c>
      <c r="K12" s="78">
        <v>0.4</v>
      </c>
      <c r="L12" s="79">
        <v>66</v>
      </c>
      <c r="M12" s="80"/>
      <c r="N12" s="17"/>
    </row>
    <row r="13" spans="1:16" s="10" customFormat="1" x14ac:dyDescent="0.25">
      <c r="B13" s="15"/>
      <c r="C13" s="44"/>
      <c r="D13" s="77" t="s">
        <v>86</v>
      </c>
      <c r="E13" s="77" t="s">
        <v>19</v>
      </c>
      <c r="F13" s="77" t="s">
        <v>10</v>
      </c>
      <c r="G13" s="77" t="s">
        <v>76</v>
      </c>
      <c r="H13" s="122">
        <v>44644</v>
      </c>
      <c r="I13" s="122">
        <v>44649</v>
      </c>
      <c r="J13" s="122">
        <v>44704</v>
      </c>
      <c r="K13" s="78">
        <v>0.6</v>
      </c>
      <c r="L13" s="79">
        <v>131</v>
      </c>
      <c r="M13" s="80"/>
      <c r="N13" s="17"/>
    </row>
    <row r="14" spans="1:16" s="10" customFormat="1" x14ac:dyDescent="0.25">
      <c r="B14" s="15"/>
      <c r="C14" s="44"/>
      <c r="D14" s="77" t="s">
        <v>82</v>
      </c>
      <c r="E14" s="77" t="s">
        <v>19</v>
      </c>
      <c r="F14" s="77" t="s">
        <v>10</v>
      </c>
      <c r="G14" s="77" t="s">
        <v>74</v>
      </c>
      <c r="H14" s="122">
        <v>44648</v>
      </c>
      <c r="I14" s="122">
        <v>44652</v>
      </c>
      <c r="J14" s="122">
        <v>44655</v>
      </c>
      <c r="K14" s="78">
        <v>0.6</v>
      </c>
      <c r="L14" s="79">
        <v>77</v>
      </c>
      <c r="M14" s="80"/>
      <c r="N14" s="17"/>
    </row>
    <row r="15" spans="1:16" s="10" customFormat="1" x14ac:dyDescent="0.25">
      <c r="B15" s="15"/>
      <c r="C15" s="44"/>
      <c r="D15" s="77" t="s">
        <v>85</v>
      </c>
      <c r="E15" s="77" t="s">
        <v>19</v>
      </c>
      <c r="F15" s="77" t="s">
        <v>9</v>
      </c>
      <c r="G15" s="77" t="s">
        <v>75</v>
      </c>
      <c r="H15" s="122">
        <v>44664</v>
      </c>
      <c r="I15" s="122">
        <v>44664</v>
      </c>
      <c r="J15" s="122">
        <v>44664</v>
      </c>
      <c r="K15" s="78">
        <v>0.7</v>
      </c>
      <c r="L15" s="79">
        <v>110</v>
      </c>
      <c r="M15" s="80"/>
      <c r="N15" s="17"/>
    </row>
    <row r="16" spans="1:16" s="10" customFormat="1" x14ac:dyDescent="0.25">
      <c r="B16" s="15"/>
      <c r="C16" s="44"/>
      <c r="D16" s="77" t="s">
        <v>83</v>
      </c>
      <c r="E16" s="77" t="s">
        <v>19</v>
      </c>
      <c r="F16" s="77" t="s">
        <v>9</v>
      </c>
      <c r="G16" s="77" t="s">
        <v>76</v>
      </c>
      <c r="H16" s="122">
        <v>44649</v>
      </c>
      <c r="I16" s="122"/>
      <c r="J16" s="122">
        <v>44713</v>
      </c>
      <c r="K16" s="78">
        <v>0.6</v>
      </c>
      <c r="L16" s="79">
        <v>110</v>
      </c>
      <c r="M16" s="80"/>
      <c r="N16" s="17"/>
    </row>
    <row r="17" spans="2:20" s="10" customFormat="1" x14ac:dyDescent="0.25">
      <c r="B17" s="15"/>
      <c r="C17" s="44" t="s">
        <v>93</v>
      </c>
      <c r="D17" s="77" t="s">
        <v>84</v>
      </c>
      <c r="E17" s="77" t="s">
        <v>45</v>
      </c>
      <c r="F17" s="77" t="s">
        <v>10</v>
      </c>
      <c r="G17" s="77" t="s">
        <v>76</v>
      </c>
      <c r="H17" s="122">
        <v>44664</v>
      </c>
      <c r="I17" s="122">
        <v>44669</v>
      </c>
      <c r="J17" s="122">
        <v>44669</v>
      </c>
      <c r="K17" s="78">
        <v>0.6</v>
      </c>
      <c r="L17" s="79">
        <v>77</v>
      </c>
      <c r="M17" s="80"/>
      <c r="N17" s="17"/>
    </row>
    <row r="18" spans="2:20" s="10" customFormat="1" x14ac:dyDescent="0.25">
      <c r="B18" s="15"/>
      <c r="C18" s="44"/>
      <c r="D18" s="77" t="s">
        <v>87</v>
      </c>
      <c r="E18" s="77" t="s">
        <v>16</v>
      </c>
      <c r="F18" s="77" t="s">
        <v>10</v>
      </c>
      <c r="G18" s="77" t="s">
        <v>74</v>
      </c>
      <c r="H18" s="122">
        <v>44713</v>
      </c>
      <c r="I18" s="122"/>
      <c r="J18" s="122">
        <v>44804</v>
      </c>
      <c r="K18" s="78">
        <v>0.7</v>
      </c>
      <c r="L18" s="79">
        <v>122</v>
      </c>
      <c r="M18" s="80"/>
      <c r="N18" s="17"/>
    </row>
    <row r="19" spans="2:20" s="10" customFormat="1" x14ac:dyDescent="0.25">
      <c r="B19" s="15"/>
      <c r="C19" s="44"/>
      <c r="D19" s="77" t="s">
        <v>88</v>
      </c>
      <c r="E19" s="77" t="s">
        <v>45</v>
      </c>
      <c r="F19" s="77" t="s">
        <v>8</v>
      </c>
      <c r="G19" s="77" t="s">
        <v>76</v>
      </c>
      <c r="H19" s="122">
        <v>44670</v>
      </c>
      <c r="I19" s="122"/>
      <c r="J19" s="122">
        <v>44713</v>
      </c>
      <c r="K19" s="78">
        <v>1</v>
      </c>
      <c r="L19" s="79">
        <v>55</v>
      </c>
      <c r="M19" s="80"/>
      <c r="N19" s="17"/>
    </row>
    <row r="20" spans="2:20" x14ac:dyDescent="0.25">
      <c r="B20" s="15"/>
      <c r="C20" s="44"/>
      <c r="D20" s="77" t="s">
        <v>89</v>
      </c>
      <c r="E20" s="77" t="s">
        <v>45</v>
      </c>
      <c r="F20" s="77" t="s">
        <v>9</v>
      </c>
      <c r="G20" s="77" t="s">
        <v>74</v>
      </c>
      <c r="H20" s="122">
        <v>44678</v>
      </c>
      <c r="I20" s="122"/>
      <c r="J20" s="122">
        <v>44803</v>
      </c>
      <c r="K20" s="78">
        <v>0.4</v>
      </c>
      <c r="L20" s="79">
        <v>64</v>
      </c>
      <c r="M20" s="80"/>
      <c r="N20" s="17"/>
      <c r="O20" s="10"/>
      <c r="P20" s="10"/>
      <c r="Q20" s="10"/>
      <c r="R20" s="10"/>
      <c r="S20" s="10"/>
      <c r="T20" s="10"/>
    </row>
    <row r="21" spans="2:20" x14ac:dyDescent="0.25">
      <c r="B21" s="15"/>
      <c r="C21" s="44"/>
      <c r="D21" s="77" t="s">
        <v>90</v>
      </c>
      <c r="E21" s="77" t="s">
        <v>7</v>
      </c>
      <c r="F21" s="77" t="s">
        <v>8</v>
      </c>
      <c r="G21" s="77" t="s">
        <v>75</v>
      </c>
      <c r="H21" s="122">
        <v>44651</v>
      </c>
      <c r="I21" s="122">
        <v>44681</v>
      </c>
      <c r="J21" s="122">
        <v>44679</v>
      </c>
      <c r="K21" s="78">
        <v>0.4</v>
      </c>
      <c r="L21" s="79">
        <v>64</v>
      </c>
      <c r="M21" s="80"/>
      <c r="N21" s="17"/>
      <c r="O21" s="10"/>
      <c r="P21" s="10"/>
      <c r="Q21" s="10"/>
      <c r="R21" s="10"/>
      <c r="S21" s="10"/>
      <c r="T21" s="10"/>
    </row>
    <row r="22" spans="2:20" x14ac:dyDescent="0.25">
      <c r="B22" s="15"/>
      <c r="C22" s="44"/>
      <c r="D22" s="77"/>
      <c r="E22" s="77"/>
      <c r="F22" s="77"/>
      <c r="G22" s="77"/>
      <c r="H22" s="122"/>
      <c r="I22" s="122"/>
      <c r="J22" s="122"/>
      <c r="K22" s="78"/>
      <c r="L22" s="79"/>
      <c r="M22" s="80"/>
      <c r="N22" s="17"/>
      <c r="O22" s="10"/>
      <c r="P22" s="10"/>
      <c r="Q22" s="10"/>
      <c r="R22" s="10"/>
      <c r="S22" s="10"/>
      <c r="T22" s="10"/>
    </row>
    <row r="23" spans="2:20" x14ac:dyDescent="0.25">
      <c r="B23" s="15"/>
      <c r="C23" s="44"/>
      <c r="D23" s="77"/>
      <c r="E23" s="77"/>
      <c r="F23" s="77"/>
      <c r="G23" s="77"/>
      <c r="H23" s="122"/>
      <c r="I23" s="122"/>
      <c r="J23" s="122"/>
      <c r="K23" s="78"/>
      <c r="L23" s="79"/>
      <c r="M23" s="80"/>
      <c r="N23" s="17"/>
      <c r="O23" s="10"/>
      <c r="P23" s="10"/>
      <c r="Q23" s="10"/>
      <c r="R23" s="10"/>
      <c r="S23" s="10"/>
      <c r="T23" s="10"/>
    </row>
    <row r="24" spans="2:20" x14ac:dyDescent="0.25">
      <c r="B24" s="15"/>
      <c r="C24" s="44"/>
      <c r="D24" s="77"/>
      <c r="E24" s="77"/>
      <c r="F24" s="77"/>
      <c r="G24" s="77"/>
      <c r="H24" s="122"/>
      <c r="I24" s="122"/>
      <c r="J24" s="122"/>
      <c r="K24" s="78"/>
      <c r="L24" s="79"/>
      <c r="M24" s="80"/>
      <c r="N24" s="17"/>
      <c r="O24" s="10"/>
      <c r="P24" s="10"/>
      <c r="Q24" s="10"/>
      <c r="R24" s="10"/>
      <c r="S24" s="10"/>
      <c r="T24" s="10"/>
    </row>
    <row r="25" spans="2:20" x14ac:dyDescent="0.25">
      <c r="B25" s="15"/>
      <c r="C25" s="44"/>
      <c r="D25" s="77"/>
      <c r="E25" s="77"/>
      <c r="F25" s="77"/>
      <c r="G25" s="77"/>
      <c r="H25" s="122"/>
      <c r="I25" s="122"/>
      <c r="J25" s="122"/>
      <c r="K25" s="78"/>
      <c r="L25" s="79"/>
      <c r="M25" s="80"/>
      <c r="N25" s="17"/>
      <c r="O25" s="10"/>
      <c r="P25" s="10"/>
      <c r="Q25" s="10"/>
      <c r="R25" s="10"/>
      <c r="S25" s="54"/>
      <c r="T25" s="10"/>
    </row>
    <row r="26" spans="2:20" x14ac:dyDescent="0.25">
      <c r="B26" s="15"/>
      <c r="C26" s="44"/>
      <c r="D26" s="77"/>
      <c r="E26" s="77"/>
      <c r="F26" s="77"/>
      <c r="G26" s="77"/>
      <c r="H26" s="122"/>
      <c r="I26" s="122"/>
      <c r="J26" s="122"/>
      <c r="K26" s="78"/>
      <c r="L26" s="79"/>
      <c r="M26" s="80"/>
      <c r="N26" s="17"/>
      <c r="O26" s="10"/>
      <c r="P26" s="10"/>
      <c r="Q26" s="10"/>
      <c r="R26" s="10"/>
      <c r="S26" s="10"/>
      <c r="T26" s="10"/>
    </row>
    <row r="27" spans="2:20" x14ac:dyDescent="0.25">
      <c r="B27" s="15"/>
      <c r="C27" s="44"/>
      <c r="D27" s="77"/>
      <c r="E27" s="77"/>
      <c r="F27" s="77"/>
      <c r="G27" s="77"/>
      <c r="H27" s="122"/>
      <c r="I27" s="122"/>
      <c r="J27" s="122"/>
      <c r="K27" s="78"/>
      <c r="L27" s="79"/>
      <c r="M27" s="80"/>
      <c r="N27" s="17"/>
      <c r="O27" s="10"/>
      <c r="P27" s="10"/>
      <c r="Q27" s="10"/>
      <c r="R27" s="10"/>
      <c r="S27" s="10"/>
      <c r="T27" s="10"/>
    </row>
    <row r="28" spans="2:20" x14ac:dyDescent="0.25">
      <c r="B28" s="15"/>
      <c r="C28" s="44"/>
      <c r="D28" s="77"/>
      <c r="E28" s="77"/>
      <c r="F28" s="77"/>
      <c r="G28" s="77"/>
      <c r="H28" s="122"/>
      <c r="I28" s="122"/>
      <c r="J28" s="122"/>
      <c r="K28" s="78"/>
      <c r="L28" s="79"/>
      <c r="M28" s="80"/>
      <c r="N28" s="17"/>
      <c r="O28" s="10"/>
      <c r="P28" s="10"/>
      <c r="Q28" s="10"/>
      <c r="R28" s="10"/>
      <c r="S28" s="10"/>
      <c r="T28" s="10"/>
    </row>
    <row r="29" spans="2:20" x14ac:dyDescent="0.25">
      <c r="B29" s="15"/>
      <c r="C29" s="44"/>
      <c r="D29" s="77"/>
      <c r="E29" s="77"/>
      <c r="F29" s="77"/>
      <c r="G29" s="77"/>
      <c r="H29" s="122"/>
      <c r="I29" s="122"/>
      <c r="J29" s="122"/>
      <c r="K29" s="78"/>
      <c r="L29" s="79"/>
      <c r="M29" s="80"/>
      <c r="N29" s="17"/>
      <c r="O29" s="10"/>
      <c r="P29" s="10"/>
      <c r="Q29" s="10"/>
      <c r="R29" s="10"/>
      <c r="S29" s="10"/>
      <c r="T29" s="10"/>
    </row>
    <row r="30" spans="2:20" x14ac:dyDescent="0.25">
      <c r="B30" s="15"/>
      <c r="C30" s="44"/>
      <c r="D30" s="77"/>
      <c r="E30" s="77"/>
      <c r="F30" s="77"/>
      <c r="G30" s="77"/>
      <c r="H30" s="122"/>
      <c r="I30" s="122"/>
      <c r="J30" s="122"/>
      <c r="K30" s="78"/>
      <c r="L30" s="79"/>
      <c r="M30" s="80"/>
      <c r="N30" s="17"/>
      <c r="O30" s="10"/>
      <c r="P30" s="10"/>
      <c r="Q30" s="10"/>
      <c r="R30" s="10"/>
      <c r="S30" s="10"/>
      <c r="T30" s="10"/>
    </row>
    <row r="31" spans="2:20" x14ac:dyDescent="0.25">
      <c r="B31" s="15"/>
      <c r="C31" s="44"/>
      <c r="D31" s="77"/>
      <c r="E31" s="77"/>
      <c r="F31" s="77"/>
      <c r="G31" s="77"/>
      <c r="H31" s="122"/>
      <c r="I31" s="122"/>
      <c r="J31" s="122"/>
      <c r="K31" s="78"/>
      <c r="L31" s="79"/>
      <c r="M31" s="80"/>
      <c r="N31" s="17"/>
      <c r="O31" s="10"/>
      <c r="P31" s="10"/>
      <c r="Q31" s="10"/>
      <c r="R31" s="10"/>
      <c r="S31" s="10"/>
      <c r="T31" s="10"/>
    </row>
    <row r="32" spans="2:20" x14ac:dyDescent="0.25">
      <c r="B32" s="15"/>
      <c r="C32" s="44"/>
      <c r="D32" s="77"/>
      <c r="E32" s="77"/>
      <c r="F32" s="77"/>
      <c r="G32" s="77"/>
      <c r="H32" s="122"/>
      <c r="I32" s="122"/>
      <c r="J32" s="122"/>
      <c r="K32" s="78"/>
      <c r="L32" s="79"/>
      <c r="M32" s="80"/>
      <c r="N32" s="17"/>
      <c r="O32" s="10"/>
      <c r="P32" s="10"/>
      <c r="Q32" s="10"/>
      <c r="R32" s="10"/>
      <c r="S32" s="10"/>
      <c r="T32" s="10"/>
    </row>
    <row r="33" spans="2:20" x14ac:dyDescent="0.25">
      <c r="B33" s="15"/>
      <c r="C33" s="44"/>
      <c r="D33" s="77"/>
      <c r="E33" s="77"/>
      <c r="F33" s="77"/>
      <c r="G33" s="77"/>
      <c r="H33" s="122"/>
      <c r="I33" s="122"/>
      <c r="J33" s="122"/>
      <c r="K33" s="78"/>
      <c r="L33" s="79"/>
      <c r="M33" s="80"/>
      <c r="N33" s="17"/>
      <c r="O33" s="10"/>
      <c r="P33" s="10"/>
      <c r="Q33" s="10"/>
      <c r="R33" s="10"/>
      <c r="S33" s="10"/>
      <c r="T33" s="10"/>
    </row>
    <row r="34" spans="2:20" x14ac:dyDescent="0.25">
      <c r="B34" s="15"/>
      <c r="C34" s="273"/>
      <c r="D34" s="263"/>
      <c r="E34" s="263"/>
      <c r="F34" s="263"/>
      <c r="G34" s="263"/>
      <c r="H34" s="264"/>
      <c r="I34" s="264"/>
      <c r="J34" s="264"/>
      <c r="K34" s="265"/>
      <c r="L34" s="266"/>
      <c r="M34" s="274"/>
      <c r="N34" s="17"/>
      <c r="O34" s="10"/>
      <c r="P34" s="10"/>
      <c r="Q34" s="10"/>
      <c r="R34" s="10"/>
      <c r="S34" s="10"/>
      <c r="T34" s="10"/>
    </row>
    <row r="35" spans="2:20" x14ac:dyDescent="0.25">
      <c r="B35" s="15"/>
      <c r="C35" s="275"/>
      <c r="D35" s="267"/>
      <c r="E35" s="267"/>
      <c r="F35" s="267"/>
      <c r="G35" s="267"/>
      <c r="H35" s="268"/>
      <c r="I35" s="268"/>
      <c r="J35" s="268"/>
      <c r="K35" s="269"/>
      <c r="L35" s="270"/>
      <c r="M35" s="276"/>
      <c r="N35" s="17"/>
      <c r="O35" s="10"/>
      <c r="P35" s="10"/>
      <c r="Q35" s="10"/>
      <c r="R35" s="10"/>
      <c r="S35" s="10"/>
      <c r="T35" s="10"/>
    </row>
    <row r="36" spans="2:20" x14ac:dyDescent="0.25">
      <c r="B36" s="15"/>
      <c r="C36" s="275"/>
      <c r="D36" s="267"/>
      <c r="E36" s="267"/>
      <c r="F36" s="267"/>
      <c r="G36" s="267"/>
      <c r="H36" s="268"/>
      <c r="I36" s="268"/>
      <c r="J36" s="268"/>
      <c r="K36" s="269"/>
      <c r="L36" s="270"/>
      <c r="M36" s="276"/>
      <c r="N36" s="17"/>
      <c r="O36" s="10"/>
      <c r="P36" s="10"/>
      <c r="Q36" s="10"/>
      <c r="R36" s="10"/>
      <c r="S36" s="10"/>
      <c r="T36" s="10"/>
    </row>
    <row r="37" spans="2:20" x14ac:dyDescent="0.25">
      <c r="B37" s="15"/>
      <c r="C37" s="275"/>
      <c r="D37" s="267"/>
      <c r="E37" s="267"/>
      <c r="F37" s="267"/>
      <c r="G37" s="267"/>
      <c r="H37" s="268"/>
      <c r="I37" s="268"/>
      <c r="J37" s="268"/>
      <c r="K37" s="269"/>
      <c r="L37" s="270"/>
      <c r="M37" s="276"/>
      <c r="N37" s="17"/>
      <c r="O37" s="10"/>
      <c r="P37" s="10"/>
      <c r="Q37" s="10"/>
      <c r="R37" s="10"/>
      <c r="S37" s="10"/>
      <c r="T37" s="10"/>
    </row>
    <row r="38" spans="2:20" x14ac:dyDescent="0.25">
      <c r="B38" s="15"/>
      <c r="C38" s="275"/>
      <c r="D38" s="267"/>
      <c r="E38" s="267"/>
      <c r="F38" s="267"/>
      <c r="G38" s="267"/>
      <c r="H38" s="268"/>
      <c r="I38" s="268"/>
      <c r="J38" s="268"/>
      <c r="K38" s="269"/>
      <c r="L38" s="270"/>
      <c r="M38" s="276"/>
      <c r="N38" s="17"/>
      <c r="O38" s="10"/>
      <c r="P38" s="10"/>
      <c r="Q38" s="10"/>
      <c r="R38" s="10"/>
      <c r="S38" s="10"/>
      <c r="T38" s="10"/>
    </row>
    <row r="39" spans="2:20" hidden="1" outlineLevel="1" x14ac:dyDescent="0.25">
      <c r="B39" s="15"/>
      <c r="C39" s="275"/>
      <c r="D39" s="267"/>
      <c r="E39" s="267"/>
      <c r="F39" s="267"/>
      <c r="G39" s="267"/>
      <c r="H39" s="268"/>
      <c r="I39" s="268"/>
      <c r="J39" s="268"/>
      <c r="K39" s="269"/>
      <c r="L39" s="270"/>
      <c r="M39" s="276"/>
      <c r="N39" s="17"/>
      <c r="O39" s="10"/>
      <c r="P39" s="10"/>
      <c r="Q39" s="10"/>
      <c r="R39" s="10"/>
      <c r="S39" s="10"/>
      <c r="T39" s="10"/>
    </row>
    <row r="40" spans="2:20" hidden="1" outlineLevel="1" x14ac:dyDescent="0.25">
      <c r="B40" s="15"/>
      <c r="C40" s="275"/>
      <c r="D40" s="267"/>
      <c r="E40" s="267"/>
      <c r="F40" s="267"/>
      <c r="G40" s="267"/>
      <c r="H40" s="268"/>
      <c r="I40" s="268"/>
      <c r="J40" s="268"/>
      <c r="K40" s="269"/>
      <c r="L40" s="270"/>
      <c r="M40" s="276"/>
      <c r="N40" s="17"/>
      <c r="O40" s="10"/>
      <c r="P40" s="10"/>
      <c r="Q40" s="10"/>
      <c r="R40" s="10"/>
      <c r="S40" s="10"/>
      <c r="T40" s="10"/>
    </row>
    <row r="41" spans="2:20" hidden="1" outlineLevel="1" x14ac:dyDescent="0.25">
      <c r="B41" s="15"/>
      <c r="C41" s="275"/>
      <c r="D41" s="267"/>
      <c r="E41" s="267"/>
      <c r="F41" s="267"/>
      <c r="G41" s="267"/>
      <c r="H41" s="268"/>
      <c r="I41" s="268"/>
      <c r="J41" s="268"/>
      <c r="K41" s="269"/>
      <c r="L41" s="270"/>
      <c r="M41" s="276"/>
      <c r="N41" s="17"/>
      <c r="O41" s="10"/>
      <c r="P41" s="10"/>
      <c r="Q41" s="10"/>
      <c r="R41" s="10"/>
      <c r="S41" s="10"/>
      <c r="T41" s="10"/>
    </row>
    <row r="42" spans="2:20" hidden="1" outlineLevel="1" x14ac:dyDescent="0.25">
      <c r="B42" s="15"/>
      <c r="C42" s="275"/>
      <c r="D42" s="267"/>
      <c r="E42" s="267"/>
      <c r="F42" s="267"/>
      <c r="G42" s="267"/>
      <c r="H42" s="268"/>
      <c r="I42" s="268"/>
      <c r="J42" s="268"/>
      <c r="K42" s="269"/>
      <c r="L42" s="270"/>
      <c r="M42" s="276"/>
      <c r="N42" s="17"/>
      <c r="O42" s="10"/>
      <c r="P42" s="10"/>
      <c r="Q42" s="10"/>
      <c r="R42" s="10"/>
      <c r="S42" s="10"/>
      <c r="T42" s="10"/>
    </row>
    <row r="43" spans="2:20" hidden="1" outlineLevel="1" x14ac:dyDescent="0.25">
      <c r="B43" s="15"/>
      <c r="C43" s="275"/>
      <c r="D43" s="267"/>
      <c r="E43" s="267"/>
      <c r="F43" s="267"/>
      <c r="G43" s="267"/>
      <c r="H43" s="268"/>
      <c r="I43" s="268"/>
      <c r="J43" s="268"/>
      <c r="K43" s="269"/>
      <c r="L43" s="270"/>
      <c r="M43" s="276"/>
      <c r="N43" s="17"/>
      <c r="O43" s="10"/>
      <c r="P43" s="10"/>
      <c r="Q43" s="10"/>
      <c r="R43" s="10"/>
      <c r="S43" s="10"/>
      <c r="T43" s="10"/>
    </row>
    <row r="44" spans="2:20" hidden="1" outlineLevel="1" x14ac:dyDescent="0.25">
      <c r="B44" s="15"/>
      <c r="C44" s="275"/>
      <c r="D44" s="267"/>
      <c r="E44" s="267"/>
      <c r="F44" s="267"/>
      <c r="G44" s="267"/>
      <c r="H44" s="268"/>
      <c r="I44" s="268"/>
      <c r="J44" s="268"/>
      <c r="K44" s="269"/>
      <c r="L44" s="270"/>
      <c r="M44" s="276"/>
      <c r="N44" s="17"/>
      <c r="O44" s="10"/>
      <c r="P44" s="10"/>
      <c r="Q44" s="10"/>
      <c r="R44" s="10"/>
      <c r="S44" s="10"/>
      <c r="T44" s="10"/>
    </row>
    <row r="45" spans="2:20" hidden="1" outlineLevel="1" x14ac:dyDescent="0.25">
      <c r="B45" s="15"/>
      <c r="C45" s="275"/>
      <c r="D45" s="267"/>
      <c r="E45" s="267"/>
      <c r="F45" s="267"/>
      <c r="G45" s="267"/>
      <c r="H45" s="268"/>
      <c r="I45" s="268"/>
      <c r="J45" s="268"/>
      <c r="K45" s="269"/>
      <c r="L45" s="270"/>
      <c r="M45" s="276"/>
      <c r="N45" s="17"/>
      <c r="O45" s="10"/>
      <c r="P45" s="10"/>
      <c r="Q45" s="10"/>
      <c r="R45" s="10"/>
      <c r="S45" s="10"/>
      <c r="T45" s="10"/>
    </row>
    <row r="46" spans="2:20" hidden="1" outlineLevel="1" x14ac:dyDescent="0.25">
      <c r="B46" s="15"/>
      <c r="C46" s="275"/>
      <c r="D46" s="267"/>
      <c r="E46" s="267"/>
      <c r="F46" s="267"/>
      <c r="G46" s="267"/>
      <c r="H46" s="268"/>
      <c r="I46" s="268"/>
      <c r="J46" s="268"/>
      <c r="K46" s="269"/>
      <c r="L46" s="270"/>
      <c r="M46" s="276"/>
      <c r="N46" s="17"/>
      <c r="O46" s="10"/>
      <c r="P46" s="10"/>
      <c r="Q46" s="10"/>
      <c r="R46" s="10"/>
      <c r="S46" s="10"/>
      <c r="T46" s="10"/>
    </row>
    <row r="47" spans="2:20" hidden="1" outlineLevel="1" x14ac:dyDescent="0.25">
      <c r="B47" s="15"/>
      <c r="C47" s="275"/>
      <c r="D47" s="267"/>
      <c r="E47" s="267"/>
      <c r="F47" s="267"/>
      <c r="G47" s="267"/>
      <c r="H47" s="268"/>
      <c r="I47" s="268"/>
      <c r="J47" s="268"/>
      <c r="K47" s="269"/>
      <c r="L47" s="270"/>
      <c r="M47" s="276"/>
      <c r="N47" s="17"/>
      <c r="O47" s="10"/>
      <c r="P47" s="10"/>
      <c r="Q47" s="10"/>
      <c r="R47" s="10"/>
      <c r="S47" s="10"/>
      <c r="T47" s="10"/>
    </row>
    <row r="48" spans="2:20" hidden="1" outlineLevel="1" x14ac:dyDescent="0.25">
      <c r="B48" s="15"/>
      <c r="C48" s="275"/>
      <c r="D48" s="267"/>
      <c r="E48" s="267"/>
      <c r="F48" s="267"/>
      <c r="G48" s="267"/>
      <c r="H48" s="268"/>
      <c r="I48" s="268"/>
      <c r="J48" s="268"/>
      <c r="K48" s="269"/>
      <c r="L48" s="270"/>
      <c r="M48" s="276"/>
      <c r="N48" s="17"/>
      <c r="O48" s="10"/>
      <c r="P48" s="10"/>
      <c r="Q48" s="10"/>
      <c r="R48" s="10"/>
      <c r="S48" s="10"/>
      <c r="T48" s="10"/>
    </row>
    <row r="49" spans="2:20" hidden="1" outlineLevel="1" x14ac:dyDescent="0.25">
      <c r="B49" s="15"/>
      <c r="C49" s="275"/>
      <c r="D49" s="267"/>
      <c r="E49" s="267"/>
      <c r="F49" s="267"/>
      <c r="G49" s="267"/>
      <c r="H49" s="268"/>
      <c r="I49" s="268"/>
      <c r="J49" s="268"/>
      <c r="K49" s="269"/>
      <c r="L49" s="270"/>
      <c r="M49" s="276"/>
      <c r="N49" s="17"/>
      <c r="O49" s="10"/>
      <c r="P49" s="10"/>
      <c r="Q49" s="10"/>
      <c r="R49" s="10"/>
      <c r="S49" s="10"/>
      <c r="T49" s="10"/>
    </row>
    <row r="50" spans="2:20" hidden="1" outlineLevel="1" x14ac:dyDescent="0.25">
      <c r="B50" s="15"/>
      <c r="C50" s="275"/>
      <c r="D50" s="267"/>
      <c r="E50" s="267"/>
      <c r="F50" s="267"/>
      <c r="G50" s="267"/>
      <c r="H50" s="268"/>
      <c r="I50" s="268"/>
      <c r="J50" s="268"/>
      <c r="K50" s="269"/>
      <c r="L50" s="270"/>
      <c r="M50" s="276"/>
      <c r="N50" s="17"/>
      <c r="O50" s="10"/>
      <c r="P50" s="10"/>
      <c r="Q50" s="10"/>
      <c r="R50" s="10"/>
      <c r="S50" s="10"/>
      <c r="T50" s="10"/>
    </row>
    <row r="51" spans="2:20" hidden="1" outlineLevel="1" x14ac:dyDescent="0.25">
      <c r="B51" s="15"/>
      <c r="C51" s="275"/>
      <c r="D51" s="267"/>
      <c r="E51" s="267"/>
      <c r="F51" s="267"/>
      <c r="G51" s="267"/>
      <c r="H51" s="268"/>
      <c r="I51" s="268"/>
      <c r="J51" s="268"/>
      <c r="K51" s="269"/>
      <c r="L51" s="270"/>
      <c r="M51" s="276"/>
      <c r="N51" s="17"/>
      <c r="O51" s="10"/>
      <c r="P51" s="10"/>
      <c r="Q51" s="10"/>
      <c r="R51" s="10"/>
      <c r="S51" s="10"/>
      <c r="T51" s="10"/>
    </row>
    <row r="52" spans="2:20" hidden="1" outlineLevel="1" x14ac:dyDescent="0.25">
      <c r="B52" s="15"/>
      <c r="C52" s="275"/>
      <c r="D52" s="267"/>
      <c r="E52" s="267"/>
      <c r="F52" s="267"/>
      <c r="G52" s="267"/>
      <c r="H52" s="268"/>
      <c r="I52" s="268"/>
      <c r="J52" s="268"/>
      <c r="K52" s="269"/>
      <c r="L52" s="270"/>
      <c r="M52" s="276"/>
      <c r="N52" s="17"/>
      <c r="O52" s="10"/>
      <c r="P52" s="10"/>
      <c r="Q52" s="10"/>
      <c r="R52" s="10"/>
      <c r="S52" s="10"/>
      <c r="T52" s="10"/>
    </row>
    <row r="53" spans="2:20" hidden="1" outlineLevel="1" x14ac:dyDescent="0.25">
      <c r="B53" s="15"/>
      <c r="C53" s="275"/>
      <c r="D53" s="267"/>
      <c r="E53" s="267"/>
      <c r="F53" s="267"/>
      <c r="G53" s="267"/>
      <c r="H53" s="268"/>
      <c r="I53" s="268"/>
      <c r="J53" s="268"/>
      <c r="K53" s="269"/>
      <c r="L53" s="270"/>
      <c r="M53" s="276"/>
      <c r="N53" s="17"/>
      <c r="O53" s="10"/>
      <c r="P53" s="10"/>
      <c r="Q53" s="10"/>
      <c r="R53" s="10"/>
      <c r="S53" s="10"/>
      <c r="T53" s="10"/>
    </row>
    <row r="54" spans="2:20" hidden="1" outlineLevel="1" x14ac:dyDescent="0.25">
      <c r="B54" s="15"/>
      <c r="C54" s="275"/>
      <c r="D54" s="267"/>
      <c r="E54" s="267"/>
      <c r="F54" s="267"/>
      <c r="G54" s="267"/>
      <c r="H54" s="268"/>
      <c r="I54" s="268"/>
      <c r="J54" s="268"/>
      <c r="K54" s="269"/>
      <c r="L54" s="270"/>
      <c r="M54" s="276"/>
      <c r="N54" s="17"/>
      <c r="O54" s="10"/>
      <c r="P54" s="10"/>
      <c r="Q54" s="10"/>
      <c r="R54" s="10"/>
      <c r="S54" s="10"/>
      <c r="T54" s="10"/>
    </row>
    <row r="55" spans="2:20" hidden="1" outlineLevel="1" x14ac:dyDescent="0.25">
      <c r="B55" s="15"/>
      <c r="C55" s="275"/>
      <c r="D55" s="267"/>
      <c r="E55" s="267"/>
      <c r="F55" s="267"/>
      <c r="G55" s="267"/>
      <c r="H55" s="268"/>
      <c r="I55" s="268"/>
      <c r="J55" s="268"/>
      <c r="K55" s="269"/>
      <c r="L55" s="270"/>
      <c r="M55" s="276"/>
      <c r="N55" s="17"/>
      <c r="O55" s="10"/>
      <c r="P55" s="10"/>
      <c r="Q55" s="10"/>
      <c r="R55" s="10"/>
      <c r="S55" s="10"/>
      <c r="T55" s="10"/>
    </row>
    <row r="56" spans="2:20" hidden="1" outlineLevel="1" x14ac:dyDescent="0.25">
      <c r="B56" s="15"/>
      <c r="C56" s="275"/>
      <c r="D56" s="267"/>
      <c r="E56" s="267"/>
      <c r="F56" s="267"/>
      <c r="G56" s="267"/>
      <c r="H56" s="268"/>
      <c r="I56" s="268"/>
      <c r="J56" s="268"/>
      <c r="K56" s="269"/>
      <c r="L56" s="270"/>
      <c r="M56" s="276"/>
      <c r="N56" s="17"/>
      <c r="O56" s="10"/>
      <c r="P56" s="10"/>
      <c r="Q56" s="10"/>
      <c r="R56" s="10"/>
      <c r="S56" s="10"/>
      <c r="T56" s="10"/>
    </row>
    <row r="57" spans="2:20" hidden="1" outlineLevel="1" x14ac:dyDescent="0.25">
      <c r="B57" s="15"/>
      <c r="C57" s="275"/>
      <c r="D57" s="267"/>
      <c r="E57" s="267"/>
      <c r="F57" s="267"/>
      <c r="G57" s="267"/>
      <c r="H57" s="268"/>
      <c r="I57" s="268"/>
      <c r="J57" s="268"/>
      <c r="K57" s="269"/>
      <c r="L57" s="270"/>
      <c r="M57" s="276"/>
      <c r="N57" s="17"/>
      <c r="O57" s="10"/>
      <c r="P57" s="10"/>
      <c r="Q57" s="10"/>
      <c r="R57" s="10"/>
      <c r="S57" s="10"/>
      <c r="T57" s="10"/>
    </row>
    <row r="58" spans="2:20" hidden="1" outlineLevel="1" x14ac:dyDescent="0.25">
      <c r="B58" s="15"/>
      <c r="C58" s="275"/>
      <c r="D58" s="267"/>
      <c r="E58" s="267"/>
      <c r="F58" s="267"/>
      <c r="G58" s="267"/>
      <c r="H58" s="268"/>
      <c r="I58" s="268"/>
      <c r="J58" s="268"/>
      <c r="K58" s="269"/>
      <c r="L58" s="270"/>
      <c r="M58" s="276"/>
      <c r="N58" s="17"/>
      <c r="O58" s="10"/>
      <c r="P58" s="10"/>
      <c r="Q58" s="10"/>
      <c r="R58" s="10"/>
      <c r="S58" s="10"/>
      <c r="T58" s="10"/>
    </row>
    <row r="59" spans="2:20" hidden="1" outlineLevel="1" x14ac:dyDescent="0.25">
      <c r="B59" s="15"/>
      <c r="C59" s="275"/>
      <c r="D59" s="267"/>
      <c r="E59" s="267"/>
      <c r="F59" s="267"/>
      <c r="G59" s="267"/>
      <c r="H59" s="268"/>
      <c r="I59" s="268"/>
      <c r="J59" s="268"/>
      <c r="K59" s="269"/>
      <c r="L59" s="270"/>
      <c r="M59" s="276"/>
      <c r="N59" s="17"/>
      <c r="O59" s="10"/>
      <c r="P59" s="10"/>
      <c r="Q59" s="10"/>
      <c r="R59" s="10"/>
      <c r="S59" s="10"/>
      <c r="T59" s="10"/>
    </row>
    <row r="60" spans="2:20" hidden="1" outlineLevel="1" x14ac:dyDescent="0.25">
      <c r="B60" s="15"/>
      <c r="C60" s="275"/>
      <c r="D60" s="267"/>
      <c r="E60" s="267"/>
      <c r="F60" s="267"/>
      <c r="G60" s="267"/>
      <c r="H60" s="268"/>
      <c r="I60" s="268"/>
      <c r="J60" s="268"/>
      <c r="K60" s="269"/>
      <c r="L60" s="270"/>
      <c r="M60" s="276"/>
      <c r="N60" s="17"/>
      <c r="O60" s="10"/>
      <c r="P60" s="10"/>
      <c r="Q60" s="10"/>
      <c r="R60" s="10"/>
      <c r="S60" s="10"/>
      <c r="T60" s="10"/>
    </row>
    <row r="61" spans="2:20" hidden="1" outlineLevel="1" x14ac:dyDescent="0.25">
      <c r="B61" s="15"/>
      <c r="C61" s="275"/>
      <c r="D61" s="267"/>
      <c r="E61" s="267"/>
      <c r="F61" s="267"/>
      <c r="G61" s="267"/>
      <c r="H61" s="268"/>
      <c r="I61" s="268"/>
      <c r="J61" s="268"/>
      <c r="K61" s="269"/>
      <c r="L61" s="270"/>
      <c r="M61" s="276"/>
      <c r="N61" s="17"/>
      <c r="O61" s="10"/>
      <c r="P61" s="10"/>
      <c r="Q61" s="10"/>
      <c r="R61" s="10"/>
      <c r="S61" s="10"/>
      <c r="T61" s="10"/>
    </row>
    <row r="62" spans="2:20" hidden="1" outlineLevel="1" x14ac:dyDescent="0.25">
      <c r="B62" s="15"/>
      <c r="C62" s="275"/>
      <c r="D62" s="267"/>
      <c r="E62" s="267"/>
      <c r="F62" s="267"/>
      <c r="G62" s="267"/>
      <c r="H62" s="268"/>
      <c r="I62" s="268"/>
      <c r="J62" s="268"/>
      <c r="K62" s="269"/>
      <c r="L62" s="270"/>
      <c r="M62" s="276"/>
      <c r="N62" s="17"/>
      <c r="O62" s="10"/>
      <c r="P62" s="10"/>
      <c r="Q62" s="10"/>
      <c r="R62" s="10"/>
      <c r="S62" s="10"/>
      <c r="T62" s="10"/>
    </row>
    <row r="63" spans="2:20" hidden="1" outlineLevel="1" x14ac:dyDescent="0.25">
      <c r="B63" s="15"/>
      <c r="C63" s="275"/>
      <c r="D63" s="267"/>
      <c r="E63" s="267"/>
      <c r="F63" s="267"/>
      <c r="G63" s="267"/>
      <c r="H63" s="268"/>
      <c r="I63" s="268"/>
      <c r="J63" s="268"/>
      <c r="K63" s="269"/>
      <c r="L63" s="270"/>
      <c r="M63" s="276"/>
      <c r="N63" s="17"/>
      <c r="O63" s="10"/>
      <c r="P63" s="10"/>
      <c r="Q63" s="10"/>
      <c r="R63" s="10"/>
      <c r="S63" s="10"/>
      <c r="T63" s="10"/>
    </row>
    <row r="64" spans="2:20" hidden="1" outlineLevel="1" x14ac:dyDescent="0.25">
      <c r="B64" s="15"/>
      <c r="C64" s="275"/>
      <c r="D64" s="267"/>
      <c r="E64" s="267"/>
      <c r="F64" s="267"/>
      <c r="G64" s="267"/>
      <c r="H64" s="268"/>
      <c r="I64" s="268"/>
      <c r="J64" s="268"/>
      <c r="K64" s="269"/>
      <c r="L64" s="270"/>
      <c r="M64" s="276"/>
      <c r="N64" s="17"/>
      <c r="O64" s="10"/>
      <c r="P64" s="10"/>
      <c r="Q64" s="10"/>
      <c r="R64" s="10"/>
      <c r="S64" s="10"/>
      <c r="T64" s="10"/>
    </row>
    <row r="65" spans="2:20" hidden="1" outlineLevel="1" x14ac:dyDescent="0.25">
      <c r="B65" s="15"/>
      <c r="C65" s="275"/>
      <c r="D65" s="267"/>
      <c r="E65" s="267"/>
      <c r="F65" s="267"/>
      <c r="G65" s="267"/>
      <c r="H65" s="268"/>
      <c r="I65" s="268"/>
      <c r="J65" s="268"/>
      <c r="K65" s="269"/>
      <c r="L65" s="270"/>
      <c r="M65" s="276"/>
      <c r="N65" s="17"/>
      <c r="O65" s="10"/>
      <c r="P65" s="10"/>
      <c r="Q65" s="10"/>
      <c r="R65" s="10"/>
      <c r="S65" s="10"/>
      <c r="T65" s="10"/>
    </row>
    <row r="66" spans="2:20" hidden="1" outlineLevel="1" x14ac:dyDescent="0.25">
      <c r="B66" s="15"/>
      <c r="C66" s="275"/>
      <c r="D66" s="267"/>
      <c r="E66" s="267"/>
      <c r="F66" s="267"/>
      <c r="G66" s="267"/>
      <c r="H66" s="268"/>
      <c r="I66" s="268"/>
      <c r="J66" s="268"/>
      <c r="K66" s="269"/>
      <c r="L66" s="270"/>
      <c r="M66" s="276"/>
      <c r="N66" s="17"/>
      <c r="O66" s="10"/>
      <c r="P66" s="10"/>
      <c r="Q66" s="10"/>
      <c r="R66" s="10"/>
      <c r="S66" s="10"/>
      <c r="T66" s="10"/>
    </row>
    <row r="67" spans="2:20" hidden="1" outlineLevel="1" x14ac:dyDescent="0.25">
      <c r="B67" s="15"/>
      <c r="C67" s="275"/>
      <c r="D67" s="267"/>
      <c r="E67" s="267"/>
      <c r="F67" s="267"/>
      <c r="G67" s="267"/>
      <c r="H67" s="268"/>
      <c r="I67" s="268"/>
      <c r="J67" s="268"/>
      <c r="K67" s="269"/>
      <c r="L67" s="270"/>
      <c r="M67" s="276"/>
      <c r="N67" s="17"/>
      <c r="O67" s="10"/>
      <c r="P67" s="10"/>
      <c r="Q67" s="10"/>
      <c r="R67" s="10"/>
      <c r="S67" s="10"/>
      <c r="T67" s="10"/>
    </row>
    <row r="68" spans="2:20" hidden="1" outlineLevel="1" x14ac:dyDescent="0.25">
      <c r="B68" s="15"/>
      <c r="C68" s="275"/>
      <c r="D68" s="267"/>
      <c r="E68" s="267"/>
      <c r="F68" s="267"/>
      <c r="G68" s="267"/>
      <c r="H68" s="268"/>
      <c r="I68" s="268"/>
      <c r="J68" s="268"/>
      <c r="K68" s="269"/>
      <c r="L68" s="270"/>
      <c r="M68" s="276"/>
      <c r="N68" s="17"/>
      <c r="O68" s="10"/>
      <c r="P68" s="10"/>
      <c r="Q68" s="10"/>
      <c r="R68" s="10"/>
      <c r="S68" s="10"/>
      <c r="T68" s="10"/>
    </row>
    <row r="69" spans="2:20" hidden="1" outlineLevel="1" x14ac:dyDescent="0.25">
      <c r="B69" s="15"/>
      <c r="C69" s="275"/>
      <c r="D69" s="267"/>
      <c r="E69" s="267"/>
      <c r="F69" s="267"/>
      <c r="G69" s="267"/>
      <c r="H69" s="268"/>
      <c r="I69" s="268"/>
      <c r="J69" s="268"/>
      <c r="K69" s="269"/>
      <c r="L69" s="270"/>
      <c r="M69" s="276"/>
      <c r="N69" s="17"/>
      <c r="O69" s="10"/>
      <c r="P69" s="10"/>
      <c r="Q69" s="10"/>
      <c r="R69" s="10"/>
      <c r="S69" s="10"/>
      <c r="T69" s="10"/>
    </row>
    <row r="70" spans="2:20" hidden="1" outlineLevel="1" x14ac:dyDescent="0.25">
      <c r="B70" s="15"/>
      <c r="C70" s="275"/>
      <c r="D70" s="267"/>
      <c r="E70" s="267"/>
      <c r="F70" s="267"/>
      <c r="G70" s="267"/>
      <c r="H70" s="268"/>
      <c r="I70" s="268"/>
      <c r="J70" s="268"/>
      <c r="K70" s="269"/>
      <c r="L70" s="270"/>
      <c r="M70" s="276"/>
      <c r="N70" s="17"/>
      <c r="O70" s="10"/>
      <c r="P70" s="10"/>
      <c r="Q70" s="10"/>
      <c r="R70" s="10"/>
      <c r="S70" s="10"/>
      <c r="T70" s="10"/>
    </row>
    <row r="71" spans="2:20" hidden="1" outlineLevel="1" x14ac:dyDescent="0.25">
      <c r="B71" s="15"/>
      <c r="C71" s="275"/>
      <c r="D71" s="267"/>
      <c r="E71" s="267"/>
      <c r="F71" s="267"/>
      <c r="G71" s="267"/>
      <c r="H71" s="268"/>
      <c r="I71" s="268"/>
      <c r="J71" s="268"/>
      <c r="K71" s="269"/>
      <c r="L71" s="270"/>
      <c r="M71" s="276"/>
      <c r="N71" s="17"/>
      <c r="O71" s="10"/>
      <c r="P71" s="10"/>
      <c r="Q71" s="10"/>
      <c r="R71" s="10"/>
      <c r="S71" s="10"/>
      <c r="T71" s="10"/>
    </row>
    <row r="72" spans="2:20" hidden="1" outlineLevel="1" x14ac:dyDescent="0.25">
      <c r="B72" s="15"/>
      <c r="C72" s="275"/>
      <c r="D72" s="267"/>
      <c r="E72" s="267"/>
      <c r="F72" s="267"/>
      <c r="G72" s="267"/>
      <c r="H72" s="268"/>
      <c r="I72" s="268"/>
      <c r="J72" s="268"/>
      <c r="K72" s="269"/>
      <c r="L72" s="270"/>
      <c r="M72" s="276"/>
      <c r="N72" s="17"/>
      <c r="O72" s="10"/>
      <c r="P72" s="10"/>
      <c r="Q72" s="10"/>
      <c r="R72" s="10"/>
      <c r="S72" s="10"/>
      <c r="T72" s="10"/>
    </row>
    <row r="73" spans="2:20" hidden="1" outlineLevel="1" x14ac:dyDescent="0.25">
      <c r="B73" s="15"/>
      <c r="C73" s="275"/>
      <c r="D73" s="267"/>
      <c r="E73" s="267"/>
      <c r="F73" s="267"/>
      <c r="G73" s="267"/>
      <c r="H73" s="268"/>
      <c r="I73" s="268"/>
      <c r="J73" s="268"/>
      <c r="K73" s="269"/>
      <c r="L73" s="270"/>
      <c r="M73" s="276"/>
      <c r="N73" s="17"/>
      <c r="O73" s="10"/>
      <c r="P73" s="10"/>
      <c r="Q73" s="10"/>
      <c r="R73" s="10"/>
      <c r="S73" s="10"/>
      <c r="T73" s="10"/>
    </row>
    <row r="74" spans="2:20" hidden="1" outlineLevel="1" x14ac:dyDescent="0.25">
      <c r="B74" s="15"/>
      <c r="C74" s="275"/>
      <c r="D74" s="267"/>
      <c r="E74" s="267"/>
      <c r="F74" s="267"/>
      <c r="G74" s="267"/>
      <c r="H74" s="268"/>
      <c r="I74" s="268"/>
      <c r="J74" s="268"/>
      <c r="K74" s="269"/>
      <c r="L74" s="270"/>
      <c r="M74" s="276"/>
      <c r="N74" s="17"/>
      <c r="O74" s="10"/>
      <c r="P74" s="10"/>
      <c r="Q74" s="10"/>
      <c r="R74" s="10"/>
      <c r="S74" s="10"/>
      <c r="T74" s="10"/>
    </row>
    <row r="75" spans="2:20" hidden="1" outlineLevel="1" x14ac:dyDescent="0.25">
      <c r="B75" s="15"/>
      <c r="C75" s="275"/>
      <c r="D75" s="267"/>
      <c r="E75" s="267"/>
      <c r="F75" s="267"/>
      <c r="G75" s="267"/>
      <c r="H75" s="268"/>
      <c r="I75" s="268"/>
      <c r="J75" s="268"/>
      <c r="K75" s="269"/>
      <c r="L75" s="270"/>
      <c r="M75" s="276"/>
      <c r="N75" s="17"/>
      <c r="O75" s="10"/>
      <c r="P75" s="10"/>
      <c r="Q75" s="10"/>
      <c r="R75" s="10"/>
      <c r="S75" s="10"/>
      <c r="T75" s="10"/>
    </row>
    <row r="76" spans="2:20" hidden="1" outlineLevel="1" x14ac:dyDescent="0.25">
      <c r="B76" s="15"/>
      <c r="C76" s="275"/>
      <c r="D76" s="267"/>
      <c r="E76" s="267"/>
      <c r="F76" s="267"/>
      <c r="G76" s="267"/>
      <c r="H76" s="268"/>
      <c r="I76" s="268"/>
      <c r="J76" s="268"/>
      <c r="K76" s="269"/>
      <c r="L76" s="270"/>
      <c r="M76" s="276"/>
      <c r="N76" s="17"/>
      <c r="O76" s="10"/>
      <c r="P76" s="10"/>
      <c r="Q76" s="10"/>
      <c r="R76" s="10"/>
      <c r="S76" s="10"/>
      <c r="T76" s="10"/>
    </row>
    <row r="77" spans="2:20" hidden="1" outlineLevel="1" x14ac:dyDescent="0.25">
      <c r="B77" s="15"/>
      <c r="C77" s="275"/>
      <c r="D77" s="267"/>
      <c r="E77" s="267"/>
      <c r="F77" s="267"/>
      <c r="G77" s="267"/>
      <c r="H77" s="268"/>
      <c r="I77" s="268"/>
      <c r="J77" s="268"/>
      <c r="K77" s="269"/>
      <c r="L77" s="270"/>
      <c r="M77" s="276"/>
      <c r="N77" s="17"/>
      <c r="O77" s="10"/>
      <c r="P77" s="10"/>
      <c r="Q77" s="10"/>
      <c r="R77" s="10"/>
      <c r="S77" s="10"/>
      <c r="T77" s="10"/>
    </row>
    <row r="78" spans="2:20" hidden="1" outlineLevel="1" x14ac:dyDescent="0.25">
      <c r="B78" s="15"/>
      <c r="C78" s="275"/>
      <c r="D78" s="267"/>
      <c r="E78" s="267"/>
      <c r="F78" s="267"/>
      <c r="G78" s="267"/>
      <c r="H78" s="268"/>
      <c r="I78" s="268"/>
      <c r="J78" s="268"/>
      <c r="K78" s="269"/>
      <c r="L78" s="270"/>
      <c r="M78" s="276"/>
      <c r="N78" s="17"/>
      <c r="O78" s="10"/>
      <c r="P78" s="10"/>
      <c r="Q78" s="10"/>
      <c r="R78" s="10"/>
      <c r="S78" s="10"/>
      <c r="T78" s="10"/>
    </row>
    <row r="79" spans="2:20" hidden="1" outlineLevel="1" x14ac:dyDescent="0.25">
      <c r="B79" s="15"/>
      <c r="C79" s="275"/>
      <c r="D79" s="267"/>
      <c r="E79" s="267"/>
      <c r="F79" s="267"/>
      <c r="G79" s="267"/>
      <c r="H79" s="268"/>
      <c r="I79" s="268"/>
      <c r="J79" s="268"/>
      <c r="K79" s="269"/>
      <c r="L79" s="270"/>
      <c r="M79" s="276"/>
      <c r="N79" s="17"/>
      <c r="O79" s="10"/>
      <c r="P79" s="10"/>
      <c r="Q79" s="10"/>
      <c r="R79" s="10"/>
      <c r="S79" s="10"/>
      <c r="T79" s="10"/>
    </row>
    <row r="80" spans="2:20" hidden="1" outlineLevel="1" x14ac:dyDescent="0.25">
      <c r="B80" s="15"/>
      <c r="C80" s="275"/>
      <c r="D80" s="267"/>
      <c r="E80" s="267"/>
      <c r="F80" s="267"/>
      <c r="G80" s="267"/>
      <c r="H80" s="268"/>
      <c r="I80" s="268"/>
      <c r="J80" s="268"/>
      <c r="K80" s="269"/>
      <c r="L80" s="270"/>
      <c r="M80" s="276"/>
      <c r="N80" s="17"/>
      <c r="O80" s="10"/>
      <c r="P80" s="10"/>
      <c r="Q80" s="10"/>
      <c r="R80" s="10"/>
      <c r="S80" s="10"/>
      <c r="T80" s="10"/>
    </row>
    <row r="81" spans="2:20" hidden="1" outlineLevel="1" x14ac:dyDescent="0.25">
      <c r="B81" s="15"/>
      <c r="C81" s="275"/>
      <c r="D81" s="267"/>
      <c r="E81" s="267"/>
      <c r="F81" s="267"/>
      <c r="G81" s="267"/>
      <c r="H81" s="268"/>
      <c r="I81" s="268"/>
      <c r="J81" s="268"/>
      <c r="K81" s="269"/>
      <c r="L81" s="270"/>
      <c r="M81" s="276"/>
      <c r="N81" s="17"/>
      <c r="O81" s="10"/>
      <c r="P81" s="10"/>
      <c r="Q81" s="10"/>
      <c r="R81" s="10"/>
      <c r="S81" s="10"/>
      <c r="T81" s="10"/>
    </row>
    <row r="82" spans="2:20" hidden="1" outlineLevel="1" x14ac:dyDescent="0.25">
      <c r="B82" s="15"/>
      <c r="C82" s="275"/>
      <c r="D82" s="267"/>
      <c r="E82" s="267"/>
      <c r="F82" s="267"/>
      <c r="G82" s="267"/>
      <c r="H82" s="268"/>
      <c r="I82" s="268"/>
      <c r="J82" s="268"/>
      <c r="K82" s="269"/>
      <c r="L82" s="270"/>
      <c r="M82" s="276"/>
      <c r="N82" s="17"/>
      <c r="O82" s="10"/>
      <c r="P82" s="10"/>
      <c r="Q82" s="10"/>
      <c r="R82" s="10"/>
      <c r="S82" s="10"/>
      <c r="T82" s="10"/>
    </row>
    <row r="83" spans="2:20" hidden="1" outlineLevel="1" x14ac:dyDescent="0.25">
      <c r="B83" s="15"/>
      <c r="C83" s="275"/>
      <c r="D83" s="267"/>
      <c r="E83" s="267"/>
      <c r="F83" s="267"/>
      <c r="G83" s="267"/>
      <c r="H83" s="268"/>
      <c r="I83" s="268"/>
      <c r="J83" s="268"/>
      <c r="K83" s="269"/>
      <c r="L83" s="270"/>
      <c r="M83" s="276"/>
      <c r="N83" s="17"/>
      <c r="O83" s="10"/>
      <c r="P83" s="10"/>
      <c r="Q83" s="10"/>
      <c r="R83" s="10"/>
      <c r="S83" s="10"/>
      <c r="T83" s="10"/>
    </row>
    <row r="84" spans="2:20" hidden="1" outlineLevel="1" x14ac:dyDescent="0.25">
      <c r="B84" s="15"/>
      <c r="C84" s="275"/>
      <c r="D84" s="267"/>
      <c r="E84" s="267"/>
      <c r="F84" s="267"/>
      <c r="G84" s="267"/>
      <c r="H84" s="268"/>
      <c r="I84" s="268"/>
      <c r="J84" s="268"/>
      <c r="K84" s="269"/>
      <c r="L84" s="270"/>
      <c r="M84" s="276"/>
      <c r="N84" s="17"/>
      <c r="O84" s="10"/>
      <c r="P84" s="10"/>
      <c r="Q84" s="10"/>
      <c r="R84" s="10"/>
      <c r="S84" s="10"/>
      <c r="T84" s="10"/>
    </row>
    <row r="85" spans="2:20" hidden="1" outlineLevel="1" x14ac:dyDescent="0.25">
      <c r="B85" s="15"/>
      <c r="C85" s="275"/>
      <c r="D85" s="267"/>
      <c r="E85" s="267"/>
      <c r="F85" s="267"/>
      <c r="G85" s="267"/>
      <c r="H85" s="268"/>
      <c r="I85" s="268"/>
      <c r="J85" s="268"/>
      <c r="K85" s="269"/>
      <c r="L85" s="270"/>
      <c r="M85" s="276"/>
      <c r="N85" s="17"/>
      <c r="O85" s="10"/>
      <c r="P85" s="10"/>
      <c r="Q85" s="10"/>
      <c r="R85" s="10"/>
      <c r="S85" s="10"/>
      <c r="T85" s="10"/>
    </row>
    <row r="86" spans="2:20" hidden="1" outlineLevel="1" x14ac:dyDescent="0.25">
      <c r="B86" s="15"/>
      <c r="C86" s="275"/>
      <c r="D86" s="267"/>
      <c r="E86" s="267"/>
      <c r="F86" s="267"/>
      <c r="G86" s="267"/>
      <c r="H86" s="268"/>
      <c r="I86" s="268"/>
      <c r="J86" s="268"/>
      <c r="K86" s="269"/>
      <c r="L86" s="270"/>
      <c r="M86" s="276"/>
      <c r="N86" s="17"/>
      <c r="O86" s="10"/>
      <c r="P86" s="10"/>
      <c r="Q86" s="10"/>
      <c r="R86" s="10"/>
      <c r="S86" s="10"/>
      <c r="T86" s="10"/>
    </row>
    <row r="87" spans="2:20" hidden="1" outlineLevel="1" x14ac:dyDescent="0.25">
      <c r="B87" s="15"/>
      <c r="C87" s="275"/>
      <c r="D87" s="267"/>
      <c r="E87" s="267"/>
      <c r="F87" s="267"/>
      <c r="G87" s="267"/>
      <c r="H87" s="268"/>
      <c r="I87" s="268"/>
      <c r="J87" s="268"/>
      <c r="K87" s="269"/>
      <c r="L87" s="270"/>
      <c r="M87" s="276"/>
      <c r="N87" s="17"/>
      <c r="O87" s="10"/>
      <c r="P87" s="10"/>
      <c r="Q87" s="10"/>
      <c r="R87" s="10"/>
      <c r="S87" s="10"/>
      <c r="T87" s="10"/>
    </row>
    <row r="88" spans="2:20" hidden="1" outlineLevel="1" x14ac:dyDescent="0.25">
      <c r="B88" s="15"/>
      <c r="C88" s="275"/>
      <c r="D88" s="267"/>
      <c r="E88" s="267"/>
      <c r="F88" s="267"/>
      <c r="G88" s="267"/>
      <c r="H88" s="268"/>
      <c r="I88" s="268"/>
      <c r="J88" s="268"/>
      <c r="K88" s="269"/>
      <c r="L88" s="270"/>
      <c r="M88" s="276"/>
      <c r="N88" s="17"/>
      <c r="O88" s="10"/>
      <c r="P88" s="10"/>
      <c r="Q88" s="10"/>
      <c r="R88" s="10"/>
      <c r="S88" s="10"/>
      <c r="T88" s="10"/>
    </row>
    <row r="89" spans="2:20" hidden="1" outlineLevel="1" x14ac:dyDescent="0.25">
      <c r="B89" s="15"/>
      <c r="C89" s="275"/>
      <c r="D89" s="267"/>
      <c r="E89" s="267"/>
      <c r="F89" s="267"/>
      <c r="G89" s="267"/>
      <c r="H89" s="268"/>
      <c r="I89" s="268"/>
      <c r="J89" s="268"/>
      <c r="K89" s="269"/>
      <c r="L89" s="270"/>
      <c r="M89" s="276"/>
      <c r="N89" s="17"/>
      <c r="O89" s="10"/>
      <c r="P89" s="10"/>
      <c r="Q89" s="10"/>
      <c r="R89" s="10"/>
      <c r="S89" s="10"/>
      <c r="T89" s="10"/>
    </row>
    <row r="90" spans="2:20" hidden="1" outlineLevel="1" x14ac:dyDescent="0.25">
      <c r="B90" s="15"/>
      <c r="C90" s="275"/>
      <c r="D90" s="267"/>
      <c r="E90" s="267"/>
      <c r="F90" s="267"/>
      <c r="G90" s="267"/>
      <c r="H90" s="268"/>
      <c r="I90" s="268"/>
      <c r="J90" s="268"/>
      <c r="K90" s="269"/>
      <c r="L90" s="270"/>
      <c r="M90" s="276"/>
      <c r="N90" s="17"/>
      <c r="O90" s="10"/>
      <c r="P90" s="10"/>
      <c r="Q90" s="10"/>
      <c r="R90" s="10"/>
      <c r="S90" s="10"/>
      <c r="T90" s="10"/>
    </row>
    <row r="91" spans="2:20" hidden="1" outlineLevel="1" x14ac:dyDescent="0.25">
      <c r="B91" s="15"/>
      <c r="C91" s="275"/>
      <c r="D91" s="267"/>
      <c r="E91" s="267"/>
      <c r="F91" s="267"/>
      <c r="G91" s="267"/>
      <c r="H91" s="268"/>
      <c r="I91" s="268"/>
      <c r="J91" s="268"/>
      <c r="K91" s="269"/>
      <c r="L91" s="270"/>
      <c r="M91" s="276"/>
      <c r="N91" s="17"/>
      <c r="O91" s="10"/>
      <c r="P91" s="10"/>
      <c r="Q91" s="10"/>
      <c r="R91" s="10"/>
      <c r="S91" s="10"/>
      <c r="T91" s="10"/>
    </row>
    <row r="92" spans="2:20" hidden="1" outlineLevel="1" x14ac:dyDescent="0.25">
      <c r="B92" s="15"/>
      <c r="C92" s="275"/>
      <c r="D92" s="267"/>
      <c r="E92" s="267"/>
      <c r="F92" s="267"/>
      <c r="G92" s="267"/>
      <c r="H92" s="268"/>
      <c r="I92" s="268"/>
      <c r="J92" s="268"/>
      <c r="K92" s="269"/>
      <c r="L92" s="270"/>
      <c r="M92" s="276"/>
      <c r="N92" s="17"/>
      <c r="O92" s="10"/>
      <c r="P92" s="10"/>
      <c r="Q92" s="10"/>
      <c r="R92" s="10"/>
      <c r="S92" s="10"/>
      <c r="T92" s="10"/>
    </row>
    <row r="93" spans="2:20" hidden="1" outlineLevel="1" x14ac:dyDescent="0.25">
      <c r="B93" s="15"/>
      <c r="C93" s="275"/>
      <c r="D93" s="267"/>
      <c r="E93" s="267"/>
      <c r="F93" s="267"/>
      <c r="G93" s="267"/>
      <c r="H93" s="268"/>
      <c r="I93" s="268"/>
      <c r="J93" s="268"/>
      <c r="K93" s="269"/>
      <c r="L93" s="270"/>
      <c r="M93" s="276"/>
      <c r="N93" s="17"/>
      <c r="O93" s="10"/>
      <c r="P93" s="10"/>
      <c r="Q93" s="10"/>
      <c r="R93" s="10"/>
      <c r="S93" s="10"/>
      <c r="T93" s="10"/>
    </row>
    <row r="94" spans="2:20" hidden="1" outlineLevel="1" x14ac:dyDescent="0.25">
      <c r="B94" s="15"/>
      <c r="C94" s="275"/>
      <c r="D94" s="267"/>
      <c r="E94" s="267"/>
      <c r="F94" s="267"/>
      <c r="G94" s="267"/>
      <c r="H94" s="268"/>
      <c r="I94" s="268"/>
      <c r="J94" s="268"/>
      <c r="K94" s="269"/>
      <c r="L94" s="270"/>
      <c r="M94" s="276"/>
      <c r="N94" s="17"/>
      <c r="O94" s="10"/>
      <c r="P94" s="10"/>
      <c r="Q94" s="10"/>
      <c r="R94" s="10"/>
      <c r="S94" s="10"/>
      <c r="T94" s="10"/>
    </row>
    <row r="95" spans="2:20" hidden="1" outlineLevel="1" x14ac:dyDescent="0.25">
      <c r="B95" s="15"/>
      <c r="C95" s="275"/>
      <c r="D95" s="267"/>
      <c r="E95" s="267"/>
      <c r="F95" s="267"/>
      <c r="G95" s="267"/>
      <c r="H95" s="268"/>
      <c r="I95" s="268"/>
      <c r="J95" s="268"/>
      <c r="K95" s="269"/>
      <c r="L95" s="270"/>
      <c r="M95" s="276"/>
      <c r="N95" s="17"/>
      <c r="O95" s="10"/>
      <c r="P95" s="10"/>
      <c r="Q95" s="10"/>
      <c r="R95" s="10"/>
      <c r="S95" s="10"/>
      <c r="T95" s="10"/>
    </row>
    <row r="96" spans="2:20" hidden="1" outlineLevel="1" x14ac:dyDescent="0.25">
      <c r="B96" s="15"/>
      <c r="C96" s="275"/>
      <c r="D96" s="267"/>
      <c r="E96" s="267"/>
      <c r="F96" s="267"/>
      <c r="G96" s="267"/>
      <c r="H96" s="268"/>
      <c r="I96" s="268"/>
      <c r="J96" s="268"/>
      <c r="K96" s="269"/>
      <c r="L96" s="270"/>
      <c r="M96" s="276"/>
      <c r="N96" s="17"/>
      <c r="O96" s="10"/>
      <c r="P96" s="10"/>
      <c r="Q96" s="10"/>
      <c r="R96" s="10"/>
      <c r="S96" s="10"/>
      <c r="T96" s="10"/>
    </row>
    <row r="97" spans="2:20" hidden="1" outlineLevel="1" x14ac:dyDescent="0.25">
      <c r="B97" s="15"/>
      <c r="C97" s="275"/>
      <c r="D97" s="267"/>
      <c r="E97" s="267"/>
      <c r="F97" s="267"/>
      <c r="G97" s="267"/>
      <c r="H97" s="268"/>
      <c r="I97" s="268"/>
      <c r="J97" s="268"/>
      <c r="K97" s="269"/>
      <c r="L97" s="270"/>
      <c r="M97" s="276"/>
      <c r="N97" s="17"/>
      <c r="O97" s="10"/>
      <c r="P97" s="10"/>
      <c r="Q97" s="10"/>
      <c r="R97" s="10"/>
      <c r="S97" s="10"/>
      <c r="T97" s="10"/>
    </row>
    <row r="98" spans="2:20" hidden="1" outlineLevel="1" x14ac:dyDescent="0.25">
      <c r="B98" s="15"/>
      <c r="C98" s="275"/>
      <c r="D98" s="267"/>
      <c r="E98" s="267"/>
      <c r="F98" s="267"/>
      <c r="G98" s="267"/>
      <c r="H98" s="268"/>
      <c r="I98" s="268"/>
      <c r="J98" s="268"/>
      <c r="K98" s="269"/>
      <c r="L98" s="270"/>
      <c r="M98" s="276"/>
      <c r="N98" s="17"/>
      <c r="O98" s="10"/>
      <c r="P98" s="10"/>
      <c r="Q98" s="10"/>
      <c r="R98" s="10"/>
      <c r="S98" s="10"/>
      <c r="T98" s="10"/>
    </row>
    <row r="99" spans="2:20" hidden="1" outlineLevel="1" x14ac:dyDescent="0.25">
      <c r="B99" s="15"/>
      <c r="C99" s="275"/>
      <c r="D99" s="267"/>
      <c r="E99" s="267"/>
      <c r="F99" s="267"/>
      <c r="G99" s="267"/>
      <c r="H99" s="268"/>
      <c r="I99" s="268"/>
      <c r="J99" s="268"/>
      <c r="K99" s="269"/>
      <c r="L99" s="270"/>
      <c r="M99" s="276"/>
      <c r="N99" s="17"/>
      <c r="O99" s="10"/>
      <c r="P99" s="10"/>
      <c r="Q99" s="10"/>
      <c r="R99" s="10"/>
      <c r="S99" s="10"/>
      <c r="T99" s="10"/>
    </row>
    <row r="100" spans="2:20" hidden="1" outlineLevel="1" x14ac:dyDescent="0.25">
      <c r="B100" s="15"/>
      <c r="C100" s="275"/>
      <c r="D100" s="267"/>
      <c r="E100" s="267"/>
      <c r="F100" s="267"/>
      <c r="G100" s="267"/>
      <c r="H100" s="268"/>
      <c r="I100" s="268"/>
      <c r="J100" s="268"/>
      <c r="K100" s="269"/>
      <c r="L100" s="270"/>
      <c r="M100" s="276"/>
      <c r="N100" s="17"/>
      <c r="O100" s="10"/>
      <c r="P100" s="10"/>
      <c r="Q100" s="10"/>
      <c r="R100" s="10"/>
      <c r="S100" s="10"/>
      <c r="T100" s="10"/>
    </row>
    <row r="101" spans="2:20" hidden="1" outlineLevel="1" x14ac:dyDescent="0.25">
      <c r="B101" s="15"/>
      <c r="C101" s="275"/>
      <c r="D101" s="267"/>
      <c r="E101" s="267"/>
      <c r="F101" s="267"/>
      <c r="G101" s="267"/>
      <c r="H101" s="268"/>
      <c r="I101" s="268"/>
      <c r="J101" s="268"/>
      <c r="K101" s="269"/>
      <c r="L101" s="270"/>
      <c r="M101" s="276"/>
      <c r="N101" s="17"/>
      <c r="O101" s="10"/>
      <c r="P101" s="10"/>
      <c r="Q101" s="10"/>
      <c r="R101" s="10"/>
      <c r="S101" s="10"/>
      <c r="T101" s="10"/>
    </row>
    <row r="102" spans="2:20" hidden="1" outlineLevel="1" x14ac:dyDescent="0.25">
      <c r="B102" s="15"/>
      <c r="C102" s="275"/>
      <c r="D102" s="267"/>
      <c r="E102" s="267"/>
      <c r="F102" s="267"/>
      <c r="G102" s="267"/>
      <c r="H102" s="268"/>
      <c r="I102" s="268"/>
      <c r="J102" s="268"/>
      <c r="K102" s="269"/>
      <c r="L102" s="270"/>
      <c r="M102" s="276"/>
      <c r="N102" s="17"/>
      <c r="O102" s="10"/>
      <c r="P102" s="10"/>
      <c r="Q102" s="10"/>
      <c r="R102" s="10"/>
      <c r="S102" s="10"/>
      <c r="T102" s="10"/>
    </row>
    <row r="103" spans="2:20" hidden="1" outlineLevel="1" x14ac:dyDescent="0.25">
      <c r="B103" s="15"/>
      <c r="C103" s="275"/>
      <c r="D103" s="267"/>
      <c r="E103" s="267"/>
      <c r="F103" s="267"/>
      <c r="G103" s="267"/>
      <c r="H103" s="268"/>
      <c r="I103" s="268"/>
      <c r="J103" s="268"/>
      <c r="K103" s="269"/>
      <c r="L103" s="270"/>
      <c r="M103" s="276"/>
      <c r="N103" s="17"/>
      <c r="O103" s="10"/>
      <c r="P103" s="10"/>
      <c r="Q103" s="10"/>
      <c r="R103" s="10"/>
      <c r="S103" s="10"/>
      <c r="T103" s="10"/>
    </row>
    <row r="104" spans="2:20" hidden="1" outlineLevel="1" x14ac:dyDescent="0.25">
      <c r="B104" s="15"/>
      <c r="C104" s="275"/>
      <c r="D104" s="267"/>
      <c r="E104" s="267"/>
      <c r="F104" s="267"/>
      <c r="G104" s="267"/>
      <c r="H104" s="268"/>
      <c r="I104" s="268"/>
      <c r="J104" s="268"/>
      <c r="K104" s="269"/>
      <c r="L104" s="270"/>
      <c r="M104" s="276"/>
      <c r="N104" s="17"/>
      <c r="O104" s="10"/>
      <c r="P104" s="10"/>
      <c r="Q104" s="10"/>
      <c r="R104" s="10"/>
      <c r="S104" s="10"/>
      <c r="T104" s="10"/>
    </row>
    <row r="105" spans="2:20" hidden="1" outlineLevel="1" x14ac:dyDescent="0.25">
      <c r="B105" s="15"/>
      <c r="C105" s="275"/>
      <c r="D105" s="267"/>
      <c r="E105" s="267"/>
      <c r="F105" s="267"/>
      <c r="G105" s="267"/>
      <c r="H105" s="268"/>
      <c r="I105" s="268"/>
      <c r="J105" s="268"/>
      <c r="K105" s="269"/>
      <c r="L105" s="270"/>
      <c r="M105" s="276"/>
      <c r="N105" s="17"/>
      <c r="O105" s="10"/>
      <c r="P105" s="10"/>
      <c r="Q105" s="10"/>
      <c r="R105" s="10"/>
      <c r="S105" s="10"/>
      <c r="T105" s="10"/>
    </row>
    <row r="106" spans="2:20" hidden="1" outlineLevel="1" x14ac:dyDescent="0.25">
      <c r="B106" s="15"/>
      <c r="C106" s="275"/>
      <c r="D106" s="267"/>
      <c r="E106" s="267"/>
      <c r="F106" s="267"/>
      <c r="G106" s="267"/>
      <c r="H106" s="268"/>
      <c r="I106" s="268"/>
      <c r="J106" s="268"/>
      <c r="K106" s="269"/>
      <c r="L106" s="270"/>
      <c r="M106" s="276"/>
      <c r="N106" s="17"/>
      <c r="O106" s="10"/>
      <c r="P106" s="10"/>
      <c r="Q106" s="10"/>
      <c r="R106" s="10"/>
      <c r="S106" s="10"/>
      <c r="T106" s="10"/>
    </row>
    <row r="107" spans="2:20" hidden="1" outlineLevel="1" x14ac:dyDescent="0.25">
      <c r="B107" s="15"/>
      <c r="C107" s="275"/>
      <c r="D107" s="267"/>
      <c r="E107" s="267"/>
      <c r="F107" s="267"/>
      <c r="G107" s="267"/>
      <c r="H107" s="268"/>
      <c r="I107" s="268"/>
      <c r="J107" s="268"/>
      <c r="K107" s="269"/>
      <c r="L107" s="270"/>
      <c r="M107" s="276"/>
      <c r="N107" s="17"/>
      <c r="O107" s="10"/>
      <c r="P107" s="10"/>
      <c r="Q107" s="10"/>
      <c r="R107" s="10"/>
      <c r="S107" s="10"/>
      <c r="T107" s="10"/>
    </row>
    <row r="108" spans="2:20" hidden="1" outlineLevel="1" x14ac:dyDescent="0.25">
      <c r="B108" s="15"/>
      <c r="C108" s="275"/>
      <c r="D108" s="267"/>
      <c r="E108" s="267"/>
      <c r="F108" s="267"/>
      <c r="G108" s="267"/>
      <c r="H108" s="268"/>
      <c r="I108" s="268"/>
      <c r="J108" s="268"/>
      <c r="K108" s="269"/>
      <c r="L108" s="270"/>
      <c r="M108" s="276"/>
      <c r="N108" s="17"/>
      <c r="O108" s="10"/>
      <c r="P108" s="10"/>
      <c r="Q108" s="10"/>
      <c r="R108" s="10"/>
      <c r="S108" s="10"/>
      <c r="T108" s="10"/>
    </row>
    <row r="109" spans="2:20" hidden="1" outlineLevel="1" x14ac:dyDescent="0.25">
      <c r="B109" s="15"/>
      <c r="C109" s="275"/>
      <c r="D109" s="267"/>
      <c r="E109" s="267"/>
      <c r="F109" s="267"/>
      <c r="G109" s="267"/>
      <c r="H109" s="268"/>
      <c r="I109" s="268"/>
      <c r="J109" s="268"/>
      <c r="K109" s="269"/>
      <c r="L109" s="270"/>
      <c r="M109" s="276"/>
      <c r="N109" s="17"/>
      <c r="O109" s="10"/>
      <c r="P109" s="10"/>
      <c r="Q109" s="10"/>
      <c r="R109" s="10"/>
      <c r="S109" s="10"/>
      <c r="T109" s="10"/>
    </row>
    <row r="110" spans="2:20" hidden="1" outlineLevel="1" x14ac:dyDescent="0.25">
      <c r="B110" s="15"/>
      <c r="C110" s="275"/>
      <c r="D110" s="267"/>
      <c r="E110" s="267"/>
      <c r="F110" s="267"/>
      <c r="G110" s="267"/>
      <c r="H110" s="268"/>
      <c r="I110" s="268"/>
      <c r="J110" s="268"/>
      <c r="K110" s="269"/>
      <c r="L110" s="270"/>
      <c r="M110" s="276"/>
      <c r="N110" s="17"/>
      <c r="O110" s="10"/>
      <c r="P110" s="10"/>
      <c r="Q110" s="10"/>
      <c r="R110" s="10"/>
      <c r="S110" s="10"/>
      <c r="T110" s="10"/>
    </row>
    <row r="111" spans="2:20" hidden="1" outlineLevel="1" x14ac:dyDescent="0.25">
      <c r="B111" s="15"/>
      <c r="C111" s="275"/>
      <c r="D111" s="267"/>
      <c r="E111" s="267"/>
      <c r="F111" s="267"/>
      <c r="G111" s="267"/>
      <c r="H111" s="268"/>
      <c r="I111" s="268"/>
      <c r="J111" s="268"/>
      <c r="K111" s="269"/>
      <c r="L111" s="270"/>
      <c r="M111" s="276"/>
      <c r="N111" s="17"/>
      <c r="O111" s="10"/>
      <c r="P111" s="10"/>
      <c r="Q111" s="10"/>
      <c r="R111" s="10"/>
      <c r="S111" s="10"/>
      <c r="T111" s="10"/>
    </row>
    <row r="112" spans="2:20" hidden="1" outlineLevel="1" x14ac:dyDescent="0.25">
      <c r="B112" s="15"/>
      <c r="C112" s="275"/>
      <c r="D112" s="267"/>
      <c r="E112" s="267"/>
      <c r="F112" s="267"/>
      <c r="G112" s="267"/>
      <c r="H112" s="268"/>
      <c r="I112" s="268"/>
      <c r="J112" s="268"/>
      <c r="K112" s="269"/>
      <c r="L112" s="270"/>
      <c r="M112" s="276"/>
      <c r="N112" s="17"/>
      <c r="O112" s="10"/>
      <c r="P112" s="10"/>
      <c r="Q112" s="10"/>
      <c r="R112" s="10"/>
      <c r="S112" s="10"/>
      <c r="T112" s="10"/>
    </row>
    <row r="113" spans="2:20" hidden="1" outlineLevel="1" x14ac:dyDescent="0.25">
      <c r="B113" s="15"/>
      <c r="C113" s="275"/>
      <c r="D113" s="267"/>
      <c r="E113" s="267"/>
      <c r="F113" s="267"/>
      <c r="G113" s="267"/>
      <c r="H113" s="268"/>
      <c r="I113" s="268"/>
      <c r="J113" s="268"/>
      <c r="K113" s="269"/>
      <c r="L113" s="270"/>
      <c r="M113" s="276"/>
      <c r="N113" s="17"/>
      <c r="O113" s="10"/>
      <c r="P113" s="10"/>
      <c r="Q113" s="10"/>
      <c r="R113" s="10"/>
      <c r="S113" s="10"/>
      <c r="T113" s="10"/>
    </row>
    <row r="114" spans="2:20" hidden="1" outlineLevel="1" x14ac:dyDescent="0.25">
      <c r="B114" s="15"/>
      <c r="C114" s="275"/>
      <c r="D114" s="267"/>
      <c r="E114" s="267"/>
      <c r="F114" s="267"/>
      <c r="G114" s="267"/>
      <c r="H114" s="268"/>
      <c r="I114" s="268"/>
      <c r="J114" s="268"/>
      <c r="K114" s="269"/>
      <c r="L114" s="270"/>
      <c r="M114" s="276"/>
      <c r="N114" s="17"/>
      <c r="O114" s="10"/>
      <c r="P114" s="10"/>
      <c r="Q114" s="10"/>
      <c r="R114" s="10"/>
      <c r="S114" s="10"/>
      <c r="T114" s="10"/>
    </row>
    <row r="115" spans="2:20" hidden="1" outlineLevel="1" x14ac:dyDescent="0.25">
      <c r="B115" s="15"/>
      <c r="C115" s="275"/>
      <c r="D115" s="267"/>
      <c r="E115" s="267"/>
      <c r="F115" s="267"/>
      <c r="G115" s="267"/>
      <c r="H115" s="268"/>
      <c r="I115" s="268"/>
      <c r="J115" s="268"/>
      <c r="K115" s="269"/>
      <c r="L115" s="270"/>
      <c r="M115" s="276"/>
      <c r="N115" s="17"/>
      <c r="O115" s="10"/>
      <c r="P115" s="10"/>
      <c r="Q115" s="10"/>
      <c r="R115" s="10"/>
      <c r="S115" s="10"/>
      <c r="T115" s="10"/>
    </row>
    <row r="116" spans="2:20" hidden="1" outlineLevel="1" x14ac:dyDescent="0.25">
      <c r="B116" s="15"/>
      <c r="C116" s="275"/>
      <c r="D116" s="267"/>
      <c r="E116" s="267"/>
      <c r="F116" s="267"/>
      <c r="G116" s="267"/>
      <c r="H116" s="268"/>
      <c r="I116" s="268"/>
      <c r="J116" s="268"/>
      <c r="K116" s="269"/>
      <c r="L116" s="270"/>
      <c r="M116" s="276"/>
      <c r="N116" s="17"/>
      <c r="O116" s="10"/>
      <c r="P116" s="10"/>
      <c r="Q116" s="10"/>
      <c r="R116" s="10"/>
      <c r="S116" s="10"/>
      <c r="T116" s="10"/>
    </row>
    <row r="117" spans="2:20" hidden="1" outlineLevel="1" x14ac:dyDescent="0.25">
      <c r="B117" s="15"/>
      <c r="C117" s="275"/>
      <c r="D117" s="267"/>
      <c r="E117" s="267"/>
      <c r="F117" s="267"/>
      <c r="G117" s="267"/>
      <c r="H117" s="268"/>
      <c r="I117" s="268"/>
      <c r="J117" s="268"/>
      <c r="K117" s="269"/>
      <c r="L117" s="270"/>
      <c r="M117" s="276"/>
      <c r="N117" s="17"/>
      <c r="O117" s="10"/>
      <c r="P117" s="10"/>
      <c r="Q117" s="10"/>
      <c r="R117" s="10"/>
      <c r="S117" s="10"/>
      <c r="T117" s="10"/>
    </row>
    <row r="118" spans="2:20" hidden="1" outlineLevel="1" x14ac:dyDescent="0.25">
      <c r="B118" s="15"/>
      <c r="C118" s="275"/>
      <c r="D118" s="267"/>
      <c r="E118" s="267"/>
      <c r="F118" s="267"/>
      <c r="G118" s="267"/>
      <c r="H118" s="268"/>
      <c r="I118" s="268"/>
      <c r="J118" s="268"/>
      <c r="K118" s="269"/>
      <c r="L118" s="270"/>
      <c r="M118" s="276"/>
      <c r="N118" s="17"/>
      <c r="O118" s="10"/>
      <c r="P118" s="10"/>
      <c r="Q118" s="10"/>
      <c r="R118" s="10"/>
      <c r="S118" s="10"/>
      <c r="T118" s="10"/>
    </row>
    <row r="119" spans="2:20" hidden="1" outlineLevel="1" x14ac:dyDescent="0.25">
      <c r="B119" s="15"/>
      <c r="C119" s="275"/>
      <c r="D119" s="267"/>
      <c r="E119" s="267"/>
      <c r="F119" s="267"/>
      <c r="G119" s="267"/>
      <c r="H119" s="268"/>
      <c r="I119" s="268"/>
      <c r="J119" s="268"/>
      <c r="K119" s="269"/>
      <c r="L119" s="270"/>
      <c r="M119" s="276"/>
      <c r="N119" s="17"/>
      <c r="O119" s="10"/>
      <c r="P119" s="10"/>
      <c r="Q119" s="10"/>
      <c r="R119" s="10"/>
      <c r="S119" s="10"/>
      <c r="T119" s="10"/>
    </row>
    <row r="120" spans="2:20" hidden="1" outlineLevel="1" x14ac:dyDescent="0.25">
      <c r="B120" s="15"/>
      <c r="C120" s="275"/>
      <c r="D120" s="267"/>
      <c r="E120" s="267"/>
      <c r="F120" s="267"/>
      <c r="G120" s="267"/>
      <c r="H120" s="268"/>
      <c r="I120" s="268"/>
      <c r="J120" s="268"/>
      <c r="K120" s="269"/>
      <c r="L120" s="270"/>
      <c r="M120" s="276"/>
      <c r="N120" s="17"/>
      <c r="O120" s="10"/>
      <c r="P120" s="10"/>
      <c r="Q120" s="10"/>
      <c r="R120" s="10"/>
      <c r="S120" s="10"/>
      <c r="T120" s="10"/>
    </row>
    <row r="121" spans="2:20" hidden="1" outlineLevel="1" x14ac:dyDescent="0.25">
      <c r="B121" s="15"/>
      <c r="C121" s="275"/>
      <c r="D121" s="267"/>
      <c r="E121" s="267"/>
      <c r="F121" s="267"/>
      <c r="G121" s="267"/>
      <c r="H121" s="268"/>
      <c r="I121" s="268"/>
      <c r="J121" s="268"/>
      <c r="K121" s="269"/>
      <c r="L121" s="270"/>
      <c r="M121" s="276"/>
      <c r="N121" s="17"/>
      <c r="O121" s="10"/>
      <c r="P121" s="10"/>
      <c r="Q121" s="10"/>
      <c r="R121" s="10"/>
      <c r="S121" s="10"/>
      <c r="T121" s="10"/>
    </row>
    <row r="122" spans="2:20" hidden="1" outlineLevel="1" x14ac:dyDescent="0.25">
      <c r="B122" s="15"/>
      <c r="C122" s="275"/>
      <c r="D122" s="267"/>
      <c r="E122" s="267"/>
      <c r="F122" s="267"/>
      <c r="G122" s="267"/>
      <c r="H122" s="268"/>
      <c r="I122" s="268"/>
      <c r="J122" s="268"/>
      <c r="K122" s="269"/>
      <c r="L122" s="270"/>
      <c r="M122" s="276"/>
      <c r="N122" s="17"/>
      <c r="O122" s="10"/>
      <c r="P122" s="10"/>
      <c r="Q122" s="10"/>
      <c r="R122" s="10"/>
      <c r="S122" s="10"/>
      <c r="T122" s="10"/>
    </row>
    <row r="123" spans="2:20" hidden="1" outlineLevel="1" x14ac:dyDescent="0.25">
      <c r="B123" s="15"/>
      <c r="C123" s="275"/>
      <c r="D123" s="267"/>
      <c r="E123" s="267"/>
      <c r="F123" s="267"/>
      <c r="G123" s="267"/>
      <c r="H123" s="268"/>
      <c r="I123" s="268"/>
      <c r="J123" s="268"/>
      <c r="K123" s="269"/>
      <c r="L123" s="270"/>
      <c r="M123" s="276"/>
      <c r="N123" s="17"/>
      <c r="O123" s="10"/>
      <c r="P123" s="10"/>
      <c r="Q123" s="10"/>
      <c r="R123" s="10"/>
      <c r="S123" s="10"/>
      <c r="T123" s="10"/>
    </row>
    <row r="124" spans="2:20" hidden="1" outlineLevel="1" x14ac:dyDescent="0.25">
      <c r="B124" s="15"/>
      <c r="C124" s="275"/>
      <c r="D124" s="267"/>
      <c r="E124" s="267"/>
      <c r="F124" s="267"/>
      <c r="G124" s="267"/>
      <c r="H124" s="268"/>
      <c r="I124" s="268"/>
      <c r="J124" s="268"/>
      <c r="K124" s="269"/>
      <c r="L124" s="270"/>
      <c r="M124" s="276"/>
      <c r="N124" s="17"/>
      <c r="O124" s="10"/>
      <c r="P124" s="10"/>
      <c r="Q124" s="10"/>
      <c r="R124" s="10"/>
      <c r="S124" s="10"/>
      <c r="T124" s="10"/>
    </row>
    <row r="125" spans="2:20" hidden="1" outlineLevel="1" x14ac:dyDescent="0.25">
      <c r="B125" s="15"/>
      <c r="C125" s="275"/>
      <c r="D125" s="267"/>
      <c r="E125" s="267"/>
      <c r="F125" s="267"/>
      <c r="G125" s="267"/>
      <c r="H125" s="268"/>
      <c r="I125" s="268"/>
      <c r="J125" s="268"/>
      <c r="K125" s="269"/>
      <c r="L125" s="270"/>
      <c r="M125" s="276"/>
      <c r="N125" s="17"/>
      <c r="O125" s="10"/>
      <c r="P125" s="10"/>
      <c r="Q125" s="10"/>
      <c r="R125" s="10"/>
      <c r="S125" s="10"/>
      <c r="T125" s="10"/>
    </row>
    <row r="126" spans="2:20" hidden="1" outlineLevel="1" x14ac:dyDescent="0.25">
      <c r="B126" s="15"/>
      <c r="C126" s="275"/>
      <c r="D126" s="267"/>
      <c r="E126" s="267"/>
      <c r="F126" s="267"/>
      <c r="G126" s="267"/>
      <c r="H126" s="268"/>
      <c r="I126" s="268"/>
      <c r="J126" s="268"/>
      <c r="K126" s="269"/>
      <c r="L126" s="270"/>
      <c r="M126" s="276"/>
      <c r="N126" s="17"/>
      <c r="O126" s="10"/>
      <c r="P126" s="10"/>
      <c r="Q126" s="10"/>
      <c r="R126" s="10"/>
      <c r="S126" s="10"/>
      <c r="T126" s="10"/>
    </row>
    <row r="127" spans="2:20" hidden="1" outlineLevel="1" x14ac:dyDescent="0.25">
      <c r="B127" s="15"/>
      <c r="C127" s="275"/>
      <c r="D127" s="267"/>
      <c r="E127" s="267"/>
      <c r="F127" s="267"/>
      <c r="G127" s="267"/>
      <c r="H127" s="268"/>
      <c r="I127" s="268"/>
      <c r="J127" s="268"/>
      <c r="K127" s="269"/>
      <c r="L127" s="270"/>
      <c r="M127" s="276"/>
      <c r="N127" s="17"/>
      <c r="O127" s="10"/>
      <c r="P127" s="10"/>
      <c r="Q127" s="10"/>
      <c r="R127" s="10"/>
      <c r="S127" s="10"/>
      <c r="T127" s="10"/>
    </row>
    <row r="128" spans="2:20" hidden="1" outlineLevel="1" x14ac:dyDescent="0.25">
      <c r="B128" s="15"/>
      <c r="C128" s="275"/>
      <c r="D128" s="267"/>
      <c r="E128" s="267"/>
      <c r="F128" s="267"/>
      <c r="G128" s="267"/>
      <c r="H128" s="268"/>
      <c r="I128" s="268"/>
      <c r="J128" s="268"/>
      <c r="K128" s="269"/>
      <c r="L128" s="270"/>
      <c r="M128" s="276"/>
      <c r="N128" s="17"/>
      <c r="O128" s="10"/>
      <c r="P128" s="10"/>
      <c r="Q128" s="10"/>
      <c r="R128" s="10"/>
      <c r="S128" s="10"/>
      <c r="T128" s="10"/>
    </row>
    <row r="129" spans="2:20" hidden="1" outlineLevel="1" x14ac:dyDescent="0.25">
      <c r="B129" s="15"/>
      <c r="C129" s="275"/>
      <c r="D129" s="267"/>
      <c r="E129" s="267"/>
      <c r="F129" s="267"/>
      <c r="G129" s="267"/>
      <c r="H129" s="268"/>
      <c r="I129" s="268"/>
      <c r="J129" s="268"/>
      <c r="K129" s="269"/>
      <c r="L129" s="270"/>
      <c r="M129" s="276"/>
      <c r="N129" s="17"/>
      <c r="O129" s="10"/>
      <c r="P129" s="10"/>
      <c r="Q129" s="10"/>
      <c r="R129" s="10"/>
      <c r="S129" s="10"/>
      <c r="T129" s="10"/>
    </row>
    <row r="130" spans="2:20" hidden="1" outlineLevel="1" x14ac:dyDescent="0.25">
      <c r="B130" s="15"/>
      <c r="C130" s="275"/>
      <c r="D130" s="267"/>
      <c r="E130" s="267"/>
      <c r="F130" s="267"/>
      <c r="G130" s="267"/>
      <c r="H130" s="268"/>
      <c r="I130" s="268"/>
      <c r="J130" s="268"/>
      <c r="K130" s="269"/>
      <c r="L130" s="270"/>
      <c r="M130" s="276"/>
      <c r="N130" s="17"/>
      <c r="O130" s="10"/>
      <c r="P130" s="10"/>
      <c r="Q130" s="10"/>
      <c r="R130" s="10"/>
      <c r="S130" s="10"/>
      <c r="T130" s="10"/>
    </row>
    <row r="131" spans="2:20" hidden="1" outlineLevel="1" x14ac:dyDescent="0.25">
      <c r="B131" s="15"/>
      <c r="C131" s="275"/>
      <c r="D131" s="267"/>
      <c r="E131" s="267"/>
      <c r="F131" s="267"/>
      <c r="G131" s="267"/>
      <c r="H131" s="268"/>
      <c r="I131" s="268"/>
      <c r="J131" s="268"/>
      <c r="K131" s="269"/>
      <c r="L131" s="270"/>
      <c r="M131" s="276"/>
      <c r="N131" s="17"/>
      <c r="O131" s="10"/>
      <c r="P131" s="10"/>
      <c r="Q131" s="10"/>
      <c r="R131" s="10"/>
      <c r="S131" s="10"/>
      <c r="T131" s="10"/>
    </row>
    <row r="132" spans="2:20" hidden="1" outlineLevel="1" x14ac:dyDescent="0.25">
      <c r="B132" s="15"/>
      <c r="C132" s="275"/>
      <c r="D132" s="267"/>
      <c r="E132" s="267"/>
      <c r="F132" s="267"/>
      <c r="G132" s="267"/>
      <c r="H132" s="268"/>
      <c r="I132" s="268"/>
      <c r="J132" s="268"/>
      <c r="K132" s="269"/>
      <c r="L132" s="270"/>
      <c r="M132" s="276"/>
      <c r="N132" s="17"/>
      <c r="O132" s="10"/>
      <c r="P132" s="10"/>
      <c r="Q132" s="10"/>
      <c r="R132" s="10"/>
      <c r="S132" s="10"/>
      <c r="T132" s="10"/>
    </row>
    <row r="133" spans="2:20" hidden="1" outlineLevel="1" x14ac:dyDescent="0.25">
      <c r="B133" s="15"/>
      <c r="C133" s="275"/>
      <c r="D133" s="267"/>
      <c r="E133" s="267"/>
      <c r="F133" s="267"/>
      <c r="G133" s="267"/>
      <c r="H133" s="268"/>
      <c r="I133" s="268"/>
      <c r="J133" s="268"/>
      <c r="K133" s="269"/>
      <c r="L133" s="270"/>
      <c r="M133" s="276"/>
      <c r="N133" s="17"/>
      <c r="O133" s="10"/>
      <c r="P133" s="10"/>
      <c r="Q133" s="10"/>
      <c r="R133" s="10"/>
      <c r="S133" s="10"/>
      <c r="T133" s="10"/>
    </row>
    <row r="134" spans="2:20" hidden="1" outlineLevel="1" x14ac:dyDescent="0.25">
      <c r="B134" s="15"/>
      <c r="C134" s="275"/>
      <c r="D134" s="267"/>
      <c r="E134" s="267"/>
      <c r="F134" s="267"/>
      <c r="G134" s="267"/>
      <c r="H134" s="268"/>
      <c r="I134" s="268"/>
      <c r="J134" s="268"/>
      <c r="K134" s="269"/>
      <c r="L134" s="270"/>
      <c r="M134" s="276"/>
      <c r="N134" s="17"/>
      <c r="O134" s="10"/>
      <c r="P134" s="10"/>
      <c r="Q134" s="10"/>
      <c r="R134" s="10"/>
      <c r="S134" s="10"/>
      <c r="T134" s="10"/>
    </row>
    <row r="135" spans="2:20" hidden="1" outlineLevel="1" x14ac:dyDescent="0.25">
      <c r="B135" s="15"/>
      <c r="C135" s="275"/>
      <c r="D135" s="267"/>
      <c r="E135" s="267"/>
      <c r="F135" s="267"/>
      <c r="G135" s="267"/>
      <c r="H135" s="268"/>
      <c r="I135" s="268"/>
      <c r="J135" s="268"/>
      <c r="K135" s="269"/>
      <c r="L135" s="270"/>
      <c r="M135" s="276"/>
      <c r="N135" s="17"/>
      <c r="O135" s="10"/>
      <c r="P135" s="10"/>
      <c r="Q135" s="10"/>
      <c r="R135" s="10"/>
      <c r="S135" s="10"/>
      <c r="T135" s="10"/>
    </row>
    <row r="136" spans="2:20" hidden="1" outlineLevel="1" x14ac:dyDescent="0.25">
      <c r="B136" s="15"/>
      <c r="C136" s="275"/>
      <c r="D136" s="267"/>
      <c r="E136" s="267"/>
      <c r="F136" s="267"/>
      <c r="G136" s="267"/>
      <c r="H136" s="268"/>
      <c r="I136" s="268"/>
      <c r="J136" s="268"/>
      <c r="K136" s="269"/>
      <c r="L136" s="270"/>
      <c r="M136" s="276"/>
      <c r="N136" s="17"/>
      <c r="O136" s="10"/>
      <c r="P136" s="10"/>
      <c r="Q136" s="10"/>
      <c r="R136" s="10"/>
      <c r="S136" s="10"/>
      <c r="T136" s="10"/>
    </row>
    <row r="137" spans="2:20" hidden="1" outlineLevel="1" x14ac:dyDescent="0.25">
      <c r="B137" s="15"/>
      <c r="C137" s="275"/>
      <c r="D137" s="267"/>
      <c r="E137" s="267"/>
      <c r="F137" s="267"/>
      <c r="G137" s="267"/>
      <c r="H137" s="268"/>
      <c r="I137" s="268"/>
      <c r="J137" s="268"/>
      <c r="K137" s="269"/>
      <c r="L137" s="270"/>
      <c r="M137" s="276"/>
      <c r="N137" s="17"/>
      <c r="O137" s="10"/>
      <c r="P137" s="10"/>
      <c r="Q137" s="10"/>
      <c r="R137" s="10"/>
      <c r="S137" s="10"/>
      <c r="T137" s="10"/>
    </row>
    <row r="138" spans="2:20" hidden="1" outlineLevel="1" x14ac:dyDescent="0.25">
      <c r="B138" s="15"/>
      <c r="C138" s="275"/>
      <c r="D138" s="267"/>
      <c r="E138" s="267"/>
      <c r="F138" s="267"/>
      <c r="G138" s="267"/>
      <c r="H138" s="268"/>
      <c r="I138" s="268"/>
      <c r="J138" s="268"/>
      <c r="K138" s="269"/>
      <c r="L138" s="270"/>
      <c r="M138" s="276"/>
      <c r="N138" s="17"/>
      <c r="O138" s="10"/>
      <c r="P138" s="10"/>
      <c r="Q138" s="10"/>
      <c r="R138" s="10"/>
      <c r="S138" s="10"/>
      <c r="T138" s="10"/>
    </row>
    <row r="139" spans="2:20" hidden="1" outlineLevel="1" x14ac:dyDescent="0.25">
      <c r="B139" s="15"/>
      <c r="C139" s="275"/>
      <c r="D139" s="267"/>
      <c r="E139" s="267"/>
      <c r="F139" s="267"/>
      <c r="G139" s="267"/>
      <c r="H139" s="268"/>
      <c r="I139" s="268"/>
      <c r="J139" s="268"/>
      <c r="K139" s="269"/>
      <c r="L139" s="270"/>
      <c r="M139" s="276"/>
      <c r="N139" s="17"/>
      <c r="O139" s="10"/>
      <c r="P139" s="10"/>
      <c r="Q139" s="10"/>
      <c r="R139" s="10"/>
      <c r="S139" s="10"/>
      <c r="T139" s="10"/>
    </row>
    <row r="140" spans="2:20" hidden="1" outlineLevel="1" x14ac:dyDescent="0.25">
      <c r="B140" s="15"/>
      <c r="C140" s="275"/>
      <c r="D140" s="267"/>
      <c r="E140" s="267"/>
      <c r="F140" s="267"/>
      <c r="G140" s="267"/>
      <c r="H140" s="268"/>
      <c r="I140" s="268"/>
      <c r="J140" s="268"/>
      <c r="K140" s="269"/>
      <c r="L140" s="270"/>
      <c r="M140" s="276"/>
      <c r="N140" s="17"/>
      <c r="O140" s="10"/>
      <c r="P140" s="10"/>
      <c r="Q140" s="10"/>
      <c r="R140" s="10"/>
      <c r="S140" s="10"/>
      <c r="T140" s="10"/>
    </row>
    <row r="141" spans="2:20" hidden="1" outlineLevel="1" x14ac:dyDescent="0.25">
      <c r="B141" s="15"/>
      <c r="C141" s="275"/>
      <c r="D141" s="267"/>
      <c r="E141" s="267"/>
      <c r="F141" s="267"/>
      <c r="G141" s="267"/>
      <c r="H141" s="268"/>
      <c r="I141" s="268"/>
      <c r="J141" s="268"/>
      <c r="K141" s="269"/>
      <c r="L141" s="270"/>
      <c r="M141" s="276"/>
      <c r="N141" s="17"/>
      <c r="O141" s="10"/>
      <c r="P141" s="10"/>
      <c r="Q141" s="10"/>
      <c r="R141" s="10"/>
      <c r="S141" s="10"/>
      <c r="T141" s="10"/>
    </row>
    <row r="142" spans="2:20" hidden="1" outlineLevel="1" x14ac:dyDescent="0.25">
      <c r="B142" s="15"/>
      <c r="C142" s="275"/>
      <c r="D142" s="267"/>
      <c r="E142" s="267"/>
      <c r="F142" s="267"/>
      <c r="G142" s="267"/>
      <c r="H142" s="268"/>
      <c r="I142" s="268"/>
      <c r="J142" s="268"/>
      <c r="K142" s="269"/>
      <c r="L142" s="270"/>
      <c r="M142" s="276"/>
      <c r="N142" s="17"/>
      <c r="O142" s="10"/>
      <c r="P142" s="10"/>
      <c r="Q142" s="10"/>
      <c r="R142" s="10"/>
      <c r="S142" s="10"/>
      <c r="T142" s="10"/>
    </row>
    <row r="143" spans="2:20" hidden="1" outlineLevel="1" x14ac:dyDescent="0.25">
      <c r="B143" s="15"/>
      <c r="C143" s="275"/>
      <c r="D143" s="267"/>
      <c r="E143" s="267"/>
      <c r="F143" s="267"/>
      <c r="G143" s="267"/>
      <c r="H143" s="268"/>
      <c r="I143" s="268"/>
      <c r="J143" s="268"/>
      <c r="K143" s="269"/>
      <c r="L143" s="270"/>
      <c r="M143" s="276"/>
      <c r="N143" s="17"/>
      <c r="O143" s="10"/>
      <c r="P143" s="10"/>
      <c r="Q143" s="10"/>
      <c r="R143" s="10"/>
      <c r="S143" s="10"/>
      <c r="T143" s="10"/>
    </row>
    <row r="144" spans="2:20" hidden="1" outlineLevel="1" x14ac:dyDescent="0.25">
      <c r="B144" s="15"/>
      <c r="C144" s="275"/>
      <c r="D144" s="267"/>
      <c r="E144" s="267"/>
      <c r="F144" s="267"/>
      <c r="G144" s="267"/>
      <c r="H144" s="268"/>
      <c r="I144" s="268"/>
      <c r="J144" s="268"/>
      <c r="K144" s="269"/>
      <c r="L144" s="270"/>
      <c r="M144" s="276"/>
      <c r="N144" s="17"/>
      <c r="O144" s="10"/>
      <c r="P144" s="10"/>
      <c r="Q144" s="10"/>
      <c r="R144" s="10"/>
      <c r="S144" s="10"/>
      <c r="T144" s="10"/>
    </row>
    <row r="145" spans="2:20" hidden="1" outlineLevel="1" x14ac:dyDescent="0.25">
      <c r="B145" s="15"/>
      <c r="C145" s="275"/>
      <c r="D145" s="267"/>
      <c r="E145" s="267"/>
      <c r="F145" s="267"/>
      <c r="G145" s="267"/>
      <c r="H145" s="268"/>
      <c r="I145" s="268"/>
      <c r="J145" s="268"/>
      <c r="K145" s="269"/>
      <c r="L145" s="270"/>
      <c r="M145" s="276"/>
      <c r="N145" s="17"/>
      <c r="O145" s="10"/>
      <c r="P145" s="10"/>
      <c r="Q145" s="10"/>
      <c r="R145" s="10"/>
      <c r="S145" s="10"/>
      <c r="T145" s="10"/>
    </row>
    <row r="146" spans="2:20" hidden="1" outlineLevel="1" x14ac:dyDescent="0.25">
      <c r="B146" s="15"/>
      <c r="C146" s="275"/>
      <c r="D146" s="267"/>
      <c r="E146" s="267"/>
      <c r="F146" s="267"/>
      <c r="G146" s="267"/>
      <c r="H146" s="268"/>
      <c r="I146" s="268"/>
      <c r="J146" s="268"/>
      <c r="K146" s="269"/>
      <c r="L146" s="270"/>
      <c r="M146" s="276"/>
      <c r="N146" s="17"/>
      <c r="O146" s="10"/>
      <c r="P146" s="10"/>
      <c r="Q146" s="10"/>
      <c r="R146" s="10"/>
      <c r="S146" s="10"/>
      <c r="T146" s="10"/>
    </row>
    <row r="147" spans="2:20" hidden="1" outlineLevel="1" x14ac:dyDescent="0.25">
      <c r="B147" s="15"/>
      <c r="C147" s="275"/>
      <c r="D147" s="267"/>
      <c r="E147" s="267"/>
      <c r="F147" s="267"/>
      <c r="G147" s="267"/>
      <c r="H147" s="268"/>
      <c r="I147" s="268"/>
      <c r="J147" s="268"/>
      <c r="K147" s="269"/>
      <c r="L147" s="270"/>
      <c r="M147" s="276"/>
      <c r="N147" s="17"/>
      <c r="O147" s="10"/>
      <c r="P147" s="10"/>
      <c r="Q147" s="10"/>
      <c r="R147" s="10"/>
      <c r="S147" s="10"/>
      <c r="T147" s="10"/>
    </row>
    <row r="148" spans="2:20" hidden="1" outlineLevel="1" x14ac:dyDescent="0.25">
      <c r="B148" s="15"/>
      <c r="C148" s="275"/>
      <c r="D148" s="267"/>
      <c r="E148" s="267"/>
      <c r="F148" s="267"/>
      <c r="G148" s="267"/>
      <c r="H148" s="268"/>
      <c r="I148" s="268"/>
      <c r="J148" s="268"/>
      <c r="K148" s="269"/>
      <c r="L148" s="270"/>
      <c r="M148" s="276"/>
      <c r="N148" s="17"/>
      <c r="O148" s="10"/>
      <c r="P148" s="10"/>
      <c r="Q148" s="10"/>
      <c r="R148" s="10"/>
      <c r="S148" s="10"/>
      <c r="T148" s="10"/>
    </row>
    <row r="149" spans="2:20" hidden="1" outlineLevel="1" x14ac:dyDescent="0.25">
      <c r="B149" s="15"/>
      <c r="C149" s="275"/>
      <c r="D149" s="267"/>
      <c r="E149" s="267"/>
      <c r="F149" s="267"/>
      <c r="G149" s="267"/>
      <c r="H149" s="268"/>
      <c r="I149" s="268"/>
      <c r="J149" s="268"/>
      <c r="K149" s="269"/>
      <c r="L149" s="270"/>
      <c r="M149" s="276"/>
      <c r="N149" s="17"/>
      <c r="O149" s="10"/>
      <c r="P149" s="10"/>
      <c r="Q149" s="10"/>
      <c r="R149" s="10"/>
      <c r="S149" s="10"/>
      <c r="T149" s="10"/>
    </row>
    <row r="150" spans="2:20" hidden="1" outlineLevel="1" x14ac:dyDescent="0.25">
      <c r="B150" s="15"/>
      <c r="C150" s="275"/>
      <c r="D150" s="267"/>
      <c r="E150" s="267"/>
      <c r="F150" s="267"/>
      <c r="G150" s="267"/>
      <c r="H150" s="268"/>
      <c r="I150" s="268"/>
      <c r="J150" s="268"/>
      <c r="K150" s="269"/>
      <c r="L150" s="270"/>
      <c r="M150" s="276"/>
      <c r="N150" s="17"/>
      <c r="O150" s="10"/>
      <c r="P150" s="10"/>
      <c r="Q150" s="10"/>
      <c r="R150" s="10"/>
      <c r="S150" s="10"/>
      <c r="T150" s="10"/>
    </row>
    <row r="151" spans="2:20" hidden="1" outlineLevel="1" x14ac:dyDescent="0.25">
      <c r="B151" s="15"/>
      <c r="C151" s="275"/>
      <c r="D151" s="267"/>
      <c r="E151" s="267"/>
      <c r="F151" s="267"/>
      <c r="G151" s="267"/>
      <c r="H151" s="268"/>
      <c r="I151" s="268"/>
      <c r="J151" s="268"/>
      <c r="K151" s="269"/>
      <c r="L151" s="270"/>
      <c r="M151" s="276"/>
      <c r="N151" s="17"/>
      <c r="O151" s="10"/>
      <c r="P151" s="10"/>
      <c r="Q151" s="10"/>
      <c r="R151" s="10"/>
      <c r="S151" s="10"/>
      <c r="T151" s="10"/>
    </row>
    <row r="152" spans="2:20" hidden="1" outlineLevel="1" x14ac:dyDescent="0.25">
      <c r="B152" s="15"/>
      <c r="C152" s="275"/>
      <c r="D152" s="267"/>
      <c r="E152" s="267"/>
      <c r="F152" s="267"/>
      <c r="G152" s="267"/>
      <c r="H152" s="268"/>
      <c r="I152" s="268"/>
      <c r="J152" s="268"/>
      <c r="K152" s="269"/>
      <c r="L152" s="270"/>
      <c r="M152" s="276"/>
      <c r="N152" s="17"/>
      <c r="O152" s="10"/>
      <c r="P152" s="10"/>
      <c r="Q152" s="10"/>
      <c r="R152" s="10"/>
      <c r="S152" s="10"/>
      <c r="T152" s="10"/>
    </row>
    <row r="153" spans="2:20" hidden="1" outlineLevel="1" x14ac:dyDescent="0.25">
      <c r="B153" s="15"/>
      <c r="C153" s="275"/>
      <c r="D153" s="267"/>
      <c r="E153" s="267"/>
      <c r="F153" s="267"/>
      <c r="G153" s="267"/>
      <c r="H153" s="268"/>
      <c r="I153" s="268"/>
      <c r="J153" s="268"/>
      <c r="K153" s="269"/>
      <c r="L153" s="270"/>
      <c r="M153" s="276"/>
      <c r="N153" s="17"/>
      <c r="O153" s="10"/>
      <c r="P153" s="10"/>
      <c r="Q153" s="10"/>
      <c r="R153" s="10"/>
      <c r="S153" s="10"/>
      <c r="T153" s="10"/>
    </row>
    <row r="154" spans="2:20" hidden="1" outlineLevel="1" x14ac:dyDescent="0.25">
      <c r="B154" s="15"/>
      <c r="C154" s="275"/>
      <c r="D154" s="267"/>
      <c r="E154" s="267"/>
      <c r="F154" s="267"/>
      <c r="G154" s="267"/>
      <c r="H154" s="268"/>
      <c r="I154" s="268"/>
      <c r="J154" s="268"/>
      <c r="K154" s="269"/>
      <c r="L154" s="270"/>
      <c r="M154" s="276"/>
      <c r="N154" s="17"/>
      <c r="O154" s="10"/>
      <c r="P154" s="10"/>
      <c r="Q154" s="10"/>
      <c r="R154" s="10"/>
      <c r="S154" s="10"/>
      <c r="T154" s="10"/>
    </row>
    <row r="155" spans="2:20" hidden="1" outlineLevel="1" x14ac:dyDescent="0.25">
      <c r="B155" s="15"/>
      <c r="C155" s="275"/>
      <c r="D155" s="267"/>
      <c r="E155" s="267"/>
      <c r="F155" s="267"/>
      <c r="G155" s="267"/>
      <c r="H155" s="268"/>
      <c r="I155" s="268"/>
      <c r="J155" s="268"/>
      <c r="K155" s="269"/>
      <c r="L155" s="270"/>
      <c r="M155" s="276"/>
      <c r="N155" s="17"/>
      <c r="O155" s="10"/>
      <c r="P155" s="10"/>
      <c r="Q155" s="10"/>
      <c r="R155" s="10"/>
      <c r="S155" s="10"/>
      <c r="T155" s="10"/>
    </row>
    <row r="156" spans="2:20" hidden="1" outlineLevel="1" x14ac:dyDescent="0.25">
      <c r="B156" s="15"/>
      <c r="C156" s="275"/>
      <c r="D156" s="267"/>
      <c r="E156" s="267"/>
      <c r="F156" s="267"/>
      <c r="G156" s="267"/>
      <c r="H156" s="268"/>
      <c r="I156" s="268"/>
      <c r="J156" s="268"/>
      <c r="K156" s="269"/>
      <c r="L156" s="270"/>
      <c r="M156" s="276"/>
      <c r="N156" s="17"/>
      <c r="O156" s="10"/>
      <c r="P156" s="10"/>
      <c r="Q156" s="10"/>
      <c r="R156" s="10"/>
      <c r="S156" s="10"/>
      <c r="T156" s="10"/>
    </row>
    <row r="157" spans="2:20" hidden="1" outlineLevel="1" x14ac:dyDescent="0.25">
      <c r="B157" s="15"/>
      <c r="C157" s="275"/>
      <c r="D157" s="267"/>
      <c r="E157" s="267"/>
      <c r="F157" s="267"/>
      <c r="G157" s="267"/>
      <c r="H157" s="268"/>
      <c r="I157" s="268"/>
      <c r="J157" s="268"/>
      <c r="K157" s="269"/>
      <c r="L157" s="270"/>
      <c r="M157" s="276"/>
      <c r="N157" s="17"/>
      <c r="O157" s="10"/>
      <c r="P157" s="10"/>
      <c r="Q157" s="10"/>
      <c r="R157" s="10"/>
      <c r="S157" s="10"/>
      <c r="T157" s="10"/>
    </row>
    <row r="158" spans="2:20" hidden="1" outlineLevel="1" x14ac:dyDescent="0.25">
      <c r="B158" s="15"/>
      <c r="C158" s="275"/>
      <c r="D158" s="267"/>
      <c r="E158" s="267"/>
      <c r="F158" s="267"/>
      <c r="G158" s="267"/>
      <c r="H158" s="268"/>
      <c r="I158" s="268"/>
      <c r="J158" s="268"/>
      <c r="K158" s="269"/>
      <c r="L158" s="270"/>
      <c r="M158" s="276"/>
      <c r="N158" s="17"/>
      <c r="O158" s="10"/>
      <c r="P158" s="10"/>
      <c r="Q158" s="10"/>
      <c r="R158" s="10"/>
      <c r="S158" s="10"/>
      <c r="T158" s="10"/>
    </row>
    <row r="159" spans="2:20" hidden="1" outlineLevel="1" x14ac:dyDescent="0.25">
      <c r="B159" s="15"/>
      <c r="C159" s="275"/>
      <c r="D159" s="267"/>
      <c r="E159" s="267"/>
      <c r="F159" s="267"/>
      <c r="G159" s="267"/>
      <c r="H159" s="268"/>
      <c r="I159" s="268"/>
      <c r="J159" s="268"/>
      <c r="K159" s="269"/>
      <c r="L159" s="270"/>
      <c r="M159" s="276"/>
      <c r="N159" s="17"/>
      <c r="O159" s="10"/>
      <c r="P159" s="10"/>
      <c r="Q159" s="10"/>
      <c r="R159" s="10"/>
      <c r="S159" s="10"/>
      <c r="T159" s="10"/>
    </row>
    <row r="160" spans="2:20" hidden="1" outlineLevel="1" x14ac:dyDescent="0.25">
      <c r="B160" s="15"/>
      <c r="C160" s="275"/>
      <c r="D160" s="267"/>
      <c r="E160" s="267"/>
      <c r="F160" s="267"/>
      <c r="G160" s="267"/>
      <c r="H160" s="268"/>
      <c r="I160" s="268"/>
      <c r="J160" s="268"/>
      <c r="K160" s="269"/>
      <c r="L160" s="270"/>
      <c r="M160" s="276"/>
      <c r="N160" s="17"/>
      <c r="O160" s="10"/>
      <c r="P160" s="10"/>
      <c r="Q160" s="10"/>
      <c r="R160" s="10"/>
      <c r="S160" s="10"/>
      <c r="T160" s="10"/>
    </row>
    <row r="161" spans="2:20" hidden="1" outlineLevel="1" x14ac:dyDescent="0.25">
      <c r="B161" s="15"/>
      <c r="C161" s="275"/>
      <c r="D161" s="267"/>
      <c r="E161" s="267"/>
      <c r="F161" s="267"/>
      <c r="G161" s="267"/>
      <c r="H161" s="268"/>
      <c r="I161" s="268"/>
      <c r="J161" s="268"/>
      <c r="K161" s="269"/>
      <c r="L161" s="270"/>
      <c r="M161" s="276"/>
      <c r="N161" s="17"/>
      <c r="O161" s="10"/>
      <c r="P161" s="10"/>
      <c r="Q161" s="10"/>
      <c r="R161" s="10"/>
      <c r="S161" s="10"/>
      <c r="T161" s="10"/>
    </row>
    <row r="162" spans="2:20" hidden="1" outlineLevel="1" x14ac:dyDescent="0.25">
      <c r="B162" s="15"/>
      <c r="C162" s="275"/>
      <c r="D162" s="267"/>
      <c r="E162" s="267"/>
      <c r="F162" s="267"/>
      <c r="G162" s="267"/>
      <c r="H162" s="268"/>
      <c r="I162" s="268"/>
      <c r="J162" s="268"/>
      <c r="K162" s="269"/>
      <c r="L162" s="270"/>
      <c r="M162" s="276"/>
      <c r="N162" s="17"/>
      <c r="O162" s="10"/>
      <c r="P162" s="10"/>
      <c r="Q162" s="10"/>
      <c r="R162" s="10"/>
      <c r="S162" s="10"/>
      <c r="T162" s="10"/>
    </row>
    <row r="163" spans="2:20" hidden="1" outlineLevel="1" x14ac:dyDescent="0.25">
      <c r="B163" s="15"/>
      <c r="C163" s="275"/>
      <c r="D163" s="267"/>
      <c r="E163" s="267"/>
      <c r="F163" s="267"/>
      <c r="G163" s="267"/>
      <c r="H163" s="268"/>
      <c r="I163" s="268"/>
      <c r="J163" s="268"/>
      <c r="K163" s="269"/>
      <c r="L163" s="270"/>
      <c r="M163" s="276"/>
      <c r="N163" s="17"/>
      <c r="O163" s="10"/>
      <c r="P163" s="10"/>
      <c r="Q163" s="10"/>
      <c r="R163" s="10"/>
      <c r="S163" s="10"/>
      <c r="T163" s="10"/>
    </row>
    <row r="164" spans="2:20" hidden="1" outlineLevel="1" x14ac:dyDescent="0.25">
      <c r="B164" s="15"/>
      <c r="C164" s="275"/>
      <c r="D164" s="267"/>
      <c r="E164" s="267"/>
      <c r="F164" s="267"/>
      <c r="G164" s="267"/>
      <c r="H164" s="268"/>
      <c r="I164" s="268"/>
      <c r="J164" s="268"/>
      <c r="K164" s="269"/>
      <c r="L164" s="270"/>
      <c r="M164" s="276"/>
      <c r="N164" s="17"/>
      <c r="O164" s="10"/>
      <c r="P164" s="10"/>
      <c r="Q164" s="10"/>
      <c r="R164" s="10"/>
      <c r="S164" s="10"/>
      <c r="T164" s="10"/>
    </row>
    <row r="165" spans="2:20" hidden="1" outlineLevel="1" x14ac:dyDescent="0.25">
      <c r="B165" s="15"/>
      <c r="C165" s="275"/>
      <c r="D165" s="267"/>
      <c r="E165" s="267"/>
      <c r="F165" s="267"/>
      <c r="G165" s="267"/>
      <c r="H165" s="268"/>
      <c r="I165" s="268"/>
      <c r="J165" s="268"/>
      <c r="K165" s="269"/>
      <c r="L165" s="270"/>
      <c r="M165" s="276"/>
      <c r="N165" s="17"/>
      <c r="O165" s="10"/>
      <c r="P165" s="10"/>
      <c r="Q165" s="10"/>
      <c r="R165" s="10"/>
      <c r="S165" s="10"/>
      <c r="T165" s="10"/>
    </row>
    <row r="166" spans="2:20" hidden="1" outlineLevel="1" x14ac:dyDescent="0.25">
      <c r="B166" s="15"/>
      <c r="C166" s="275"/>
      <c r="D166" s="267"/>
      <c r="E166" s="267"/>
      <c r="F166" s="267"/>
      <c r="G166" s="267"/>
      <c r="H166" s="268"/>
      <c r="I166" s="268"/>
      <c r="J166" s="268"/>
      <c r="K166" s="269"/>
      <c r="L166" s="270"/>
      <c r="M166" s="276"/>
      <c r="N166" s="17"/>
      <c r="O166" s="10"/>
      <c r="P166" s="10"/>
      <c r="Q166" s="10"/>
      <c r="R166" s="10"/>
      <c r="S166" s="10"/>
      <c r="T166" s="10"/>
    </row>
    <row r="167" spans="2:20" hidden="1" outlineLevel="1" x14ac:dyDescent="0.25">
      <c r="B167" s="15"/>
      <c r="C167" s="275"/>
      <c r="D167" s="267"/>
      <c r="E167" s="267"/>
      <c r="F167" s="267"/>
      <c r="G167" s="267"/>
      <c r="H167" s="268"/>
      <c r="I167" s="268"/>
      <c r="J167" s="268"/>
      <c r="K167" s="269"/>
      <c r="L167" s="270"/>
      <c r="M167" s="276"/>
      <c r="N167" s="17"/>
      <c r="O167" s="10"/>
      <c r="P167" s="10"/>
      <c r="Q167" s="10"/>
      <c r="R167" s="10"/>
      <c r="S167" s="10"/>
      <c r="T167" s="10"/>
    </row>
    <row r="168" spans="2:20" hidden="1" outlineLevel="1" x14ac:dyDescent="0.25">
      <c r="B168" s="15"/>
      <c r="C168" s="275"/>
      <c r="D168" s="267"/>
      <c r="E168" s="267"/>
      <c r="F168" s="267"/>
      <c r="G168" s="267"/>
      <c r="H168" s="268"/>
      <c r="I168" s="268"/>
      <c r="J168" s="268"/>
      <c r="K168" s="269"/>
      <c r="L168" s="270"/>
      <c r="M168" s="276"/>
      <c r="N168" s="17"/>
      <c r="O168" s="10"/>
      <c r="P168" s="10"/>
      <c r="Q168" s="10"/>
      <c r="R168" s="10"/>
      <c r="S168" s="10"/>
      <c r="T168" s="10"/>
    </row>
    <row r="169" spans="2:20" hidden="1" outlineLevel="1" x14ac:dyDescent="0.25">
      <c r="B169" s="15"/>
      <c r="C169" s="275"/>
      <c r="D169" s="267"/>
      <c r="E169" s="267"/>
      <c r="F169" s="267"/>
      <c r="G169" s="267"/>
      <c r="H169" s="268"/>
      <c r="I169" s="268"/>
      <c r="J169" s="268"/>
      <c r="K169" s="269"/>
      <c r="L169" s="270"/>
      <c r="M169" s="276"/>
      <c r="N169" s="17"/>
      <c r="O169" s="10"/>
      <c r="P169" s="10"/>
      <c r="Q169" s="10"/>
      <c r="R169" s="10"/>
      <c r="S169" s="10"/>
      <c r="T169" s="10"/>
    </row>
    <row r="170" spans="2:20" hidden="1" outlineLevel="1" x14ac:dyDescent="0.25">
      <c r="B170" s="15"/>
      <c r="C170" s="275"/>
      <c r="D170" s="267"/>
      <c r="E170" s="267"/>
      <c r="F170" s="267"/>
      <c r="G170" s="267"/>
      <c r="H170" s="268"/>
      <c r="I170" s="268"/>
      <c r="J170" s="268"/>
      <c r="K170" s="269"/>
      <c r="L170" s="270"/>
      <c r="M170" s="276"/>
      <c r="N170" s="17"/>
      <c r="O170" s="10"/>
      <c r="P170" s="10"/>
      <c r="Q170" s="10"/>
      <c r="R170" s="10"/>
      <c r="S170" s="10"/>
      <c r="T170" s="10"/>
    </row>
    <row r="171" spans="2:20" hidden="1" outlineLevel="1" x14ac:dyDescent="0.25">
      <c r="B171" s="15"/>
      <c r="C171" s="275"/>
      <c r="D171" s="267"/>
      <c r="E171" s="267"/>
      <c r="F171" s="267"/>
      <c r="G171" s="267"/>
      <c r="H171" s="268"/>
      <c r="I171" s="268"/>
      <c r="J171" s="268"/>
      <c r="K171" s="269"/>
      <c r="L171" s="270"/>
      <c r="M171" s="276"/>
      <c r="N171" s="17"/>
      <c r="O171" s="10"/>
      <c r="P171" s="10"/>
      <c r="Q171" s="10"/>
      <c r="R171" s="10"/>
      <c r="S171" s="10"/>
      <c r="T171" s="10"/>
    </row>
    <row r="172" spans="2:20" hidden="1" outlineLevel="1" x14ac:dyDescent="0.25">
      <c r="B172" s="15"/>
      <c r="C172" s="275"/>
      <c r="D172" s="267"/>
      <c r="E172" s="267"/>
      <c r="F172" s="267"/>
      <c r="G172" s="267"/>
      <c r="H172" s="268"/>
      <c r="I172" s="268"/>
      <c r="J172" s="268"/>
      <c r="K172" s="269"/>
      <c r="L172" s="270"/>
      <c r="M172" s="276"/>
      <c r="N172" s="17"/>
      <c r="O172" s="10"/>
      <c r="P172" s="10"/>
      <c r="Q172" s="10"/>
      <c r="R172" s="10"/>
      <c r="S172" s="10"/>
      <c r="T172" s="10"/>
    </row>
    <row r="173" spans="2:20" hidden="1" outlineLevel="1" x14ac:dyDescent="0.25">
      <c r="B173" s="15"/>
      <c r="C173" s="275"/>
      <c r="D173" s="267"/>
      <c r="E173" s="267"/>
      <c r="F173" s="267"/>
      <c r="G173" s="267"/>
      <c r="H173" s="268"/>
      <c r="I173" s="268"/>
      <c r="J173" s="268"/>
      <c r="K173" s="269"/>
      <c r="L173" s="270"/>
      <c r="M173" s="276"/>
      <c r="N173" s="17"/>
      <c r="O173" s="10"/>
      <c r="P173" s="10"/>
      <c r="Q173" s="10"/>
      <c r="R173" s="10"/>
      <c r="S173" s="10"/>
      <c r="T173" s="10"/>
    </row>
    <row r="174" spans="2:20" hidden="1" outlineLevel="1" x14ac:dyDescent="0.25">
      <c r="B174" s="15"/>
      <c r="C174" s="275"/>
      <c r="D174" s="267"/>
      <c r="E174" s="267"/>
      <c r="F174" s="267"/>
      <c r="G174" s="267"/>
      <c r="H174" s="268"/>
      <c r="I174" s="268"/>
      <c r="J174" s="268"/>
      <c r="K174" s="269"/>
      <c r="L174" s="270"/>
      <c r="M174" s="276"/>
      <c r="N174" s="17"/>
      <c r="O174" s="10"/>
      <c r="P174" s="10"/>
      <c r="Q174" s="10"/>
      <c r="R174" s="10"/>
      <c r="S174" s="10"/>
      <c r="T174" s="10"/>
    </row>
    <row r="175" spans="2:20" hidden="1" outlineLevel="1" x14ac:dyDescent="0.25">
      <c r="B175" s="15"/>
      <c r="C175" s="275"/>
      <c r="D175" s="267"/>
      <c r="E175" s="267"/>
      <c r="F175" s="267"/>
      <c r="G175" s="267"/>
      <c r="H175" s="268"/>
      <c r="I175" s="268"/>
      <c r="J175" s="268"/>
      <c r="K175" s="269"/>
      <c r="L175" s="270"/>
      <c r="M175" s="276"/>
      <c r="N175" s="17"/>
      <c r="O175" s="10"/>
      <c r="P175" s="10"/>
      <c r="Q175" s="10"/>
      <c r="R175" s="10"/>
      <c r="S175" s="10"/>
      <c r="T175" s="10"/>
    </row>
    <row r="176" spans="2:20" hidden="1" outlineLevel="1" x14ac:dyDescent="0.25">
      <c r="B176" s="15"/>
      <c r="C176" s="275"/>
      <c r="D176" s="267"/>
      <c r="E176" s="267"/>
      <c r="F176" s="267"/>
      <c r="G176" s="267"/>
      <c r="H176" s="268"/>
      <c r="I176" s="268"/>
      <c r="J176" s="268"/>
      <c r="K176" s="269"/>
      <c r="L176" s="270"/>
      <c r="M176" s="276"/>
      <c r="N176" s="17"/>
      <c r="O176" s="10"/>
      <c r="P176" s="10"/>
      <c r="Q176" s="10"/>
      <c r="R176" s="10"/>
      <c r="S176" s="10"/>
      <c r="T176" s="10"/>
    </row>
    <row r="177" spans="2:20" hidden="1" outlineLevel="1" x14ac:dyDescent="0.25">
      <c r="B177" s="15"/>
      <c r="C177" s="275"/>
      <c r="D177" s="267"/>
      <c r="E177" s="267"/>
      <c r="F177" s="267"/>
      <c r="G177" s="267"/>
      <c r="H177" s="268"/>
      <c r="I177" s="268"/>
      <c r="J177" s="268"/>
      <c r="K177" s="269"/>
      <c r="L177" s="270"/>
      <c r="M177" s="276"/>
      <c r="N177" s="17"/>
      <c r="O177" s="10"/>
      <c r="P177" s="10"/>
      <c r="Q177" s="10"/>
      <c r="R177" s="10"/>
      <c r="S177" s="10"/>
      <c r="T177" s="10"/>
    </row>
    <row r="178" spans="2:20" hidden="1" outlineLevel="1" x14ac:dyDescent="0.25">
      <c r="B178" s="15"/>
      <c r="C178" s="275"/>
      <c r="D178" s="267"/>
      <c r="E178" s="267"/>
      <c r="F178" s="267"/>
      <c r="G178" s="267"/>
      <c r="H178" s="268"/>
      <c r="I178" s="268"/>
      <c r="J178" s="268"/>
      <c r="K178" s="269"/>
      <c r="L178" s="270"/>
      <c r="M178" s="276"/>
      <c r="N178" s="17"/>
      <c r="O178" s="10"/>
      <c r="P178" s="10"/>
      <c r="Q178" s="10"/>
      <c r="R178" s="10"/>
      <c r="S178" s="10"/>
      <c r="T178" s="10"/>
    </row>
    <row r="179" spans="2:20" hidden="1" outlineLevel="1" x14ac:dyDescent="0.25">
      <c r="B179" s="15"/>
      <c r="C179" s="275"/>
      <c r="D179" s="267"/>
      <c r="E179" s="267"/>
      <c r="F179" s="267"/>
      <c r="G179" s="267"/>
      <c r="H179" s="268"/>
      <c r="I179" s="268"/>
      <c r="J179" s="268"/>
      <c r="K179" s="269"/>
      <c r="L179" s="270"/>
      <c r="M179" s="276"/>
      <c r="N179" s="17"/>
      <c r="O179" s="10"/>
      <c r="P179" s="10"/>
      <c r="Q179" s="10"/>
      <c r="R179" s="10"/>
      <c r="S179" s="10"/>
      <c r="T179" s="10"/>
    </row>
    <row r="180" spans="2:20" hidden="1" outlineLevel="1" x14ac:dyDescent="0.25">
      <c r="B180" s="15"/>
      <c r="C180" s="275"/>
      <c r="D180" s="267"/>
      <c r="E180" s="267"/>
      <c r="F180" s="267"/>
      <c r="G180" s="267"/>
      <c r="H180" s="268"/>
      <c r="I180" s="268"/>
      <c r="J180" s="268"/>
      <c r="K180" s="269"/>
      <c r="L180" s="270"/>
      <c r="M180" s="276"/>
      <c r="N180" s="17"/>
      <c r="O180" s="10"/>
      <c r="P180" s="10"/>
      <c r="Q180" s="10"/>
      <c r="R180" s="10"/>
      <c r="S180" s="10"/>
      <c r="T180" s="10"/>
    </row>
    <row r="181" spans="2:20" hidden="1" outlineLevel="1" x14ac:dyDescent="0.25">
      <c r="B181" s="15"/>
      <c r="C181" s="275"/>
      <c r="D181" s="267"/>
      <c r="E181" s="267"/>
      <c r="F181" s="267"/>
      <c r="G181" s="267"/>
      <c r="H181" s="268"/>
      <c r="I181" s="268"/>
      <c r="J181" s="268"/>
      <c r="K181" s="269"/>
      <c r="L181" s="270"/>
      <c r="M181" s="276"/>
      <c r="N181" s="17"/>
      <c r="O181" s="10"/>
      <c r="P181" s="10"/>
      <c r="Q181" s="10"/>
      <c r="R181" s="10"/>
      <c r="S181" s="10"/>
      <c r="T181" s="10"/>
    </row>
    <row r="182" spans="2:20" hidden="1" outlineLevel="1" x14ac:dyDescent="0.25">
      <c r="B182" s="15"/>
      <c r="C182" s="275"/>
      <c r="D182" s="267"/>
      <c r="E182" s="267"/>
      <c r="F182" s="267"/>
      <c r="G182" s="267"/>
      <c r="H182" s="268"/>
      <c r="I182" s="268"/>
      <c r="J182" s="268"/>
      <c r="K182" s="269"/>
      <c r="L182" s="270"/>
      <c r="M182" s="276"/>
      <c r="N182" s="17"/>
      <c r="O182" s="10"/>
      <c r="P182" s="10"/>
      <c r="Q182" s="10"/>
      <c r="R182" s="10"/>
      <c r="S182" s="10"/>
      <c r="T182" s="10"/>
    </row>
    <row r="183" spans="2:20" hidden="1" outlineLevel="1" x14ac:dyDescent="0.25">
      <c r="B183" s="15"/>
      <c r="C183" s="275"/>
      <c r="D183" s="267"/>
      <c r="E183" s="267"/>
      <c r="F183" s="267"/>
      <c r="G183" s="267"/>
      <c r="H183" s="268"/>
      <c r="I183" s="268"/>
      <c r="J183" s="268"/>
      <c r="K183" s="269"/>
      <c r="L183" s="270"/>
      <c r="M183" s="276"/>
      <c r="N183" s="17"/>
      <c r="O183" s="10"/>
      <c r="P183" s="10"/>
      <c r="Q183" s="10"/>
      <c r="R183" s="10"/>
      <c r="S183" s="10"/>
      <c r="T183" s="10"/>
    </row>
    <row r="184" spans="2:20" hidden="1" outlineLevel="1" x14ac:dyDescent="0.25">
      <c r="B184" s="15"/>
      <c r="C184" s="275"/>
      <c r="D184" s="267"/>
      <c r="E184" s="267"/>
      <c r="F184" s="267"/>
      <c r="G184" s="267"/>
      <c r="H184" s="268"/>
      <c r="I184" s="268"/>
      <c r="J184" s="268"/>
      <c r="K184" s="269"/>
      <c r="L184" s="270"/>
      <c r="M184" s="276"/>
      <c r="N184" s="17"/>
      <c r="O184" s="10"/>
      <c r="P184" s="10"/>
      <c r="Q184" s="10"/>
      <c r="R184" s="10"/>
      <c r="S184" s="10"/>
      <c r="T184" s="10"/>
    </row>
    <row r="185" spans="2:20" hidden="1" outlineLevel="1" x14ac:dyDescent="0.25">
      <c r="B185" s="15"/>
      <c r="C185" s="275"/>
      <c r="D185" s="267"/>
      <c r="E185" s="267"/>
      <c r="F185" s="267"/>
      <c r="G185" s="267"/>
      <c r="H185" s="268"/>
      <c r="I185" s="268"/>
      <c r="J185" s="268"/>
      <c r="K185" s="269"/>
      <c r="L185" s="270"/>
      <c r="M185" s="276"/>
      <c r="N185" s="17"/>
      <c r="O185" s="10"/>
      <c r="P185" s="10"/>
      <c r="Q185" s="10"/>
      <c r="R185" s="10"/>
      <c r="S185" s="10"/>
      <c r="T185" s="10"/>
    </row>
    <row r="186" spans="2:20" hidden="1" outlineLevel="1" x14ac:dyDescent="0.25">
      <c r="B186" s="15"/>
      <c r="C186" s="275"/>
      <c r="D186" s="267"/>
      <c r="E186" s="267"/>
      <c r="F186" s="267"/>
      <c r="G186" s="267"/>
      <c r="H186" s="268"/>
      <c r="I186" s="268"/>
      <c r="J186" s="268"/>
      <c r="K186" s="269"/>
      <c r="L186" s="270"/>
      <c r="M186" s="276"/>
      <c r="N186" s="17"/>
      <c r="O186" s="10"/>
      <c r="P186" s="10"/>
      <c r="Q186" s="10"/>
      <c r="R186" s="10"/>
      <c r="S186" s="10"/>
      <c r="T186" s="10"/>
    </row>
    <row r="187" spans="2:20" hidden="1" outlineLevel="1" x14ac:dyDescent="0.25">
      <c r="B187" s="15"/>
      <c r="C187" s="275"/>
      <c r="D187" s="267"/>
      <c r="E187" s="267"/>
      <c r="F187" s="267"/>
      <c r="G187" s="267"/>
      <c r="H187" s="268"/>
      <c r="I187" s="268"/>
      <c r="J187" s="268"/>
      <c r="K187" s="269"/>
      <c r="L187" s="270"/>
      <c r="M187" s="276"/>
      <c r="N187" s="17"/>
      <c r="O187" s="10"/>
      <c r="P187" s="10"/>
      <c r="Q187" s="10"/>
      <c r="R187" s="10"/>
      <c r="S187" s="10"/>
      <c r="T187" s="10"/>
    </row>
    <row r="188" spans="2:20" hidden="1" outlineLevel="1" x14ac:dyDescent="0.25">
      <c r="B188" s="15"/>
      <c r="C188" s="275"/>
      <c r="D188" s="267"/>
      <c r="E188" s="267"/>
      <c r="F188" s="267"/>
      <c r="G188" s="267"/>
      <c r="H188" s="268"/>
      <c r="I188" s="268"/>
      <c r="J188" s="268"/>
      <c r="K188" s="269"/>
      <c r="L188" s="270"/>
      <c r="M188" s="276"/>
      <c r="N188" s="17"/>
      <c r="O188" s="10"/>
      <c r="P188" s="10"/>
      <c r="Q188" s="10"/>
      <c r="R188" s="10"/>
      <c r="S188" s="10"/>
      <c r="T188" s="10"/>
    </row>
    <row r="189" spans="2:20" hidden="1" outlineLevel="1" x14ac:dyDescent="0.25">
      <c r="B189" s="15"/>
      <c r="C189" s="275"/>
      <c r="D189" s="267"/>
      <c r="E189" s="267"/>
      <c r="F189" s="267"/>
      <c r="G189" s="267"/>
      <c r="H189" s="268"/>
      <c r="I189" s="268"/>
      <c r="J189" s="268"/>
      <c r="K189" s="269"/>
      <c r="L189" s="270"/>
      <c r="M189" s="276"/>
      <c r="N189" s="17"/>
      <c r="O189" s="10"/>
      <c r="P189" s="10"/>
      <c r="Q189" s="10"/>
      <c r="R189" s="10"/>
      <c r="S189" s="10"/>
      <c r="T189" s="10"/>
    </row>
    <row r="190" spans="2:20" hidden="1" outlineLevel="1" x14ac:dyDescent="0.25">
      <c r="B190" s="15"/>
      <c r="C190" s="275"/>
      <c r="D190" s="267"/>
      <c r="E190" s="267"/>
      <c r="F190" s="267"/>
      <c r="G190" s="267"/>
      <c r="H190" s="268"/>
      <c r="I190" s="268"/>
      <c r="J190" s="268"/>
      <c r="K190" s="269"/>
      <c r="L190" s="270"/>
      <c r="M190" s="276"/>
      <c r="N190" s="17"/>
      <c r="O190" s="10"/>
      <c r="P190" s="10"/>
      <c r="Q190" s="10"/>
      <c r="R190" s="10"/>
      <c r="S190" s="10"/>
      <c r="T190" s="10"/>
    </row>
    <row r="191" spans="2:20" hidden="1" outlineLevel="1" x14ac:dyDescent="0.25">
      <c r="B191" s="15"/>
      <c r="C191" s="275"/>
      <c r="D191" s="267"/>
      <c r="E191" s="267"/>
      <c r="F191" s="267"/>
      <c r="G191" s="267"/>
      <c r="H191" s="268"/>
      <c r="I191" s="268"/>
      <c r="J191" s="268"/>
      <c r="K191" s="269"/>
      <c r="L191" s="270"/>
      <c r="M191" s="276"/>
      <c r="N191" s="17"/>
      <c r="O191" s="10"/>
      <c r="P191" s="10"/>
      <c r="Q191" s="10"/>
      <c r="R191" s="10"/>
      <c r="S191" s="10"/>
      <c r="T191" s="10"/>
    </row>
    <row r="192" spans="2:20" hidden="1" outlineLevel="1" x14ac:dyDescent="0.25">
      <c r="B192" s="15"/>
      <c r="C192" s="275"/>
      <c r="D192" s="267"/>
      <c r="E192" s="267"/>
      <c r="F192" s="267"/>
      <c r="G192" s="267"/>
      <c r="H192" s="268"/>
      <c r="I192" s="268"/>
      <c r="J192" s="268"/>
      <c r="K192" s="269"/>
      <c r="L192" s="270"/>
      <c r="M192" s="276"/>
      <c r="N192" s="17"/>
      <c r="O192" s="10"/>
      <c r="P192" s="10"/>
      <c r="Q192" s="10"/>
      <c r="R192" s="10"/>
      <c r="S192" s="10"/>
      <c r="T192" s="10"/>
    </row>
    <row r="193" spans="2:20" hidden="1" outlineLevel="1" x14ac:dyDescent="0.25">
      <c r="B193" s="15"/>
      <c r="C193" s="275"/>
      <c r="D193" s="267"/>
      <c r="E193" s="267"/>
      <c r="F193" s="267"/>
      <c r="G193" s="267"/>
      <c r="H193" s="268"/>
      <c r="I193" s="268"/>
      <c r="J193" s="268"/>
      <c r="K193" s="269"/>
      <c r="L193" s="270"/>
      <c r="M193" s="276"/>
      <c r="N193" s="17"/>
      <c r="O193" s="10"/>
      <c r="P193" s="10"/>
      <c r="Q193" s="10"/>
      <c r="R193" s="10"/>
      <c r="S193" s="10"/>
      <c r="T193" s="10"/>
    </row>
    <row r="194" spans="2:20" hidden="1" outlineLevel="1" x14ac:dyDescent="0.25">
      <c r="B194" s="15"/>
      <c r="C194" s="275"/>
      <c r="D194" s="267"/>
      <c r="E194" s="267"/>
      <c r="F194" s="267"/>
      <c r="G194" s="267"/>
      <c r="H194" s="268"/>
      <c r="I194" s="268"/>
      <c r="J194" s="268"/>
      <c r="K194" s="269"/>
      <c r="L194" s="270"/>
      <c r="M194" s="276"/>
      <c r="N194" s="17"/>
      <c r="O194" s="10"/>
      <c r="P194" s="10"/>
      <c r="Q194" s="10"/>
      <c r="R194" s="10"/>
      <c r="S194" s="10"/>
      <c r="T194" s="10"/>
    </row>
    <row r="195" spans="2:20" hidden="1" outlineLevel="1" x14ac:dyDescent="0.25">
      <c r="B195" s="15"/>
      <c r="C195" s="275"/>
      <c r="D195" s="267"/>
      <c r="E195" s="267"/>
      <c r="F195" s="267"/>
      <c r="G195" s="267"/>
      <c r="H195" s="268"/>
      <c r="I195" s="268"/>
      <c r="J195" s="268"/>
      <c r="K195" s="269"/>
      <c r="L195" s="270"/>
      <c r="M195" s="276"/>
      <c r="N195" s="17"/>
      <c r="O195" s="10"/>
      <c r="P195" s="10"/>
      <c r="Q195" s="10"/>
      <c r="R195" s="10"/>
      <c r="S195" s="10"/>
      <c r="T195" s="10"/>
    </row>
    <row r="196" spans="2:20" hidden="1" outlineLevel="1" x14ac:dyDescent="0.25">
      <c r="B196" s="15"/>
      <c r="C196" s="275"/>
      <c r="D196" s="267"/>
      <c r="E196" s="267"/>
      <c r="F196" s="267"/>
      <c r="G196" s="267"/>
      <c r="H196" s="268"/>
      <c r="I196" s="268"/>
      <c r="J196" s="268"/>
      <c r="K196" s="269"/>
      <c r="L196" s="270"/>
      <c r="M196" s="276"/>
      <c r="N196" s="17"/>
      <c r="O196" s="10"/>
      <c r="P196" s="10"/>
      <c r="Q196" s="10"/>
      <c r="R196" s="10"/>
      <c r="S196" s="10"/>
      <c r="T196" s="10"/>
    </row>
    <row r="197" spans="2:20" hidden="1" outlineLevel="1" x14ac:dyDescent="0.25">
      <c r="B197" s="15"/>
      <c r="C197" s="275"/>
      <c r="D197" s="267"/>
      <c r="E197" s="267"/>
      <c r="F197" s="267"/>
      <c r="G197" s="267"/>
      <c r="H197" s="268"/>
      <c r="I197" s="268"/>
      <c r="J197" s="268"/>
      <c r="K197" s="269"/>
      <c r="L197" s="270"/>
      <c r="M197" s="276"/>
      <c r="N197" s="17"/>
      <c r="O197" s="10"/>
      <c r="P197" s="10"/>
      <c r="Q197" s="10"/>
      <c r="R197" s="10"/>
      <c r="S197" s="10"/>
      <c r="T197" s="10"/>
    </row>
    <row r="198" spans="2:20" hidden="1" outlineLevel="1" x14ac:dyDescent="0.25">
      <c r="B198" s="15"/>
      <c r="C198" s="275"/>
      <c r="D198" s="267"/>
      <c r="E198" s="267"/>
      <c r="F198" s="267"/>
      <c r="G198" s="267"/>
      <c r="H198" s="268"/>
      <c r="I198" s="268"/>
      <c r="J198" s="268"/>
      <c r="K198" s="269"/>
      <c r="L198" s="270"/>
      <c r="M198" s="276"/>
      <c r="N198" s="17"/>
      <c r="O198" s="10"/>
      <c r="P198" s="10"/>
      <c r="Q198" s="10"/>
      <c r="R198" s="10"/>
      <c r="S198" s="10"/>
      <c r="T198" s="10"/>
    </row>
    <row r="199" spans="2:20" hidden="1" outlineLevel="1" x14ac:dyDescent="0.25">
      <c r="B199" s="15"/>
      <c r="C199" s="275"/>
      <c r="D199" s="267"/>
      <c r="E199" s="267"/>
      <c r="F199" s="267"/>
      <c r="G199" s="267"/>
      <c r="H199" s="268"/>
      <c r="I199" s="268"/>
      <c r="J199" s="268"/>
      <c r="K199" s="269"/>
      <c r="L199" s="270"/>
      <c r="M199" s="276"/>
      <c r="N199" s="17"/>
      <c r="O199" s="10"/>
      <c r="P199" s="10"/>
      <c r="Q199" s="10"/>
      <c r="R199" s="10"/>
      <c r="S199" s="10"/>
      <c r="T199" s="10"/>
    </row>
    <row r="200" spans="2:20" hidden="1" outlineLevel="1" x14ac:dyDescent="0.25">
      <c r="B200" s="15"/>
      <c r="C200" s="275"/>
      <c r="D200" s="267"/>
      <c r="E200" s="267"/>
      <c r="F200" s="267"/>
      <c r="G200" s="267"/>
      <c r="H200" s="268"/>
      <c r="I200" s="268"/>
      <c r="J200" s="268"/>
      <c r="K200" s="269"/>
      <c r="L200" s="270"/>
      <c r="M200" s="276"/>
      <c r="N200" s="17"/>
      <c r="O200" s="10"/>
      <c r="P200" s="10"/>
      <c r="Q200" s="10"/>
      <c r="R200" s="10"/>
      <c r="S200" s="10"/>
      <c r="T200" s="10"/>
    </row>
    <row r="201" spans="2:20" hidden="1" outlineLevel="1" x14ac:dyDescent="0.25">
      <c r="B201" s="15"/>
      <c r="C201" s="275"/>
      <c r="D201" s="267"/>
      <c r="E201" s="267"/>
      <c r="F201" s="267"/>
      <c r="G201" s="267"/>
      <c r="H201" s="268"/>
      <c r="I201" s="268"/>
      <c r="J201" s="268"/>
      <c r="K201" s="269"/>
      <c r="L201" s="270"/>
      <c r="M201" s="276"/>
      <c r="N201" s="17"/>
      <c r="O201" s="10"/>
      <c r="P201" s="10"/>
      <c r="Q201" s="10"/>
      <c r="R201" s="10"/>
      <c r="S201" s="10"/>
      <c r="T201" s="10"/>
    </row>
    <row r="202" spans="2:20" hidden="1" outlineLevel="1" x14ac:dyDescent="0.25">
      <c r="B202" s="15"/>
      <c r="C202" s="275"/>
      <c r="D202" s="267"/>
      <c r="E202" s="267"/>
      <c r="F202" s="267"/>
      <c r="G202" s="267"/>
      <c r="H202" s="268"/>
      <c r="I202" s="268"/>
      <c r="J202" s="268"/>
      <c r="K202" s="269"/>
      <c r="L202" s="270"/>
      <c r="M202" s="276"/>
      <c r="N202" s="17"/>
      <c r="O202" s="10"/>
      <c r="P202" s="10"/>
      <c r="Q202" s="10"/>
      <c r="R202" s="10"/>
      <c r="S202" s="10"/>
      <c r="T202" s="10"/>
    </row>
    <row r="203" spans="2:20" hidden="1" outlineLevel="1" x14ac:dyDescent="0.25">
      <c r="B203" s="15"/>
      <c r="C203" s="275"/>
      <c r="D203" s="267"/>
      <c r="E203" s="267"/>
      <c r="F203" s="267"/>
      <c r="G203" s="267"/>
      <c r="H203" s="268"/>
      <c r="I203" s="268"/>
      <c r="J203" s="268"/>
      <c r="K203" s="269"/>
      <c r="L203" s="270"/>
      <c r="M203" s="276"/>
      <c r="N203" s="17"/>
      <c r="O203" s="10"/>
      <c r="P203" s="10"/>
      <c r="Q203" s="10"/>
      <c r="R203" s="10"/>
      <c r="S203" s="10"/>
      <c r="T203" s="10"/>
    </row>
    <row r="204" spans="2:20" hidden="1" outlineLevel="1" x14ac:dyDescent="0.25">
      <c r="B204" s="15"/>
      <c r="C204" s="275"/>
      <c r="D204" s="267"/>
      <c r="E204" s="267"/>
      <c r="F204" s="267"/>
      <c r="G204" s="267"/>
      <c r="H204" s="268"/>
      <c r="I204" s="268"/>
      <c r="J204" s="268"/>
      <c r="K204" s="269"/>
      <c r="L204" s="270"/>
      <c r="M204" s="276"/>
      <c r="N204" s="17"/>
      <c r="O204" s="10"/>
      <c r="P204" s="10"/>
      <c r="Q204" s="10"/>
      <c r="R204" s="10"/>
      <c r="S204" s="10"/>
      <c r="T204" s="10"/>
    </row>
    <row r="205" spans="2:20" hidden="1" outlineLevel="1" x14ac:dyDescent="0.25">
      <c r="B205" s="15"/>
      <c r="C205" s="275"/>
      <c r="D205" s="267"/>
      <c r="E205" s="267"/>
      <c r="F205" s="267"/>
      <c r="G205" s="267"/>
      <c r="H205" s="268"/>
      <c r="I205" s="268"/>
      <c r="J205" s="268"/>
      <c r="K205" s="269"/>
      <c r="L205" s="270"/>
      <c r="M205" s="276"/>
      <c r="N205" s="17"/>
      <c r="O205" s="10"/>
      <c r="P205" s="10"/>
      <c r="Q205" s="10"/>
      <c r="R205" s="10"/>
      <c r="S205" s="10"/>
      <c r="T205" s="10"/>
    </row>
    <row r="206" spans="2:20" hidden="1" outlineLevel="1" x14ac:dyDescent="0.25">
      <c r="B206" s="15"/>
      <c r="C206" s="275"/>
      <c r="D206" s="267"/>
      <c r="E206" s="267"/>
      <c r="F206" s="267"/>
      <c r="G206" s="267"/>
      <c r="H206" s="268"/>
      <c r="I206" s="268"/>
      <c r="J206" s="268"/>
      <c r="K206" s="269"/>
      <c r="L206" s="270"/>
      <c r="M206" s="276"/>
      <c r="N206" s="17"/>
      <c r="O206" s="10"/>
      <c r="P206" s="10"/>
      <c r="Q206" s="10"/>
      <c r="R206" s="10"/>
      <c r="S206" s="10"/>
      <c r="T206" s="10"/>
    </row>
    <row r="207" spans="2:20" hidden="1" outlineLevel="1" x14ac:dyDescent="0.25">
      <c r="B207" s="15"/>
      <c r="C207" s="275"/>
      <c r="D207" s="267"/>
      <c r="E207" s="267"/>
      <c r="F207" s="267"/>
      <c r="G207" s="267"/>
      <c r="H207" s="268"/>
      <c r="I207" s="268"/>
      <c r="J207" s="268"/>
      <c r="K207" s="269"/>
      <c r="L207" s="270"/>
      <c r="M207" s="276"/>
      <c r="N207" s="17"/>
      <c r="O207" s="10"/>
      <c r="P207" s="10"/>
      <c r="Q207" s="10"/>
      <c r="R207" s="10"/>
      <c r="S207" s="10"/>
      <c r="T207" s="10"/>
    </row>
    <row r="208" spans="2:20" hidden="1" outlineLevel="1" x14ac:dyDescent="0.25">
      <c r="B208" s="15"/>
      <c r="C208" s="275"/>
      <c r="D208" s="267"/>
      <c r="E208" s="267"/>
      <c r="F208" s="267"/>
      <c r="G208" s="267"/>
      <c r="H208" s="268"/>
      <c r="I208" s="268"/>
      <c r="J208" s="268"/>
      <c r="K208" s="269"/>
      <c r="L208" s="270"/>
      <c r="M208" s="276"/>
      <c r="N208" s="17"/>
      <c r="O208" s="10"/>
      <c r="P208" s="10"/>
      <c r="Q208" s="10"/>
      <c r="R208" s="10"/>
      <c r="S208" s="10"/>
      <c r="T208" s="10"/>
    </row>
    <row r="209" spans="2:20" hidden="1" outlineLevel="1" x14ac:dyDescent="0.25">
      <c r="B209" s="15"/>
      <c r="C209" s="275"/>
      <c r="D209" s="267"/>
      <c r="E209" s="267"/>
      <c r="F209" s="267"/>
      <c r="G209" s="267"/>
      <c r="H209" s="268"/>
      <c r="I209" s="268"/>
      <c r="J209" s="268"/>
      <c r="K209" s="269"/>
      <c r="L209" s="270"/>
      <c r="M209" s="276"/>
      <c r="N209" s="17"/>
      <c r="O209" s="10"/>
      <c r="P209" s="10"/>
      <c r="Q209" s="10"/>
      <c r="R209" s="10"/>
      <c r="S209" s="10"/>
      <c r="T209" s="10"/>
    </row>
    <row r="210" spans="2:20" hidden="1" outlineLevel="1" x14ac:dyDescent="0.25">
      <c r="B210" s="15"/>
      <c r="C210" s="275"/>
      <c r="D210" s="267"/>
      <c r="E210" s="267"/>
      <c r="F210" s="267"/>
      <c r="G210" s="267"/>
      <c r="H210" s="268"/>
      <c r="I210" s="268"/>
      <c r="J210" s="268"/>
      <c r="K210" s="269"/>
      <c r="L210" s="270"/>
      <c r="M210" s="276"/>
      <c r="N210" s="17"/>
      <c r="O210" s="10"/>
      <c r="P210" s="10"/>
      <c r="Q210" s="10"/>
      <c r="R210" s="10"/>
      <c r="S210" s="10"/>
      <c r="T210" s="10"/>
    </row>
    <row r="211" spans="2:20" hidden="1" outlineLevel="1" x14ac:dyDescent="0.25">
      <c r="B211" s="15"/>
      <c r="C211" s="275"/>
      <c r="D211" s="267"/>
      <c r="E211" s="267"/>
      <c r="F211" s="267"/>
      <c r="G211" s="267"/>
      <c r="H211" s="268"/>
      <c r="I211" s="268"/>
      <c r="J211" s="268"/>
      <c r="K211" s="269"/>
      <c r="L211" s="270"/>
      <c r="M211" s="276"/>
      <c r="N211" s="17"/>
      <c r="O211" s="10"/>
      <c r="P211" s="10"/>
      <c r="Q211" s="10"/>
      <c r="R211" s="10"/>
      <c r="S211" s="10"/>
      <c r="T211" s="10"/>
    </row>
    <row r="212" spans="2:20" hidden="1" outlineLevel="1" x14ac:dyDescent="0.25">
      <c r="B212" s="15"/>
      <c r="C212" s="275"/>
      <c r="D212" s="267"/>
      <c r="E212" s="267"/>
      <c r="F212" s="267"/>
      <c r="G212" s="267"/>
      <c r="H212" s="268"/>
      <c r="I212" s="268"/>
      <c r="J212" s="268"/>
      <c r="K212" s="269"/>
      <c r="L212" s="270"/>
      <c r="M212" s="276"/>
      <c r="N212" s="17"/>
      <c r="O212" s="10"/>
      <c r="P212" s="10"/>
      <c r="Q212" s="10"/>
      <c r="R212" s="10"/>
      <c r="S212" s="10"/>
      <c r="T212" s="10"/>
    </row>
    <row r="213" spans="2:20" hidden="1" outlineLevel="1" x14ac:dyDescent="0.25">
      <c r="B213" s="15"/>
      <c r="C213" s="275"/>
      <c r="D213" s="267"/>
      <c r="E213" s="267"/>
      <c r="F213" s="267"/>
      <c r="G213" s="267"/>
      <c r="H213" s="268"/>
      <c r="I213" s="268"/>
      <c r="J213" s="268"/>
      <c r="K213" s="269"/>
      <c r="L213" s="270"/>
      <c r="M213" s="276"/>
      <c r="N213" s="17"/>
      <c r="O213" s="10"/>
      <c r="P213" s="10"/>
      <c r="Q213" s="10"/>
      <c r="R213" s="10"/>
      <c r="S213" s="10"/>
      <c r="T213" s="10"/>
    </row>
    <row r="214" spans="2:20" hidden="1" outlineLevel="1" x14ac:dyDescent="0.25">
      <c r="B214" s="15"/>
      <c r="C214" s="275"/>
      <c r="D214" s="267"/>
      <c r="E214" s="267"/>
      <c r="F214" s="267"/>
      <c r="G214" s="267"/>
      <c r="H214" s="268"/>
      <c r="I214" s="268"/>
      <c r="J214" s="268"/>
      <c r="K214" s="269"/>
      <c r="L214" s="270"/>
      <c r="M214" s="276"/>
      <c r="N214" s="17"/>
      <c r="O214" s="10"/>
      <c r="P214" s="10"/>
      <c r="Q214" s="10"/>
      <c r="R214" s="10"/>
      <c r="S214" s="10"/>
      <c r="T214" s="10"/>
    </row>
    <row r="215" spans="2:20" hidden="1" outlineLevel="1" x14ac:dyDescent="0.25">
      <c r="B215" s="15"/>
      <c r="C215" s="275"/>
      <c r="D215" s="267"/>
      <c r="E215" s="267"/>
      <c r="F215" s="267"/>
      <c r="G215" s="267"/>
      <c r="H215" s="268"/>
      <c r="I215" s="268"/>
      <c r="J215" s="268"/>
      <c r="K215" s="269"/>
      <c r="L215" s="270"/>
      <c r="M215" s="276"/>
      <c r="N215" s="17"/>
      <c r="O215" s="10"/>
      <c r="P215" s="10"/>
      <c r="Q215" s="10"/>
      <c r="R215" s="10"/>
      <c r="S215" s="10"/>
      <c r="T215" s="10"/>
    </row>
    <row r="216" spans="2:20" hidden="1" outlineLevel="1" x14ac:dyDescent="0.25">
      <c r="B216" s="15"/>
      <c r="C216" s="275"/>
      <c r="D216" s="267"/>
      <c r="E216" s="267"/>
      <c r="F216" s="267"/>
      <c r="G216" s="267"/>
      <c r="H216" s="268"/>
      <c r="I216" s="268"/>
      <c r="J216" s="268"/>
      <c r="K216" s="269"/>
      <c r="L216" s="270"/>
      <c r="M216" s="276"/>
      <c r="N216" s="17"/>
      <c r="O216" s="10"/>
      <c r="P216" s="10"/>
      <c r="Q216" s="10"/>
      <c r="R216" s="10"/>
      <c r="S216" s="10"/>
      <c r="T216" s="10"/>
    </row>
    <row r="217" spans="2:20" hidden="1" outlineLevel="1" x14ac:dyDescent="0.25">
      <c r="B217" s="15"/>
      <c r="C217" s="275"/>
      <c r="D217" s="267"/>
      <c r="E217" s="267"/>
      <c r="F217" s="267"/>
      <c r="G217" s="267"/>
      <c r="H217" s="268"/>
      <c r="I217" s="268"/>
      <c r="J217" s="268"/>
      <c r="K217" s="269"/>
      <c r="L217" s="270"/>
      <c r="M217" s="276"/>
      <c r="N217" s="17"/>
      <c r="O217" s="10"/>
      <c r="P217" s="10"/>
      <c r="Q217" s="10"/>
      <c r="R217" s="10"/>
      <c r="S217" s="10"/>
      <c r="T217" s="10"/>
    </row>
    <row r="218" spans="2:20" hidden="1" outlineLevel="1" x14ac:dyDescent="0.25">
      <c r="B218" s="15"/>
      <c r="C218" s="275"/>
      <c r="D218" s="267"/>
      <c r="E218" s="267"/>
      <c r="F218" s="267"/>
      <c r="G218" s="267"/>
      <c r="H218" s="268"/>
      <c r="I218" s="268"/>
      <c r="J218" s="268"/>
      <c r="K218" s="269"/>
      <c r="L218" s="270"/>
      <c r="M218" s="276"/>
      <c r="N218" s="17"/>
      <c r="O218" s="10"/>
      <c r="P218" s="10"/>
      <c r="Q218" s="10"/>
      <c r="R218" s="10"/>
      <c r="S218" s="10"/>
      <c r="T218" s="10"/>
    </row>
    <row r="219" spans="2:20" hidden="1" outlineLevel="1" x14ac:dyDescent="0.25">
      <c r="B219" s="15"/>
      <c r="C219" s="275"/>
      <c r="D219" s="267"/>
      <c r="E219" s="267"/>
      <c r="F219" s="267"/>
      <c r="G219" s="267"/>
      <c r="H219" s="268"/>
      <c r="I219" s="268"/>
      <c r="J219" s="268"/>
      <c r="K219" s="269"/>
      <c r="L219" s="270"/>
      <c r="M219" s="276"/>
      <c r="N219" s="17"/>
      <c r="O219" s="10"/>
      <c r="P219" s="10"/>
      <c r="Q219" s="10"/>
      <c r="R219" s="10"/>
      <c r="S219" s="10"/>
      <c r="T219" s="10"/>
    </row>
    <row r="220" spans="2:20" hidden="1" outlineLevel="1" x14ac:dyDescent="0.25">
      <c r="B220" s="15"/>
      <c r="C220" s="275"/>
      <c r="D220" s="267"/>
      <c r="E220" s="267"/>
      <c r="F220" s="267"/>
      <c r="G220" s="267"/>
      <c r="H220" s="268"/>
      <c r="I220" s="268"/>
      <c r="J220" s="268"/>
      <c r="K220" s="269"/>
      <c r="L220" s="270"/>
      <c r="M220" s="276"/>
      <c r="N220" s="17"/>
      <c r="O220" s="10"/>
      <c r="P220" s="10"/>
      <c r="Q220" s="10"/>
      <c r="R220" s="10"/>
      <c r="S220" s="10"/>
      <c r="T220" s="10"/>
    </row>
    <row r="221" spans="2:20" hidden="1" outlineLevel="1" x14ac:dyDescent="0.25">
      <c r="B221" s="15"/>
      <c r="C221" s="275"/>
      <c r="D221" s="267"/>
      <c r="E221" s="267"/>
      <c r="F221" s="267"/>
      <c r="G221" s="267"/>
      <c r="H221" s="268"/>
      <c r="I221" s="268"/>
      <c r="J221" s="268"/>
      <c r="K221" s="269"/>
      <c r="L221" s="270"/>
      <c r="M221" s="276"/>
      <c r="N221" s="17"/>
      <c r="O221" s="10"/>
      <c r="P221" s="10"/>
      <c r="Q221" s="10"/>
      <c r="R221" s="10"/>
      <c r="S221" s="10"/>
      <c r="T221" s="10"/>
    </row>
    <row r="222" spans="2:20" hidden="1" outlineLevel="1" x14ac:dyDescent="0.25">
      <c r="B222" s="15"/>
      <c r="C222" s="275"/>
      <c r="D222" s="267"/>
      <c r="E222" s="267"/>
      <c r="F222" s="267"/>
      <c r="G222" s="267"/>
      <c r="H222" s="268"/>
      <c r="I222" s="268"/>
      <c r="J222" s="268"/>
      <c r="K222" s="269"/>
      <c r="L222" s="270"/>
      <c r="M222" s="276"/>
      <c r="N222" s="17"/>
      <c r="O222" s="10"/>
      <c r="P222" s="10"/>
      <c r="Q222" s="10"/>
      <c r="R222" s="10"/>
      <c r="S222" s="10"/>
      <c r="T222" s="10"/>
    </row>
    <row r="223" spans="2:20" hidden="1" outlineLevel="1" x14ac:dyDescent="0.25">
      <c r="B223" s="15"/>
      <c r="C223" s="275"/>
      <c r="D223" s="267"/>
      <c r="E223" s="267"/>
      <c r="F223" s="267"/>
      <c r="G223" s="267"/>
      <c r="H223" s="268"/>
      <c r="I223" s="268"/>
      <c r="J223" s="268"/>
      <c r="K223" s="269"/>
      <c r="L223" s="270"/>
      <c r="M223" s="276"/>
      <c r="N223" s="17"/>
      <c r="O223" s="10"/>
      <c r="P223" s="10"/>
      <c r="Q223" s="10"/>
      <c r="R223" s="10"/>
      <c r="S223" s="10"/>
      <c r="T223" s="10"/>
    </row>
    <row r="224" spans="2:20" hidden="1" outlineLevel="1" x14ac:dyDescent="0.25">
      <c r="B224" s="15"/>
      <c r="C224" s="275"/>
      <c r="D224" s="267"/>
      <c r="E224" s="267"/>
      <c r="F224" s="267"/>
      <c r="G224" s="267"/>
      <c r="H224" s="268"/>
      <c r="I224" s="268"/>
      <c r="J224" s="268"/>
      <c r="K224" s="269"/>
      <c r="L224" s="270"/>
      <c r="M224" s="276"/>
      <c r="N224" s="17"/>
      <c r="O224" s="10"/>
      <c r="P224" s="10"/>
      <c r="Q224" s="10"/>
      <c r="R224" s="10"/>
      <c r="S224" s="10"/>
      <c r="T224" s="10"/>
    </row>
    <row r="225" spans="2:20" hidden="1" outlineLevel="1" x14ac:dyDescent="0.25">
      <c r="B225" s="15"/>
      <c r="C225" s="275"/>
      <c r="D225" s="267"/>
      <c r="E225" s="267"/>
      <c r="F225" s="267"/>
      <c r="G225" s="267"/>
      <c r="H225" s="268"/>
      <c r="I225" s="268"/>
      <c r="J225" s="268"/>
      <c r="K225" s="269"/>
      <c r="L225" s="270"/>
      <c r="M225" s="276"/>
      <c r="N225" s="17"/>
      <c r="O225" s="10"/>
      <c r="P225" s="10"/>
      <c r="Q225" s="10"/>
      <c r="R225" s="10"/>
      <c r="S225" s="10"/>
      <c r="T225" s="10"/>
    </row>
    <row r="226" spans="2:20" hidden="1" outlineLevel="1" x14ac:dyDescent="0.25">
      <c r="B226" s="15"/>
      <c r="C226" s="275"/>
      <c r="D226" s="267"/>
      <c r="E226" s="267"/>
      <c r="F226" s="267"/>
      <c r="G226" s="267"/>
      <c r="H226" s="268"/>
      <c r="I226" s="268"/>
      <c r="J226" s="268"/>
      <c r="K226" s="269"/>
      <c r="L226" s="270"/>
      <c r="M226" s="276"/>
      <c r="N226" s="17"/>
      <c r="O226" s="10"/>
      <c r="P226" s="10"/>
      <c r="Q226" s="10"/>
      <c r="R226" s="10"/>
      <c r="S226" s="10"/>
      <c r="T226" s="10"/>
    </row>
    <row r="227" spans="2:20" hidden="1" outlineLevel="1" x14ac:dyDescent="0.25">
      <c r="B227" s="15"/>
      <c r="C227" s="275"/>
      <c r="D227" s="267"/>
      <c r="E227" s="267"/>
      <c r="F227" s="267"/>
      <c r="G227" s="267"/>
      <c r="H227" s="268"/>
      <c r="I227" s="268"/>
      <c r="J227" s="268"/>
      <c r="K227" s="269"/>
      <c r="L227" s="270"/>
      <c r="M227" s="276"/>
      <c r="N227" s="17"/>
      <c r="O227" s="10"/>
      <c r="P227" s="10"/>
      <c r="Q227" s="10"/>
      <c r="R227" s="10"/>
      <c r="S227" s="10"/>
      <c r="T227" s="10"/>
    </row>
    <row r="228" spans="2:20" hidden="1" outlineLevel="1" x14ac:dyDescent="0.25">
      <c r="B228" s="15"/>
      <c r="C228" s="275"/>
      <c r="D228" s="267"/>
      <c r="E228" s="267"/>
      <c r="F228" s="267"/>
      <c r="G228" s="267"/>
      <c r="H228" s="268"/>
      <c r="I228" s="268"/>
      <c r="J228" s="268"/>
      <c r="K228" s="269"/>
      <c r="L228" s="270"/>
      <c r="M228" s="276"/>
      <c r="N228" s="17"/>
      <c r="O228" s="10"/>
      <c r="P228" s="10"/>
      <c r="Q228" s="10"/>
      <c r="R228" s="10"/>
      <c r="S228" s="10"/>
      <c r="T228" s="10"/>
    </row>
    <row r="229" spans="2:20" hidden="1" outlineLevel="1" x14ac:dyDescent="0.25">
      <c r="B229" s="15"/>
      <c r="C229" s="275"/>
      <c r="D229" s="267"/>
      <c r="E229" s="267"/>
      <c r="F229" s="267"/>
      <c r="G229" s="267"/>
      <c r="H229" s="268"/>
      <c r="I229" s="268"/>
      <c r="J229" s="268"/>
      <c r="K229" s="269"/>
      <c r="L229" s="270"/>
      <c r="M229" s="276"/>
      <c r="N229" s="17"/>
      <c r="O229" s="10"/>
      <c r="P229" s="10"/>
      <c r="Q229" s="10"/>
      <c r="R229" s="10"/>
      <c r="S229" s="10"/>
      <c r="T229" s="10"/>
    </row>
    <row r="230" spans="2:20" hidden="1" outlineLevel="1" x14ac:dyDescent="0.25">
      <c r="B230" s="15"/>
      <c r="C230" s="275"/>
      <c r="D230" s="267"/>
      <c r="E230" s="267"/>
      <c r="F230" s="267"/>
      <c r="G230" s="267"/>
      <c r="H230" s="268"/>
      <c r="I230" s="268"/>
      <c r="J230" s="268"/>
      <c r="K230" s="269"/>
      <c r="L230" s="270"/>
      <c r="M230" s="276"/>
      <c r="N230" s="17"/>
      <c r="O230" s="10"/>
      <c r="P230" s="10"/>
      <c r="Q230" s="10"/>
      <c r="R230" s="10"/>
      <c r="S230" s="10"/>
      <c r="T230" s="10"/>
    </row>
    <row r="231" spans="2:20" hidden="1" outlineLevel="1" x14ac:dyDescent="0.25">
      <c r="B231" s="15"/>
      <c r="C231" s="275"/>
      <c r="D231" s="267"/>
      <c r="E231" s="267"/>
      <c r="F231" s="267"/>
      <c r="G231" s="267"/>
      <c r="H231" s="268"/>
      <c r="I231" s="268"/>
      <c r="J231" s="268"/>
      <c r="K231" s="269"/>
      <c r="L231" s="270"/>
      <c r="M231" s="276"/>
      <c r="N231" s="17"/>
      <c r="O231" s="10"/>
      <c r="P231" s="10"/>
      <c r="Q231" s="10"/>
      <c r="R231" s="10"/>
      <c r="S231" s="10"/>
      <c r="T231" s="10"/>
    </row>
    <row r="232" spans="2:20" hidden="1" outlineLevel="1" x14ac:dyDescent="0.25">
      <c r="B232" s="15"/>
      <c r="C232" s="275"/>
      <c r="D232" s="267"/>
      <c r="E232" s="267"/>
      <c r="F232" s="267"/>
      <c r="G232" s="267"/>
      <c r="H232" s="268"/>
      <c r="I232" s="268"/>
      <c r="J232" s="268"/>
      <c r="K232" s="269"/>
      <c r="L232" s="270"/>
      <c r="M232" s="276"/>
      <c r="N232" s="17"/>
      <c r="O232" s="10"/>
      <c r="P232" s="10"/>
      <c r="Q232" s="10"/>
      <c r="R232" s="10"/>
      <c r="S232" s="10"/>
      <c r="T232" s="10"/>
    </row>
    <row r="233" spans="2:20" hidden="1" outlineLevel="1" x14ac:dyDescent="0.25">
      <c r="B233" s="15"/>
      <c r="C233" s="275"/>
      <c r="D233" s="267"/>
      <c r="E233" s="267"/>
      <c r="F233" s="267"/>
      <c r="G233" s="267"/>
      <c r="H233" s="268"/>
      <c r="I233" s="268"/>
      <c r="J233" s="268"/>
      <c r="K233" s="269"/>
      <c r="L233" s="270"/>
      <c r="M233" s="276"/>
      <c r="N233" s="17"/>
      <c r="O233" s="10"/>
      <c r="P233" s="10"/>
      <c r="Q233" s="10"/>
      <c r="R233" s="10"/>
      <c r="S233" s="10"/>
      <c r="T233" s="10"/>
    </row>
    <row r="234" spans="2:20" hidden="1" outlineLevel="1" x14ac:dyDescent="0.25">
      <c r="B234" s="15"/>
      <c r="C234" s="275"/>
      <c r="D234" s="267"/>
      <c r="E234" s="267"/>
      <c r="F234" s="267"/>
      <c r="G234" s="267"/>
      <c r="H234" s="268"/>
      <c r="I234" s="268"/>
      <c r="J234" s="268"/>
      <c r="K234" s="269"/>
      <c r="L234" s="270"/>
      <c r="M234" s="276"/>
      <c r="N234" s="17"/>
      <c r="O234" s="10"/>
      <c r="P234" s="10"/>
      <c r="Q234" s="10"/>
      <c r="R234" s="10"/>
      <c r="S234" s="10"/>
      <c r="T234" s="10"/>
    </row>
    <row r="235" spans="2:20" hidden="1" outlineLevel="1" x14ac:dyDescent="0.25">
      <c r="B235" s="15"/>
      <c r="C235" s="275"/>
      <c r="D235" s="267"/>
      <c r="E235" s="267"/>
      <c r="F235" s="267"/>
      <c r="G235" s="267"/>
      <c r="H235" s="268"/>
      <c r="I235" s="268"/>
      <c r="J235" s="268"/>
      <c r="K235" s="269"/>
      <c r="L235" s="270"/>
      <c r="M235" s="276"/>
      <c r="N235" s="17"/>
      <c r="O235" s="10"/>
      <c r="P235" s="10"/>
      <c r="Q235" s="10"/>
      <c r="R235" s="10"/>
      <c r="S235" s="10"/>
      <c r="T235" s="10"/>
    </row>
    <row r="236" spans="2:20" hidden="1" outlineLevel="1" x14ac:dyDescent="0.25">
      <c r="B236" s="15"/>
      <c r="C236" s="275"/>
      <c r="D236" s="267"/>
      <c r="E236" s="267"/>
      <c r="F236" s="267"/>
      <c r="G236" s="267"/>
      <c r="H236" s="268"/>
      <c r="I236" s="268"/>
      <c r="J236" s="268"/>
      <c r="K236" s="269"/>
      <c r="L236" s="270"/>
      <c r="M236" s="276"/>
      <c r="N236" s="17"/>
      <c r="O236" s="10"/>
      <c r="P236" s="10"/>
      <c r="Q236" s="10"/>
      <c r="R236" s="10"/>
      <c r="S236" s="10"/>
      <c r="T236" s="10"/>
    </row>
    <row r="237" spans="2:20" hidden="1" outlineLevel="1" x14ac:dyDescent="0.25">
      <c r="B237" s="15"/>
      <c r="C237" s="275"/>
      <c r="D237" s="267"/>
      <c r="E237" s="267"/>
      <c r="F237" s="267"/>
      <c r="G237" s="267"/>
      <c r="H237" s="268"/>
      <c r="I237" s="268"/>
      <c r="J237" s="268"/>
      <c r="K237" s="269"/>
      <c r="L237" s="270"/>
      <c r="M237" s="276"/>
      <c r="N237" s="17"/>
      <c r="O237" s="10"/>
      <c r="P237" s="10"/>
      <c r="Q237" s="10"/>
      <c r="R237" s="10"/>
      <c r="S237" s="10"/>
      <c r="T237" s="10"/>
    </row>
    <row r="238" spans="2:20" hidden="1" outlineLevel="1" x14ac:dyDescent="0.25">
      <c r="B238" s="15"/>
      <c r="C238" s="275"/>
      <c r="D238" s="267"/>
      <c r="E238" s="267"/>
      <c r="F238" s="267"/>
      <c r="G238" s="267"/>
      <c r="H238" s="268"/>
      <c r="I238" s="268"/>
      <c r="J238" s="268"/>
      <c r="K238" s="269"/>
      <c r="L238" s="270"/>
      <c r="M238" s="276"/>
      <c r="N238" s="17"/>
      <c r="O238" s="10"/>
      <c r="P238" s="10"/>
      <c r="Q238" s="10"/>
      <c r="R238" s="10"/>
      <c r="S238" s="10"/>
      <c r="T238" s="10"/>
    </row>
    <row r="239" spans="2:20" hidden="1" outlineLevel="1" x14ac:dyDescent="0.25">
      <c r="B239" s="15"/>
      <c r="C239" s="275"/>
      <c r="D239" s="267"/>
      <c r="E239" s="267"/>
      <c r="F239" s="267"/>
      <c r="G239" s="267"/>
      <c r="H239" s="268"/>
      <c r="I239" s="268"/>
      <c r="J239" s="268"/>
      <c r="K239" s="269"/>
      <c r="L239" s="270"/>
      <c r="M239" s="276"/>
      <c r="N239" s="17"/>
      <c r="O239" s="10"/>
      <c r="P239" s="10"/>
      <c r="Q239" s="10"/>
      <c r="R239" s="10"/>
      <c r="S239" s="10"/>
      <c r="T239" s="10"/>
    </row>
    <row r="240" spans="2:20" hidden="1" outlineLevel="1" x14ac:dyDescent="0.25">
      <c r="B240" s="15"/>
      <c r="C240" s="275"/>
      <c r="D240" s="267"/>
      <c r="E240" s="267"/>
      <c r="F240" s="267"/>
      <c r="G240" s="267"/>
      <c r="H240" s="268"/>
      <c r="I240" s="268"/>
      <c r="J240" s="268"/>
      <c r="K240" s="269"/>
      <c r="L240" s="270"/>
      <c r="M240" s="276"/>
      <c r="N240" s="17"/>
      <c r="O240" s="10"/>
      <c r="P240" s="10"/>
      <c r="Q240" s="10"/>
      <c r="R240" s="10"/>
      <c r="S240" s="10"/>
      <c r="T240" s="10"/>
    </row>
    <row r="241" spans="2:20" hidden="1" outlineLevel="1" x14ac:dyDescent="0.25">
      <c r="B241" s="15"/>
      <c r="C241" s="275"/>
      <c r="D241" s="267"/>
      <c r="E241" s="267"/>
      <c r="F241" s="267"/>
      <c r="G241" s="267"/>
      <c r="H241" s="268"/>
      <c r="I241" s="268"/>
      <c r="J241" s="268"/>
      <c r="K241" s="269"/>
      <c r="L241" s="270"/>
      <c r="M241" s="276"/>
      <c r="N241" s="17"/>
      <c r="O241" s="10"/>
      <c r="P241" s="10"/>
      <c r="Q241" s="10"/>
      <c r="R241" s="10"/>
      <c r="S241" s="10"/>
      <c r="T241" s="10"/>
    </row>
    <row r="242" spans="2:20" hidden="1" outlineLevel="1" x14ac:dyDescent="0.25">
      <c r="B242" s="15"/>
      <c r="C242" s="275"/>
      <c r="D242" s="267"/>
      <c r="E242" s="267"/>
      <c r="F242" s="267"/>
      <c r="G242" s="267"/>
      <c r="H242" s="268"/>
      <c r="I242" s="268"/>
      <c r="J242" s="268"/>
      <c r="K242" s="269"/>
      <c r="L242" s="270"/>
      <c r="M242" s="276"/>
      <c r="N242" s="17"/>
      <c r="O242" s="10"/>
      <c r="P242" s="10"/>
      <c r="Q242" s="10"/>
      <c r="R242" s="10"/>
      <c r="S242" s="10"/>
      <c r="T242" s="10"/>
    </row>
    <row r="243" spans="2:20" hidden="1" outlineLevel="1" x14ac:dyDescent="0.25">
      <c r="B243" s="15"/>
      <c r="C243" s="275"/>
      <c r="D243" s="267"/>
      <c r="E243" s="267"/>
      <c r="F243" s="267"/>
      <c r="G243" s="267"/>
      <c r="H243" s="268"/>
      <c r="I243" s="268"/>
      <c r="J243" s="268"/>
      <c r="K243" s="269"/>
      <c r="L243" s="270"/>
      <c r="M243" s="276"/>
      <c r="N243" s="17"/>
      <c r="O243" s="10"/>
      <c r="P243" s="10"/>
      <c r="Q243" s="10"/>
      <c r="R243" s="10"/>
      <c r="S243" s="10"/>
      <c r="T243" s="10"/>
    </row>
    <row r="244" spans="2:20" hidden="1" outlineLevel="1" x14ac:dyDescent="0.25">
      <c r="B244" s="15"/>
      <c r="C244" s="275"/>
      <c r="D244" s="267"/>
      <c r="E244" s="267"/>
      <c r="F244" s="267"/>
      <c r="G244" s="267"/>
      <c r="H244" s="268"/>
      <c r="I244" s="268"/>
      <c r="J244" s="268"/>
      <c r="K244" s="269"/>
      <c r="L244" s="270"/>
      <c r="M244" s="276"/>
      <c r="N244" s="17"/>
      <c r="O244" s="10"/>
      <c r="P244" s="10"/>
      <c r="Q244" s="10"/>
      <c r="R244" s="10"/>
      <c r="S244" s="10"/>
      <c r="T244" s="10"/>
    </row>
    <row r="245" spans="2:20" hidden="1" outlineLevel="1" x14ac:dyDescent="0.25">
      <c r="B245" s="15"/>
      <c r="C245" s="275"/>
      <c r="D245" s="267"/>
      <c r="E245" s="267"/>
      <c r="F245" s="267"/>
      <c r="G245" s="267"/>
      <c r="H245" s="268"/>
      <c r="I245" s="268"/>
      <c r="J245" s="268"/>
      <c r="K245" s="269"/>
      <c r="L245" s="270"/>
      <c r="M245" s="276"/>
      <c r="N245" s="17"/>
      <c r="O245" s="10"/>
      <c r="P245" s="10"/>
      <c r="Q245" s="10"/>
      <c r="R245" s="10"/>
      <c r="S245" s="10"/>
      <c r="T245" s="10"/>
    </row>
    <row r="246" spans="2:20" hidden="1" outlineLevel="1" x14ac:dyDescent="0.25">
      <c r="B246" s="15"/>
      <c r="C246" s="275"/>
      <c r="D246" s="267"/>
      <c r="E246" s="267"/>
      <c r="F246" s="267"/>
      <c r="G246" s="267"/>
      <c r="H246" s="268"/>
      <c r="I246" s="268"/>
      <c r="J246" s="268"/>
      <c r="K246" s="269"/>
      <c r="L246" s="270"/>
      <c r="M246" s="276"/>
      <c r="N246" s="17"/>
      <c r="O246" s="10"/>
      <c r="P246" s="10"/>
      <c r="Q246" s="10"/>
      <c r="R246" s="10"/>
      <c r="S246" s="10"/>
      <c r="T246" s="10"/>
    </row>
    <row r="247" spans="2:20" hidden="1" outlineLevel="1" x14ac:dyDescent="0.25">
      <c r="B247" s="15"/>
      <c r="C247" s="275"/>
      <c r="D247" s="267"/>
      <c r="E247" s="267"/>
      <c r="F247" s="267"/>
      <c r="G247" s="267"/>
      <c r="H247" s="268"/>
      <c r="I247" s="268"/>
      <c r="J247" s="268"/>
      <c r="K247" s="269"/>
      <c r="L247" s="270"/>
      <c r="M247" s="276"/>
      <c r="N247" s="17"/>
      <c r="O247" s="10"/>
      <c r="P247" s="10"/>
      <c r="Q247" s="10"/>
      <c r="R247" s="10"/>
      <c r="S247" s="10"/>
      <c r="T247" s="10"/>
    </row>
    <row r="248" spans="2:20" hidden="1" outlineLevel="1" x14ac:dyDescent="0.25">
      <c r="B248" s="15"/>
      <c r="C248" s="275"/>
      <c r="D248" s="267"/>
      <c r="E248" s="267"/>
      <c r="F248" s="267"/>
      <c r="G248" s="267"/>
      <c r="H248" s="268"/>
      <c r="I248" s="268"/>
      <c r="J248" s="268"/>
      <c r="K248" s="269"/>
      <c r="L248" s="270"/>
      <c r="M248" s="276"/>
      <c r="N248" s="17"/>
      <c r="O248" s="10"/>
      <c r="P248" s="10"/>
      <c r="Q248" s="10"/>
      <c r="R248" s="10"/>
      <c r="S248" s="10"/>
      <c r="T248" s="10"/>
    </row>
    <row r="249" spans="2:20" hidden="1" outlineLevel="1" x14ac:dyDescent="0.25">
      <c r="B249" s="15"/>
      <c r="C249" s="275"/>
      <c r="D249" s="267"/>
      <c r="E249" s="267"/>
      <c r="F249" s="267"/>
      <c r="G249" s="267"/>
      <c r="H249" s="268"/>
      <c r="I249" s="268"/>
      <c r="J249" s="268"/>
      <c r="K249" s="269"/>
      <c r="L249" s="270"/>
      <c r="M249" s="276"/>
      <c r="N249" s="17"/>
      <c r="O249" s="10"/>
      <c r="P249" s="10"/>
      <c r="Q249" s="10"/>
      <c r="R249" s="10"/>
      <c r="S249" s="10"/>
      <c r="T249" s="10"/>
    </row>
    <row r="250" spans="2:20" hidden="1" outlineLevel="1" x14ac:dyDescent="0.25">
      <c r="B250" s="15"/>
      <c r="C250" s="275"/>
      <c r="D250" s="267"/>
      <c r="E250" s="267"/>
      <c r="F250" s="267"/>
      <c r="G250" s="267"/>
      <c r="H250" s="268"/>
      <c r="I250" s="268"/>
      <c r="J250" s="268"/>
      <c r="K250" s="269"/>
      <c r="L250" s="270"/>
      <c r="M250" s="276"/>
      <c r="N250" s="17"/>
      <c r="O250" s="10"/>
      <c r="P250" s="10"/>
      <c r="Q250" s="10"/>
      <c r="R250" s="10"/>
      <c r="S250" s="10"/>
      <c r="T250" s="10"/>
    </row>
    <row r="251" spans="2:20" hidden="1" outlineLevel="1" x14ac:dyDescent="0.25">
      <c r="B251" s="15"/>
      <c r="C251" s="275"/>
      <c r="D251" s="267"/>
      <c r="E251" s="267"/>
      <c r="F251" s="267"/>
      <c r="G251" s="267"/>
      <c r="H251" s="268"/>
      <c r="I251" s="268"/>
      <c r="J251" s="268"/>
      <c r="K251" s="269"/>
      <c r="L251" s="270"/>
      <c r="M251" s="276"/>
      <c r="N251" s="17"/>
      <c r="O251" s="10"/>
      <c r="P251" s="10"/>
      <c r="Q251" s="10"/>
      <c r="R251" s="10"/>
      <c r="S251" s="10"/>
      <c r="T251" s="10"/>
    </row>
    <row r="252" spans="2:20" hidden="1" outlineLevel="1" x14ac:dyDescent="0.25">
      <c r="B252" s="15"/>
      <c r="C252" s="275"/>
      <c r="D252" s="267"/>
      <c r="E252" s="267"/>
      <c r="F252" s="267"/>
      <c r="G252" s="267"/>
      <c r="H252" s="268"/>
      <c r="I252" s="268"/>
      <c r="J252" s="268"/>
      <c r="K252" s="269"/>
      <c r="L252" s="270"/>
      <c r="M252" s="276"/>
      <c r="N252" s="17"/>
      <c r="O252" s="10"/>
      <c r="P252" s="10"/>
      <c r="Q252" s="10"/>
      <c r="R252" s="10"/>
      <c r="S252" s="10"/>
      <c r="T252" s="10"/>
    </row>
    <row r="253" spans="2:20" hidden="1" outlineLevel="1" x14ac:dyDescent="0.25">
      <c r="B253" s="15"/>
      <c r="C253" s="275"/>
      <c r="D253" s="267"/>
      <c r="E253" s="267"/>
      <c r="F253" s="267"/>
      <c r="G253" s="267"/>
      <c r="H253" s="268"/>
      <c r="I253" s="268"/>
      <c r="J253" s="268"/>
      <c r="K253" s="269"/>
      <c r="L253" s="270"/>
      <c r="M253" s="276"/>
      <c r="N253" s="17"/>
      <c r="O253" s="10"/>
      <c r="P253" s="10"/>
      <c r="Q253" s="10"/>
      <c r="R253" s="10"/>
      <c r="S253" s="10"/>
      <c r="T253" s="10"/>
    </row>
    <row r="254" spans="2:20" hidden="1" outlineLevel="1" x14ac:dyDescent="0.25">
      <c r="B254" s="15"/>
      <c r="C254" s="275"/>
      <c r="D254" s="267"/>
      <c r="E254" s="267"/>
      <c r="F254" s="267"/>
      <c r="G254" s="267"/>
      <c r="H254" s="268"/>
      <c r="I254" s="268"/>
      <c r="J254" s="268"/>
      <c r="K254" s="269"/>
      <c r="L254" s="270"/>
      <c r="M254" s="276"/>
      <c r="N254" s="17"/>
      <c r="O254" s="10"/>
      <c r="P254" s="10"/>
      <c r="Q254" s="10"/>
      <c r="R254" s="10"/>
      <c r="S254" s="10"/>
      <c r="T254" s="10"/>
    </row>
    <row r="255" spans="2:20" hidden="1" outlineLevel="1" x14ac:dyDescent="0.25">
      <c r="B255" s="15"/>
      <c r="C255" s="275"/>
      <c r="D255" s="267"/>
      <c r="E255" s="267"/>
      <c r="F255" s="267"/>
      <c r="G255" s="267"/>
      <c r="H255" s="268"/>
      <c r="I255" s="268"/>
      <c r="J255" s="268"/>
      <c r="K255" s="269"/>
      <c r="L255" s="270"/>
      <c r="M255" s="276"/>
      <c r="N255" s="17"/>
      <c r="O255" s="10"/>
      <c r="P255" s="10"/>
      <c r="Q255" s="10"/>
      <c r="R255" s="10"/>
      <c r="S255" s="10"/>
      <c r="T255" s="10"/>
    </row>
    <row r="256" spans="2:20" hidden="1" outlineLevel="1" x14ac:dyDescent="0.25">
      <c r="B256" s="15"/>
      <c r="C256" s="275"/>
      <c r="D256" s="267"/>
      <c r="E256" s="267"/>
      <c r="F256" s="267"/>
      <c r="G256" s="267"/>
      <c r="H256" s="268"/>
      <c r="I256" s="268"/>
      <c r="J256" s="268"/>
      <c r="K256" s="269"/>
      <c r="L256" s="270"/>
      <c r="M256" s="276"/>
      <c r="N256" s="17"/>
      <c r="O256" s="10"/>
      <c r="P256" s="10"/>
      <c r="Q256" s="10"/>
      <c r="R256" s="10"/>
      <c r="S256" s="10"/>
      <c r="T256" s="10"/>
    </row>
    <row r="257" spans="2:20" hidden="1" outlineLevel="1" x14ac:dyDescent="0.25">
      <c r="B257" s="15"/>
      <c r="C257" s="275"/>
      <c r="D257" s="267"/>
      <c r="E257" s="267"/>
      <c r="F257" s="267"/>
      <c r="G257" s="267"/>
      <c r="H257" s="268"/>
      <c r="I257" s="268"/>
      <c r="J257" s="268"/>
      <c r="K257" s="269"/>
      <c r="L257" s="270"/>
      <c r="M257" s="276"/>
      <c r="N257" s="17"/>
      <c r="O257" s="10"/>
      <c r="P257" s="10"/>
      <c r="Q257" s="10"/>
      <c r="R257" s="10"/>
      <c r="S257" s="10"/>
      <c r="T257" s="10"/>
    </row>
    <row r="258" spans="2:20" hidden="1" outlineLevel="1" x14ac:dyDescent="0.25">
      <c r="B258" s="15"/>
      <c r="C258" s="275"/>
      <c r="D258" s="267"/>
      <c r="E258" s="267"/>
      <c r="F258" s="267"/>
      <c r="G258" s="267"/>
      <c r="H258" s="268"/>
      <c r="I258" s="268"/>
      <c r="J258" s="268"/>
      <c r="K258" s="269"/>
      <c r="L258" s="270"/>
      <c r="M258" s="276"/>
      <c r="N258" s="17"/>
      <c r="O258" s="10"/>
      <c r="P258" s="10"/>
      <c r="Q258" s="10"/>
      <c r="R258" s="10"/>
      <c r="S258" s="10"/>
      <c r="T258" s="10"/>
    </row>
    <row r="259" spans="2:20" hidden="1" outlineLevel="1" x14ac:dyDescent="0.25">
      <c r="B259" s="15"/>
      <c r="C259" s="275"/>
      <c r="D259" s="267"/>
      <c r="E259" s="267"/>
      <c r="F259" s="267"/>
      <c r="G259" s="267"/>
      <c r="H259" s="268"/>
      <c r="I259" s="268"/>
      <c r="J259" s="268"/>
      <c r="K259" s="269"/>
      <c r="L259" s="270"/>
      <c r="M259" s="276"/>
      <c r="N259" s="17"/>
      <c r="O259" s="10"/>
      <c r="P259" s="10"/>
      <c r="Q259" s="10"/>
      <c r="R259" s="10"/>
      <c r="S259" s="10"/>
      <c r="T259" s="10"/>
    </row>
    <row r="260" spans="2:20" hidden="1" outlineLevel="1" x14ac:dyDescent="0.25">
      <c r="B260" s="15"/>
      <c r="C260" s="275"/>
      <c r="D260" s="267"/>
      <c r="E260" s="267"/>
      <c r="F260" s="267"/>
      <c r="G260" s="267"/>
      <c r="H260" s="268"/>
      <c r="I260" s="268"/>
      <c r="J260" s="268"/>
      <c r="K260" s="269"/>
      <c r="L260" s="270"/>
      <c r="M260" s="276"/>
      <c r="N260" s="17"/>
      <c r="O260" s="10"/>
      <c r="P260" s="10"/>
      <c r="Q260" s="10"/>
      <c r="R260" s="10"/>
      <c r="S260" s="10"/>
      <c r="T260" s="10"/>
    </row>
    <row r="261" spans="2:20" hidden="1" outlineLevel="1" x14ac:dyDescent="0.25">
      <c r="B261" s="15"/>
      <c r="C261" s="275"/>
      <c r="D261" s="267"/>
      <c r="E261" s="267"/>
      <c r="F261" s="267"/>
      <c r="G261" s="267"/>
      <c r="H261" s="268"/>
      <c r="I261" s="268"/>
      <c r="J261" s="268"/>
      <c r="K261" s="269"/>
      <c r="L261" s="270"/>
      <c r="M261" s="276"/>
      <c r="N261" s="17"/>
      <c r="O261" s="10"/>
      <c r="P261" s="10"/>
      <c r="Q261" s="10"/>
      <c r="R261" s="10"/>
      <c r="S261" s="10"/>
      <c r="T261" s="10"/>
    </row>
    <row r="262" spans="2:20" hidden="1" outlineLevel="1" x14ac:dyDescent="0.25">
      <c r="B262" s="15"/>
      <c r="C262" s="275"/>
      <c r="D262" s="267"/>
      <c r="E262" s="267"/>
      <c r="F262" s="267"/>
      <c r="G262" s="267"/>
      <c r="H262" s="268"/>
      <c r="I262" s="268"/>
      <c r="J262" s="268"/>
      <c r="K262" s="269"/>
      <c r="L262" s="270"/>
      <c r="M262" s="276"/>
      <c r="N262" s="17"/>
      <c r="O262" s="10"/>
      <c r="P262" s="10"/>
      <c r="Q262" s="10"/>
      <c r="R262" s="10"/>
      <c r="S262" s="10"/>
      <c r="T262" s="10"/>
    </row>
    <row r="263" spans="2:20" hidden="1" outlineLevel="1" x14ac:dyDescent="0.25">
      <c r="B263" s="15"/>
      <c r="C263" s="275"/>
      <c r="D263" s="267"/>
      <c r="E263" s="267"/>
      <c r="F263" s="267"/>
      <c r="G263" s="267"/>
      <c r="H263" s="268"/>
      <c r="I263" s="268"/>
      <c r="J263" s="268"/>
      <c r="K263" s="269"/>
      <c r="L263" s="270"/>
      <c r="M263" s="276"/>
      <c r="N263" s="17"/>
      <c r="O263" s="10"/>
      <c r="P263" s="10"/>
      <c r="Q263" s="10"/>
      <c r="R263" s="10"/>
      <c r="S263" s="10"/>
      <c r="T263" s="10"/>
    </row>
    <row r="264" spans="2:20" hidden="1" outlineLevel="1" x14ac:dyDescent="0.25">
      <c r="B264" s="15"/>
      <c r="C264" s="275"/>
      <c r="D264" s="267"/>
      <c r="E264" s="267"/>
      <c r="F264" s="267"/>
      <c r="G264" s="267"/>
      <c r="H264" s="268"/>
      <c r="I264" s="268"/>
      <c r="J264" s="268"/>
      <c r="K264" s="269"/>
      <c r="L264" s="270"/>
      <c r="M264" s="276"/>
      <c r="N264" s="17"/>
      <c r="O264" s="10"/>
      <c r="P264" s="10"/>
      <c r="Q264" s="10"/>
      <c r="R264" s="10"/>
      <c r="S264" s="10"/>
      <c r="T264" s="10"/>
    </row>
    <row r="265" spans="2:20" hidden="1" outlineLevel="1" x14ac:dyDescent="0.25">
      <c r="B265" s="15"/>
      <c r="C265" s="275"/>
      <c r="D265" s="267"/>
      <c r="E265" s="267"/>
      <c r="F265" s="267"/>
      <c r="G265" s="267"/>
      <c r="H265" s="268"/>
      <c r="I265" s="268"/>
      <c r="J265" s="268"/>
      <c r="K265" s="269"/>
      <c r="L265" s="270"/>
      <c r="M265" s="276"/>
      <c r="N265" s="17"/>
      <c r="O265" s="10"/>
      <c r="P265" s="10"/>
      <c r="Q265" s="10"/>
      <c r="R265" s="10"/>
      <c r="S265" s="10"/>
      <c r="T265" s="10"/>
    </row>
    <row r="266" spans="2:20" hidden="1" outlineLevel="1" x14ac:dyDescent="0.25">
      <c r="B266" s="15"/>
      <c r="C266" s="275"/>
      <c r="D266" s="267"/>
      <c r="E266" s="267"/>
      <c r="F266" s="267"/>
      <c r="G266" s="267"/>
      <c r="H266" s="268"/>
      <c r="I266" s="268"/>
      <c r="J266" s="268"/>
      <c r="K266" s="269"/>
      <c r="L266" s="270"/>
      <c r="M266" s="276"/>
      <c r="N266" s="17"/>
      <c r="O266" s="10"/>
      <c r="P266" s="10"/>
      <c r="Q266" s="10"/>
      <c r="R266" s="10"/>
      <c r="S266" s="10"/>
      <c r="T266" s="10"/>
    </row>
    <row r="267" spans="2:20" hidden="1" outlineLevel="1" x14ac:dyDescent="0.25">
      <c r="B267" s="15"/>
      <c r="C267" s="275"/>
      <c r="D267" s="267"/>
      <c r="E267" s="267"/>
      <c r="F267" s="267"/>
      <c r="G267" s="267"/>
      <c r="H267" s="268"/>
      <c r="I267" s="268"/>
      <c r="J267" s="268"/>
      <c r="K267" s="269"/>
      <c r="L267" s="270"/>
      <c r="M267" s="276"/>
      <c r="N267" s="17"/>
      <c r="O267" s="10"/>
      <c r="P267" s="10"/>
      <c r="Q267" s="10"/>
      <c r="R267" s="10"/>
      <c r="S267" s="10"/>
      <c r="T267" s="10"/>
    </row>
    <row r="268" spans="2:20" hidden="1" outlineLevel="1" x14ac:dyDescent="0.25">
      <c r="B268" s="15"/>
      <c r="C268" s="275"/>
      <c r="D268" s="267"/>
      <c r="E268" s="267"/>
      <c r="F268" s="267"/>
      <c r="G268" s="267"/>
      <c r="H268" s="268"/>
      <c r="I268" s="268"/>
      <c r="J268" s="268"/>
      <c r="K268" s="269"/>
      <c r="L268" s="270"/>
      <c r="M268" s="276"/>
      <c r="N268" s="17"/>
      <c r="O268" s="10"/>
      <c r="P268" s="10"/>
      <c r="Q268" s="10"/>
      <c r="R268" s="10"/>
      <c r="S268" s="10"/>
      <c r="T268" s="10"/>
    </row>
    <row r="269" spans="2:20" hidden="1" outlineLevel="1" x14ac:dyDescent="0.25">
      <c r="B269" s="15"/>
      <c r="C269" s="275"/>
      <c r="D269" s="267"/>
      <c r="E269" s="267"/>
      <c r="F269" s="267"/>
      <c r="G269" s="267"/>
      <c r="H269" s="268"/>
      <c r="I269" s="268"/>
      <c r="J269" s="268"/>
      <c r="K269" s="269"/>
      <c r="L269" s="270"/>
      <c r="M269" s="276"/>
      <c r="N269" s="17"/>
      <c r="O269" s="10"/>
      <c r="P269" s="10"/>
      <c r="Q269" s="10"/>
      <c r="R269" s="10"/>
      <c r="S269" s="10"/>
      <c r="T269" s="10"/>
    </row>
    <row r="270" spans="2:20" hidden="1" outlineLevel="1" x14ac:dyDescent="0.25">
      <c r="B270" s="15"/>
      <c r="C270" s="275"/>
      <c r="D270" s="267"/>
      <c r="E270" s="267"/>
      <c r="F270" s="267"/>
      <c r="G270" s="267"/>
      <c r="H270" s="268"/>
      <c r="I270" s="268"/>
      <c r="J270" s="268"/>
      <c r="K270" s="269"/>
      <c r="L270" s="270"/>
      <c r="M270" s="276"/>
      <c r="N270" s="17"/>
      <c r="O270" s="10"/>
      <c r="P270" s="10"/>
      <c r="Q270" s="10"/>
      <c r="R270" s="10"/>
      <c r="S270" s="10"/>
      <c r="T270" s="10"/>
    </row>
    <row r="271" spans="2:20" hidden="1" outlineLevel="1" x14ac:dyDescent="0.25">
      <c r="B271" s="15"/>
      <c r="C271" s="275"/>
      <c r="D271" s="267"/>
      <c r="E271" s="267"/>
      <c r="F271" s="267"/>
      <c r="G271" s="267"/>
      <c r="H271" s="268"/>
      <c r="I271" s="268"/>
      <c r="J271" s="268"/>
      <c r="K271" s="269"/>
      <c r="L271" s="270"/>
      <c r="M271" s="276"/>
      <c r="N271" s="17"/>
      <c r="O271" s="10"/>
      <c r="P271" s="10"/>
      <c r="Q271" s="10"/>
      <c r="R271" s="10"/>
      <c r="S271" s="10"/>
      <c r="T271" s="10"/>
    </row>
    <row r="272" spans="2:20" hidden="1" outlineLevel="1" x14ac:dyDescent="0.25">
      <c r="B272" s="15"/>
      <c r="C272" s="275"/>
      <c r="D272" s="267"/>
      <c r="E272" s="267"/>
      <c r="F272" s="267"/>
      <c r="G272" s="267"/>
      <c r="H272" s="268"/>
      <c r="I272" s="268"/>
      <c r="J272" s="268"/>
      <c r="K272" s="269"/>
      <c r="L272" s="270"/>
      <c r="M272" s="276"/>
      <c r="N272" s="17"/>
      <c r="O272" s="10"/>
      <c r="P272" s="10"/>
      <c r="Q272" s="10"/>
      <c r="R272" s="10"/>
      <c r="S272" s="10"/>
      <c r="T272" s="10"/>
    </row>
    <row r="273" spans="2:20" hidden="1" outlineLevel="1" x14ac:dyDescent="0.25">
      <c r="B273" s="15"/>
      <c r="C273" s="275"/>
      <c r="D273" s="267"/>
      <c r="E273" s="267"/>
      <c r="F273" s="267"/>
      <c r="G273" s="267"/>
      <c r="H273" s="268"/>
      <c r="I273" s="268"/>
      <c r="J273" s="268"/>
      <c r="K273" s="269"/>
      <c r="L273" s="270"/>
      <c r="M273" s="276"/>
      <c r="N273" s="17"/>
      <c r="O273" s="10"/>
      <c r="P273" s="10"/>
      <c r="Q273" s="10"/>
      <c r="R273" s="10"/>
      <c r="S273" s="10"/>
      <c r="T273" s="10"/>
    </row>
    <row r="274" spans="2:20" hidden="1" outlineLevel="1" x14ac:dyDescent="0.25">
      <c r="B274" s="15"/>
      <c r="C274" s="275"/>
      <c r="D274" s="267"/>
      <c r="E274" s="267"/>
      <c r="F274" s="267"/>
      <c r="G274" s="267"/>
      <c r="H274" s="268"/>
      <c r="I274" s="268"/>
      <c r="J274" s="268"/>
      <c r="K274" s="269"/>
      <c r="L274" s="270"/>
      <c r="M274" s="276"/>
      <c r="N274" s="17"/>
      <c r="O274" s="10"/>
      <c r="P274" s="10"/>
      <c r="Q274" s="10"/>
      <c r="R274" s="10"/>
      <c r="S274" s="10"/>
      <c r="T274" s="10"/>
    </row>
    <row r="275" spans="2:20" hidden="1" outlineLevel="1" x14ac:dyDescent="0.25">
      <c r="B275" s="15"/>
      <c r="C275" s="275"/>
      <c r="D275" s="267"/>
      <c r="E275" s="267"/>
      <c r="F275" s="267"/>
      <c r="G275" s="267"/>
      <c r="H275" s="268"/>
      <c r="I275" s="268"/>
      <c r="J275" s="268"/>
      <c r="K275" s="269"/>
      <c r="L275" s="270"/>
      <c r="M275" s="276"/>
      <c r="N275" s="17"/>
      <c r="O275" s="10"/>
      <c r="P275" s="10"/>
      <c r="Q275" s="10"/>
      <c r="R275" s="10"/>
      <c r="S275" s="10"/>
      <c r="T275" s="10"/>
    </row>
    <row r="276" spans="2:20" hidden="1" outlineLevel="1" x14ac:dyDescent="0.25">
      <c r="B276" s="15"/>
      <c r="C276" s="275"/>
      <c r="D276" s="267"/>
      <c r="E276" s="267"/>
      <c r="F276" s="267"/>
      <c r="G276" s="267"/>
      <c r="H276" s="268"/>
      <c r="I276" s="268"/>
      <c r="J276" s="268"/>
      <c r="K276" s="269"/>
      <c r="L276" s="270"/>
      <c r="M276" s="276"/>
      <c r="N276" s="17"/>
      <c r="O276" s="10"/>
      <c r="P276" s="10"/>
      <c r="Q276" s="10"/>
      <c r="R276" s="10"/>
      <c r="S276" s="10"/>
      <c r="T276" s="10"/>
    </row>
    <row r="277" spans="2:20" hidden="1" outlineLevel="1" x14ac:dyDescent="0.25">
      <c r="B277" s="15"/>
      <c r="C277" s="275"/>
      <c r="D277" s="267"/>
      <c r="E277" s="267"/>
      <c r="F277" s="267"/>
      <c r="G277" s="267"/>
      <c r="H277" s="268"/>
      <c r="I277" s="268"/>
      <c r="J277" s="268"/>
      <c r="K277" s="269"/>
      <c r="L277" s="270"/>
      <c r="M277" s="276"/>
      <c r="N277" s="17"/>
      <c r="O277" s="10"/>
      <c r="P277" s="10"/>
      <c r="Q277" s="10"/>
      <c r="R277" s="10"/>
      <c r="S277" s="10"/>
      <c r="T277" s="10"/>
    </row>
    <row r="278" spans="2:20" hidden="1" outlineLevel="1" x14ac:dyDescent="0.25">
      <c r="B278" s="15"/>
      <c r="C278" s="275"/>
      <c r="D278" s="267"/>
      <c r="E278" s="267"/>
      <c r="F278" s="267"/>
      <c r="G278" s="267"/>
      <c r="H278" s="268"/>
      <c r="I278" s="268"/>
      <c r="J278" s="268"/>
      <c r="K278" s="269"/>
      <c r="L278" s="270"/>
      <c r="M278" s="276"/>
      <c r="N278" s="17"/>
      <c r="O278" s="10"/>
      <c r="P278" s="10"/>
      <c r="Q278" s="10"/>
      <c r="R278" s="10"/>
      <c r="S278" s="10"/>
      <c r="T278" s="10"/>
    </row>
    <row r="279" spans="2:20" hidden="1" outlineLevel="1" x14ac:dyDescent="0.25">
      <c r="B279" s="15"/>
      <c r="C279" s="275"/>
      <c r="D279" s="267"/>
      <c r="E279" s="267"/>
      <c r="F279" s="267"/>
      <c r="G279" s="267"/>
      <c r="H279" s="268"/>
      <c r="I279" s="268"/>
      <c r="J279" s="268"/>
      <c r="K279" s="269"/>
      <c r="L279" s="270"/>
      <c r="M279" s="276"/>
      <c r="N279" s="17"/>
      <c r="O279" s="10"/>
      <c r="P279" s="10"/>
      <c r="Q279" s="10"/>
      <c r="R279" s="10"/>
      <c r="S279" s="10"/>
      <c r="T279" s="10"/>
    </row>
    <row r="280" spans="2:20" hidden="1" outlineLevel="1" x14ac:dyDescent="0.25">
      <c r="B280" s="15"/>
      <c r="C280" s="275"/>
      <c r="D280" s="267"/>
      <c r="E280" s="267"/>
      <c r="F280" s="267"/>
      <c r="G280" s="267"/>
      <c r="H280" s="268"/>
      <c r="I280" s="268"/>
      <c r="J280" s="268"/>
      <c r="K280" s="269"/>
      <c r="L280" s="270"/>
      <c r="M280" s="276"/>
      <c r="N280" s="17"/>
      <c r="O280" s="10"/>
      <c r="P280" s="10"/>
      <c r="Q280" s="10"/>
      <c r="R280" s="10"/>
      <c r="S280" s="10"/>
      <c r="T280" s="10"/>
    </row>
    <row r="281" spans="2:20" hidden="1" outlineLevel="1" x14ac:dyDescent="0.25">
      <c r="B281" s="15"/>
      <c r="C281" s="275"/>
      <c r="D281" s="267"/>
      <c r="E281" s="267"/>
      <c r="F281" s="267"/>
      <c r="G281" s="267"/>
      <c r="H281" s="268"/>
      <c r="I281" s="268"/>
      <c r="J281" s="268"/>
      <c r="K281" s="269"/>
      <c r="L281" s="270"/>
      <c r="M281" s="276"/>
      <c r="N281" s="17"/>
      <c r="O281" s="10"/>
      <c r="P281" s="10"/>
      <c r="Q281" s="10"/>
      <c r="R281" s="10"/>
      <c r="S281" s="10"/>
      <c r="T281" s="10"/>
    </row>
    <row r="282" spans="2:20" hidden="1" outlineLevel="1" x14ac:dyDescent="0.25">
      <c r="B282" s="15"/>
      <c r="C282" s="275"/>
      <c r="D282" s="267"/>
      <c r="E282" s="267"/>
      <c r="F282" s="267"/>
      <c r="G282" s="267"/>
      <c r="H282" s="268"/>
      <c r="I282" s="268"/>
      <c r="J282" s="268"/>
      <c r="K282" s="269"/>
      <c r="L282" s="270"/>
      <c r="M282" s="276"/>
      <c r="N282" s="17"/>
      <c r="O282" s="10"/>
      <c r="P282" s="10"/>
      <c r="Q282" s="10"/>
      <c r="R282" s="10"/>
      <c r="S282" s="10"/>
      <c r="T282" s="10"/>
    </row>
    <row r="283" spans="2:20" hidden="1" outlineLevel="1" x14ac:dyDescent="0.25">
      <c r="B283" s="15"/>
      <c r="C283" s="275"/>
      <c r="D283" s="267"/>
      <c r="E283" s="267"/>
      <c r="F283" s="267"/>
      <c r="G283" s="267"/>
      <c r="H283" s="268"/>
      <c r="I283" s="268"/>
      <c r="J283" s="268"/>
      <c r="K283" s="269"/>
      <c r="L283" s="270"/>
      <c r="M283" s="276"/>
      <c r="N283" s="17"/>
      <c r="O283" s="10"/>
      <c r="P283" s="10"/>
      <c r="Q283" s="10"/>
      <c r="R283" s="10"/>
      <c r="S283" s="10"/>
      <c r="T283" s="10"/>
    </row>
    <row r="284" spans="2:20" hidden="1" outlineLevel="1" x14ac:dyDescent="0.25">
      <c r="B284" s="15"/>
      <c r="C284" s="275"/>
      <c r="D284" s="267"/>
      <c r="E284" s="267"/>
      <c r="F284" s="267"/>
      <c r="G284" s="267"/>
      <c r="H284" s="268"/>
      <c r="I284" s="268"/>
      <c r="J284" s="268"/>
      <c r="K284" s="269"/>
      <c r="L284" s="270"/>
      <c r="M284" s="276"/>
      <c r="N284" s="17"/>
      <c r="O284" s="10"/>
      <c r="P284" s="10"/>
      <c r="Q284" s="10"/>
      <c r="R284" s="10"/>
      <c r="S284" s="10"/>
      <c r="T284" s="10"/>
    </row>
    <row r="285" spans="2:20" hidden="1" outlineLevel="1" x14ac:dyDescent="0.25">
      <c r="B285" s="15"/>
      <c r="C285" s="275"/>
      <c r="D285" s="267"/>
      <c r="E285" s="267"/>
      <c r="F285" s="267"/>
      <c r="G285" s="267"/>
      <c r="H285" s="268"/>
      <c r="I285" s="268"/>
      <c r="J285" s="268"/>
      <c r="K285" s="269"/>
      <c r="L285" s="270"/>
      <c r="M285" s="276"/>
      <c r="N285" s="17"/>
      <c r="O285" s="10"/>
      <c r="P285" s="10"/>
      <c r="Q285" s="10"/>
      <c r="R285" s="10"/>
      <c r="S285" s="10"/>
      <c r="T285" s="10"/>
    </row>
    <row r="286" spans="2:20" hidden="1" outlineLevel="1" x14ac:dyDescent="0.25">
      <c r="B286" s="15"/>
      <c r="C286" s="275"/>
      <c r="D286" s="267"/>
      <c r="E286" s="267"/>
      <c r="F286" s="267"/>
      <c r="G286" s="267"/>
      <c r="H286" s="268"/>
      <c r="I286" s="268"/>
      <c r="J286" s="268"/>
      <c r="K286" s="269"/>
      <c r="L286" s="270"/>
      <c r="M286" s="276"/>
      <c r="N286" s="17"/>
      <c r="O286" s="10"/>
      <c r="P286" s="10"/>
      <c r="Q286" s="10"/>
      <c r="R286" s="10"/>
      <c r="S286" s="10"/>
      <c r="T286" s="10"/>
    </row>
    <row r="287" spans="2:20" hidden="1" outlineLevel="1" x14ac:dyDescent="0.25">
      <c r="B287" s="15"/>
      <c r="C287" s="275"/>
      <c r="D287" s="267"/>
      <c r="E287" s="267"/>
      <c r="F287" s="267"/>
      <c r="G287" s="267"/>
      <c r="H287" s="268"/>
      <c r="I287" s="268"/>
      <c r="J287" s="268"/>
      <c r="K287" s="269"/>
      <c r="L287" s="270"/>
      <c r="M287" s="276"/>
      <c r="N287" s="17"/>
      <c r="O287" s="10"/>
      <c r="P287" s="10"/>
      <c r="Q287" s="10"/>
      <c r="R287" s="10"/>
      <c r="S287" s="10"/>
      <c r="T287" s="10"/>
    </row>
    <row r="288" spans="2:20" hidden="1" outlineLevel="1" x14ac:dyDescent="0.25">
      <c r="B288" s="15"/>
      <c r="C288" s="275"/>
      <c r="D288" s="267"/>
      <c r="E288" s="267"/>
      <c r="F288" s="267"/>
      <c r="G288" s="267"/>
      <c r="H288" s="268"/>
      <c r="I288" s="268"/>
      <c r="J288" s="268"/>
      <c r="K288" s="269"/>
      <c r="L288" s="270"/>
      <c r="M288" s="276"/>
      <c r="N288" s="17"/>
      <c r="O288" s="10"/>
      <c r="P288" s="10"/>
      <c r="Q288" s="10"/>
      <c r="R288" s="10"/>
      <c r="S288" s="10"/>
      <c r="T288" s="10"/>
    </row>
    <row r="289" spans="2:20" hidden="1" outlineLevel="1" x14ac:dyDescent="0.25">
      <c r="B289" s="15"/>
      <c r="C289" s="275"/>
      <c r="D289" s="267"/>
      <c r="E289" s="267"/>
      <c r="F289" s="267"/>
      <c r="G289" s="267"/>
      <c r="H289" s="268"/>
      <c r="I289" s="268"/>
      <c r="J289" s="268"/>
      <c r="K289" s="269"/>
      <c r="L289" s="270"/>
      <c r="M289" s="276"/>
      <c r="N289" s="17"/>
      <c r="O289" s="10"/>
      <c r="P289" s="10"/>
      <c r="Q289" s="10"/>
      <c r="R289" s="10"/>
      <c r="S289" s="10"/>
      <c r="T289" s="10"/>
    </row>
    <row r="290" spans="2:20" hidden="1" outlineLevel="1" x14ac:dyDescent="0.25">
      <c r="B290" s="15"/>
      <c r="C290" s="275"/>
      <c r="D290" s="267"/>
      <c r="E290" s="267"/>
      <c r="F290" s="267"/>
      <c r="G290" s="267"/>
      <c r="H290" s="268"/>
      <c r="I290" s="268"/>
      <c r="J290" s="268"/>
      <c r="K290" s="269"/>
      <c r="L290" s="270"/>
      <c r="M290" s="276"/>
      <c r="N290" s="17"/>
      <c r="O290" s="10"/>
      <c r="P290" s="10"/>
      <c r="Q290" s="10"/>
      <c r="R290" s="10"/>
      <c r="S290" s="10"/>
      <c r="T290" s="10"/>
    </row>
    <row r="291" spans="2:20" hidden="1" outlineLevel="1" x14ac:dyDescent="0.25">
      <c r="B291" s="15"/>
      <c r="C291" s="275"/>
      <c r="D291" s="267"/>
      <c r="E291" s="267"/>
      <c r="F291" s="267"/>
      <c r="G291" s="267"/>
      <c r="H291" s="268"/>
      <c r="I291" s="268"/>
      <c r="J291" s="268"/>
      <c r="K291" s="269"/>
      <c r="L291" s="270"/>
      <c r="M291" s="276"/>
      <c r="N291" s="17"/>
      <c r="O291" s="10"/>
      <c r="P291" s="10"/>
      <c r="Q291" s="10"/>
      <c r="R291" s="10"/>
      <c r="S291" s="10"/>
      <c r="T291" s="10"/>
    </row>
    <row r="292" spans="2:20" hidden="1" outlineLevel="1" x14ac:dyDescent="0.25">
      <c r="B292" s="15"/>
      <c r="C292" s="275"/>
      <c r="D292" s="267"/>
      <c r="E292" s="267"/>
      <c r="F292" s="267"/>
      <c r="G292" s="267"/>
      <c r="H292" s="268"/>
      <c r="I292" s="268"/>
      <c r="J292" s="268"/>
      <c r="K292" s="269"/>
      <c r="L292" s="270"/>
      <c r="M292" s="276"/>
      <c r="N292" s="17"/>
      <c r="O292" s="10"/>
      <c r="P292" s="10"/>
      <c r="Q292" s="10"/>
      <c r="R292" s="10"/>
      <c r="S292" s="10"/>
      <c r="T292" s="10"/>
    </row>
    <row r="293" spans="2:20" hidden="1" outlineLevel="1" x14ac:dyDescent="0.25">
      <c r="B293" s="15"/>
      <c r="C293" s="275"/>
      <c r="D293" s="267"/>
      <c r="E293" s="267"/>
      <c r="F293" s="267"/>
      <c r="G293" s="267"/>
      <c r="H293" s="268"/>
      <c r="I293" s="268"/>
      <c r="J293" s="268"/>
      <c r="K293" s="269"/>
      <c r="L293" s="270"/>
      <c r="M293" s="276"/>
      <c r="N293" s="17"/>
      <c r="O293" s="10"/>
      <c r="P293" s="10"/>
      <c r="Q293" s="10"/>
      <c r="R293" s="10"/>
      <c r="S293" s="10"/>
      <c r="T293" s="10"/>
    </row>
    <row r="294" spans="2:20" hidden="1" outlineLevel="1" x14ac:dyDescent="0.25">
      <c r="B294" s="15"/>
      <c r="C294" s="275"/>
      <c r="D294" s="267"/>
      <c r="E294" s="267"/>
      <c r="F294" s="267"/>
      <c r="G294" s="267"/>
      <c r="H294" s="268"/>
      <c r="I294" s="268"/>
      <c r="J294" s="268"/>
      <c r="K294" s="269"/>
      <c r="L294" s="270"/>
      <c r="M294" s="276"/>
      <c r="N294" s="17"/>
      <c r="O294" s="10"/>
      <c r="P294" s="10"/>
      <c r="Q294" s="10"/>
      <c r="R294" s="10"/>
      <c r="S294" s="10"/>
      <c r="T294" s="10"/>
    </row>
    <row r="295" spans="2:20" hidden="1" outlineLevel="1" x14ac:dyDescent="0.25">
      <c r="B295" s="15"/>
      <c r="C295" s="275"/>
      <c r="D295" s="267"/>
      <c r="E295" s="267"/>
      <c r="F295" s="267"/>
      <c r="G295" s="267"/>
      <c r="H295" s="268"/>
      <c r="I295" s="268"/>
      <c r="J295" s="268"/>
      <c r="K295" s="269"/>
      <c r="L295" s="270"/>
      <c r="M295" s="276"/>
      <c r="N295" s="17"/>
      <c r="O295" s="10"/>
      <c r="P295" s="10"/>
      <c r="Q295" s="10"/>
      <c r="R295" s="10"/>
      <c r="S295" s="10"/>
      <c r="T295" s="10"/>
    </row>
    <row r="296" spans="2:20" hidden="1" outlineLevel="1" x14ac:dyDescent="0.25">
      <c r="B296" s="15"/>
      <c r="C296" s="275"/>
      <c r="D296" s="267"/>
      <c r="E296" s="267"/>
      <c r="F296" s="267"/>
      <c r="G296" s="267"/>
      <c r="H296" s="268"/>
      <c r="I296" s="268"/>
      <c r="J296" s="268"/>
      <c r="K296" s="269"/>
      <c r="L296" s="270"/>
      <c r="M296" s="276"/>
      <c r="N296" s="17"/>
      <c r="O296" s="10"/>
      <c r="P296" s="10"/>
      <c r="Q296" s="10"/>
      <c r="R296" s="10"/>
      <c r="S296" s="10"/>
      <c r="T296" s="10"/>
    </row>
    <row r="297" spans="2:20" hidden="1" outlineLevel="1" x14ac:dyDescent="0.25">
      <c r="B297" s="15"/>
      <c r="C297" s="275"/>
      <c r="D297" s="267"/>
      <c r="E297" s="267"/>
      <c r="F297" s="267"/>
      <c r="G297" s="267"/>
      <c r="H297" s="268"/>
      <c r="I297" s="268"/>
      <c r="J297" s="268"/>
      <c r="K297" s="269"/>
      <c r="L297" s="270"/>
      <c r="M297" s="276"/>
      <c r="N297" s="17"/>
      <c r="O297" s="10"/>
      <c r="P297" s="10"/>
      <c r="Q297" s="10"/>
      <c r="R297" s="10"/>
      <c r="S297" s="10"/>
      <c r="T297" s="10"/>
    </row>
    <row r="298" spans="2:20" hidden="1" outlineLevel="1" x14ac:dyDescent="0.25">
      <c r="B298" s="15"/>
      <c r="C298" s="275"/>
      <c r="D298" s="267"/>
      <c r="E298" s="267"/>
      <c r="F298" s="267"/>
      <c r="G298" s="267"/>
      <c r="H298" s="268"/>
      <c r="I298" s="268"/>
      <c r="J298" s="268"/>
      <c r="K298" s="269"/>
      <c r="L298" s="270"/>
      <c r="M298" s="276"/>
      <c r="N298" s="17"/>
      <c r="O298" s="10"/>
      <c r="P298" s="10"/>
      <c r="Q298" s="10"/>
      <c r="R298" s="10"/>
      <c r="S298" s="10"/>
      <c r="T298" s="10"/>
    </row>
    <row r="299" spans="2:20" hidden="1" outlineLevel="1" x14ac:dyDescent="0.25">
      <c r="B299" s="15"/>
      <c r="C299" s="275"/>
      <c r="D299" s="267"/>
      <c r="E299" s="267"/>
      <c r="F299" s="267"/>
      <c r="G299" s="267"/>
      <c r="H299" s="268"/>
      <c r="I299" s="268"/>
      <c r="J299" s="268"/>
      <c r="K299" s="269"/>
      <c r="L299" s="270"/>
      <c r="M299" s="276"/>
      <c r="N299" s="17"/>
      <c r="O299" s="10"/>
      <c r="P299" s="10"/>
      <c r="Q299" s="10"/>
      <c r="R299" s="10"/>
      <c r="S299" s="10"/>
      <c r="T299" s="10"/>
    </row>
    <row r="300" spans="2:20" hidden="1" outlineLevel="1" x14ac:dyDescent="0.25">
      <c r="B300" s="15"/>
      <c r="C300" s="275"/>
      <c r="D300" s="267"/>
      <c r="E300" s="267"/>
      <c r="F300" s="267"/>
      <c r="G300" s="267"/>
      <c r="H300" s="268"/>
      <c r="I300" s="268"/>
      <c r="J300" s="268"/>
      <c r="K300" s="269"/>
      <c r="L300" s="270"/>
      <c r="M300" s="276"/>
      <c r="N300" s="17"/>
      <c r="O300" s="10"/>
      <c r="P300" s="10"/>
      <c r="Q300" s="10"/>
      <c r="R300" s="10"/>
      <c r="S300" s="10"/>
      <c r="T300" s="10"/>
    </row>
    <row r="301" spans="2:20" hidden="1" outlineLevel="1" x14ac:dyDescent="0.25">
      <c r="B301" s="15"/>
      <c r="C301" s="275"/>
      <c r="D301" s="267"/>
      <c r="E301" s="267"/>
      <c r="F301" s="267"/>
      <c r="G301" s="267"/>
      <c r="H301" s="268"/>
      <c r="I301" s="268"/>
      <c r="J301" s="268"/>
      <c r="K301" s="269"/>
      <c r="L301" s="270"/>
      <c r="M301" s="276"/>
      <c r="N301" s="17"/>
      <c r="O301" s="10"/>
      <c r="P301" s="10"/>
      <c r="Q301" s="10"/>
      <c r="R301" s="10"/>
      <c r="S301" s="10"/>
      <c r="T301" s="10"/>
    </row>
    <row r="302" spans="2:20" hidden="1" outlineLevel="1" x14ac:dyDescent="0.25">
      <c r="B302" s="15"/>
      <c r="C302" s="275"/>
      <c r="D302" s="267"/>
      <c r="E302" s="267"/>
      <c r="F302" s="267"/>
      <c r="G302" s="267"/>
      <c r="H302" s="268"/>
      <c r="I302" s="268"/>
      <c r="J302" s="268"/>
      <c r="K302" s="269"/>
      <c r="L302" s="270"/>
      <c r="M302" s="276"/>
      <c r="N302" s="17"/>
      <c r="O302" s="10"/>
      <c r="P302" s="10"/>
      <c r="Q302" s="10"/>
      <c r="R302" s="10"/>
      <c r="S302" s="10"/>
      <c r="T302" s="10"/>
    </row>
    <row r="303" spans="2:20" hidden="1" outlineLevel="1" x14ac:dyDescent="0.25">
      <c r="B303" s="15"/>
      <c r="C303" s="275"/>
      <c r="D303" s="267"/>
      <c r="E303" s="267"/>
      <c r="F303" s="267"/>
      <c r="G303" s="267"/>
      <c r="H303" s="268"/>
      <c r="I303" s="268"/>
      <c r="J303" s="268"/>
      <c r="K303" s="269"/>
      <c r="L303" s="270"/>
      <c r="M303" s="276"/>
      <c r="N303" s="17"/>
      <c r="O303" s="10"/>
      <c r="P303" s="10"/>
      <c r="Q303" s="10"/>
      <c r="R303" s="10"/>
      <c r="S303" s="10"/>
      <c r="T303" s="10"/>
    </row>
    <row r="304" spans="2:20" hidden="1" outlineLevel="1" x14ac:dyDescent="0.25">
      <c r="B304" s="15"/>
      <c r="C304" s="275"/>
      <c r="D304" s="267"/>
      <c r="E304" s="267"/>
      <c r="F304" s="267"/>
      <c r="G304" s="267"/>
      <c r="H304" s="268"/>
      <c r="I304" s="268"/>
      <c r="J304" s="268"/>
      <c r="K304" s="269"/>
      <c r="L304" s="270"/>
      <c r="M304" s="276"/>
      <c r="N304" s="17"/>
      <c r="O304" s="10"/>
      <c r="P304" s="10"/>
      <c r="Q304" s="10"/>
      <c r="R304" s="10"/>
      <c r="S304" s="10"/>
      <c r="T304" s="10"/>
    </row>
    <row r="305" spans="2:20" hidden="1" outlineLevel="1" x14ac:dyDescent="0.25">
      <c r="B305" s="15"/>
      <c r="C305" s="275"/>
      <c r="D305" s="267"/>
      <c r="E305" s="267"/>
      <c r="F305" s="267"/>
      <c r="G305" s="267"/>
      <c r="H305" s="268"/>
      <c r="I305" s="268"/>
      <c r="J305" s="268"/>
      <c r="K305" s="269"/>
      <c r="L305" s="270"/>
      <c r="M305" s="276"/>
      <c r="N305" s="17"/>
      <c r="O305" s="10"/>
      <c r="P305" s="10"/>
      <c r="Q305" s="10"/>
      <c r="R305" s="10"/>
      <c r="S305" s="10"/>
      <c r="T305" s="10"/>
    </row>
    <row r="306" spans="2:20" hidden="1" outlineLevel="1" x14ac:dyDescent="0.25">
      <c r="B306" s="15"/>
      <c r="C306" s="275"/>
      <c r="D306" s="267"/>
      <c r="E306" s="267"/>
      <c r="F306" s="267"/>
      <c r="G306" s="267"/>
      <c r="H306" s="268"/>
      <c r="I306" s="268"/>
      <c r="J306" s="268"/>
      <c r="K306" s="269"/>
      <c r="L306" s="270"/>
      <c r="M306" s="276"/>
      <c r="N306" s="17"/>
      <c r="O306" s="10"/>
      <c r="P306" s="10"/>
      <c r="Q306" s="10"/>
      <c r="R306" s="10"/>
      <c r="S306" s="10"/>
      <c r="T306" s="10"/>
    </row>
    <row r="307" spans="2:20" hidden="1" outlineLevel="1" x14ac:dyDescent="0.25">
      <c r="B307" s="15"/>
      <c r="C307" s="275"/>
      <c r="D307" s="267"/>
      <c r="E307" s="267"/>
      <c r="F307" s="267"/>
      <c r="G307" s="267"/>
      <c r="H307" s="268"/>
      <c r="I307" s="268"/>
      <c r="J307" s="268"/>
      <c r="K307" s="269"/>
      <c r="L307" s="270"/>
      <c r="M307" s="276"/>
      <c r="N307" s="17"/>
      <c r="O307" s="10"/>
      <c r="P307" s="10"/>
      <c r="Q307" s="10"/>
      <c r="R307" s="10"/>
      <c r="S307" s="10"/>
      <c r="T307" s="10"/>
    </row>
    <row r="308" spans="2:20" hidden="1" outlineLevel="1" x14ac:dyDescent="0.25">
      <c r="B308" s="15"/>
      <c r="C308" s="275"/>
      <c r="D308" s="267"/>
      <c r="E308" s="267"/>
      <c r="F308" s="267"/>
      <c r="G308" s="267"/>
      <c r="H308" s="268"/>
      <c r="I308" s="268"/>
      <c r="J308" s="268"/>
      <c r="K308" s="269"/>
      <c r="L308" s="270"/>
      <c r="M308" s="276"/>
      <c r="N308" s="17"/>
      <c r="O308" s="10"/>
      <c r="P308" s="10"/>
      <c r="Q308" s="10"/>
      <c r="R308" s="10"/>
      <c r="S308" s="10"/>
      <c r="T308" s="10"/>
    </row>
    <row r="309" spans="2:20" hidden="1" outlineLevel="1" x14ac:dyDescent="0.25">
      <c r="B309" s="15"/>
      <c r="C309" s="275"/>
      <c r="D309" s="267"/>
      <c r="E309" s="267"/>
      <c r="F309" s="267"/>
      <c r="G309" s="267"/>
      <c r="H309" s="268"/>
      <c r="I309" s="268"/>
      <c r="J309" s="268"/>
      <c r="K309" s="269"/>
      <c r="L309" s="270"/>
      <c r="M309" s="276"/>
      <c r="N309" s="17"/>
      <c r="O309" s="10"/>
      <c r="P309" s="10"/>
      <c r="Q309" s="10"/>
      <c r="R309" s="10"/>
      <c r="S309" s="10"/>
      <c r="T309" s="10"/>
    </row>
    <row r="310" spans="2:20" hidden="1" outlineLevel="1" x14ac:dyDescent="0.25">
      <c r="B310" s="15"/>
      <c r="C310" s="275"/>
      <c r="D310" s="267"/>
      <c r="E310" s="267"/>
      <c r="F310" s="267"/>
      <c r="G310" s="267"/>
      <c r="H310" s="268"/>
      <c r="I310" s="268"/>
      <c r="J310" s="268"/>
      <c r="K310" s="269"/>
      <c r="L310" s="270"/>
      <c r="M310" s="276"/>
      <c r="N310" s="17"/>
      <c r="O310" s="10"/>
      <c r="P310" s="10"/>
      <c r="Q310" s="10"/>
      <c r="R310" s="10"/>
      <c r="S310" s="10"/>
      <c r="T310" s="10"/>
    </row>
    <row r="311" spans="2:20" hidden="1" outlineLevel="1" x14ac:dyDescent="0.25">
      <c r="B311" s="15"/>
      <c r="C311" s="275"/>
      <c r="D311" s="267"/>
      <c r="E311" s="267"/>
      <c r="F311" s="267"/>
      <c r="G311" s="267"/>
      <c r="H311" s="268"/>
      <c r="I311" s="268"/>
      <c r="J311" s="268"/>
      <c r="K311" s="269"/>
      <c r="L311" s="270"/>
      <c r="M311" s="276"/>
      <c r="N311" s="17"/>
      <c r="O311" s="10"/>
      <c r="P311" s="10"/>
      <c r="Q311" s="10"/>
      <c r="R311" s="10"/>
      <c r="S311" s="10"/>
      <c r="T311" s="10"/>
    </row>
    <row r="312" spans="2:20" hidden="1" outlineLevel="1" x14ac:dyDescent="0.25">
      <c r="B312" s="15"/>
      <c r="C312" s="275"/>
      <c r="D312" s="267"/>
      <c r="E312" s="267"/>
      <c r="F312" s="267"/>
      <c r="G312" s="267"/>
      <c r="H312" s="268"/>
      <c r="I312" s="268"/>
      <c r="J312" s="268"/>
      <c r="K312" s="269"/>
      <c r="L312" s="270"/>
      <c r="M312" s="276"/>
      <c r="N312" s="17"/>
      <c r="O312" s="10"/>
      <c r="P312" s="10"/>
      <c r="Q312" s="10"/>
      <c r="R312" s="10"/>
      <c r="S312" s="10"/>
      <c r="T312" s="10"/>
    </row>
    <row r="313" spans="2:20" hidden="1" outlineLevel="1" x14ac:dyDescent="0.25">
      <c r="B313" s="15"/>
      <c r="C313" s="275"/>
      <c r="D313" s="267"/>
      <c r="E313" s="267"/>
      <c r="F313" s="267"/>
      <c r="G313" s="267"/>
      <c r="H313" s="268"/>
      <c r="I313" s="268"/>
      <c r="J313" s="268"/>
      <c r="K313" s="269"/>
      <c r="L313" s="270"/>
      <c r="M313" s="276"/>
      <c r="N313" s="17"/>
      <c r="O313" s="10"/>
      <c r="P313" s="10"/>
      <c r="Q313" s="10"/>
      <c r="R313" s="10"/>
      <c r="S313" s="10"/>
      <c r="T313" s="10"/>
    </row>
    <row r="314" spans="2:20" hidden="1" outlineLevel="1" x14ac:dyDescent="0.25">
      <c r="B314" s="15"/>
      <c r="C314" s="275"/>
      <c r="D314" s="267"/>
      <c r="E314" s="267"/>
      <c r="F314" s="267"/>
      <c r="G314" s="267"/>
      <c r="H314" s="268"/>
      <c r="I314" s="268"/>
      <c r="J314" s="268"/>
      <c r="K314" s="269"/>
      <c r="L314" s="270"/>
      <c r="M314" s="276"/>
      <c r="N314" s="17"/>
      <c r="O314" s="10"/>
      <c r="P314" s="10"/>
      <c r="Q314" s="10"/>
      <c r="R314" s="10"/>
      <c r="S314" s="10"/>
      <c r="T314" s="10"/>
    </row>
    <row r="315" spans="2:20" hidden="1" outlineLevel="1" x14ac:dyDescent="0.25">
      <c r="B315" s="15"/>
      <c r="C315" s="275"/>
      <c r="D315" s="267"/>
      <c r="E315" s="267"/>
      <c r="F315" s="267"/>
      <c r="G315" s="267"/>
      <c r="H315" s="268"/>
      <c r="I315" s="268"/>
      <c r="J315" s="268"/>
      <c r="K315" s="269"/>
      <c r="L315" s="270"/>
      <c r="M315" s="276"/>
      <c r="N315" s="17"/>
      <c r="O315" s="10"/>
      <c r="P315" s="10"/>
      <c r="Q315" s="10"/>
      <c r="R315" s="10"/>
      <c r="S315" s="10"/>
      <c r="T315" s="10"/>
    </row>
    <row r="316" spans="2:20" hidden="1" outlineLevel="1" x14ac:dyDescent="0.25">
      <c r="B316" s="15"/>
      <c r="C316" s="275"/>
      <c r="D316" s="267"/>
      <c r="E316" s="267"/>
      <c r="F316" s="267"/>
      <c r="G316" s="267"/>
      <c r="H316" s="268"/>
      <c r="I316" s="268"/>
      <c r="J316" s="268"/>
      <c r="K316" s="269"/>
      <c r="L316" s="270"/>
      <c r="M316" s="276"/>
      <c r="N316" s="17"/>
      <c r="O316" s="10"/>
      <c r="P316" s="10"/>
      <c r="Q316" s="10"/>
      <c r="R316" s="10"/>
      <c r="S316" s="10"/>
      <c r="T316" s="10"/>
    </row>
    <row r="317" spans="2:20" hidden="1" outlineLevel="1" x14ac:dyDescent="0.25">
      <c r="B317" s="15"/>
      <c r="C317" s="275"/>
      <c r="D317" s="267"/>
      <c r="E317" s="267"/>
      <c r="F317" s="267"/>
      <c r="G317" s="267"/>
      <c r="H317" s="268"/>
      <c r="I317" s="268"/>
      <c r="J317" s="268"/>
      <c r="K317" s="269"/>
      <c r="L317" s="270"/>
      <c r="M317" s="276"/>
      <c r="N317" s="17"/>
      <c r="O317" s="10"/>
      <c r="P317" s="10"/>
      <c r="Q317" s="10"/>
      <c r="R317" s="10"/>
      <c r="S317" s="10"/>
      <c r="T317" s="10"/>
    </row>
    <row r="318" spans="2:20" hidden="1" outlineLevel="1" x14ac:dyDescent="0.25">
      <c r="B318" s="15"/>
      <c r="C318" s="275"/>
      <c r="D318" s="267"/>
      <c r="E318" s="267"/>
      <c r="F318" s="267"/>
      <c r="G318" s="267"/>
      <c r="H318" s="268"/>
      <c r="I318" s="268"/>
      <c r="J318" s="268"/>
      <c r="K318" s="269"/>
      <c r="L318" s="270"/>
      <c r="M318" s="276"/>
      <c r="N318" s="17"/>
      <c r="O318" s="10"/>
      <c r="P318" s="10"/>
      <c r="Q318" s="10"/>
      <c r="R318" s="10"/>
      <c r="S318" s="10"/>
      <c r="T318" s="10"/>
    </row>
    <row r="319" spans="2:20" hidden="1" outlineLevel="1" x14ac:dyDescent="0.25">
      <c r="B319" s="15"/>
      <c r="C319" s="275"/>
      <c r="D319" s="267"/>
      <c r="E319" s="267"/>
      <c r="F319" s="267"/>
      <c r="G319" s="267"/>
      <c r="H319" s="268"/>
      <c r="I319" s="268"/>
      <c r="J319" s="268"/>
      <c r="K319" s="269"/>
      <c r="L319" s="270"/>
      <c r="M319" s="276"/>
      <c r="N319" s="17"/>
      <c r="O319" s="10"/>
      <c r="P319" s="10"/>
      <c r="Q319" s="10"/>
      <c r="R319" s="10"/>
      <c r="S319" s="10"/>
      <c r="T319" s="10"/>
    </row>
    <row r="320" spans="2:20" hidden="1" outlineLevel="1" x14ac:dyDescent="0.25">
      <c r="B320" s="15"/>
      <c r="C320" s="275"/>
      <c r="D320" s="267"/>
      <c r="E320" s="267"/>
      <c r="F320" s="267"/>
      <c r="G320" s="267"/>
      <c r="H320" s="268"/>
      <c r="I320" s="268"/>
      <c r="J320" s="268"/>
      <c r="K320" s="269"/>
      <c r="L320" s="270"/>
      <c r="M320" s="276"/>
      <c r="N320" s="17"/>
      <c r="O320" s="10"/>
      <c r="P320" s="10"/>
      <c r="Q320" s="10"/>
      <c r="R320" s="10"/>
      <c r="S320" s="10"/>
      <c r="T320" s="10"/>
    </row>
    <row r="321" spans="2:20" hidden="1" outlineLevel="1" x14ac:dyDescent="0.25">
      <c r="B321" s="15"/>
      <c r="C321" s="275"/>
      <c r="D321" s="267"/>
      <c r="E321" s="267"/>
      <c r="F321" s="267"/>
      <c r="G321" s="267"/>
      <c r="H321" s="268"/>
      <c r="I321" s="268"/>
      <c r="J321" s="268"/>
      <c r="K321" s="269"/>
      <c r="L321" s="270"/>
      <c r="M321" s="276"/>
      <c r="N321" s="17"/>
      <c r="O321" s="10"/>
      <c r="P321" s="10"/>
      <c r="Q321" s="10"/>
      <c r="R321" s="10"/>
      <c r="S321" s="10"/>
      <c r="T321" s="10"/>
    </row>
    <row r="322" spans="2:20" hidden="1" outlineLevel="1" x14ac:dyDescent="0.25">
      <c r="B322" s="15"/>
      <c r="C322" s="275"/>
      <c r="D322" s="267"/>
      <c r="E322" s="267"/>
      <c r="F322" s="267"/>
      <c r="G322" s="267"/>
      <c r="H322" s="268"/>
      <c r="I322" s="268"/>
      <c r="J322" s="268"/>
      <c r="K322" s="269"/>
      <c r="L322" s="270"/>
      <c r="M322" s="276"/>
      <c r="N322" s="17"/>
      <c r="O322" s="10"/>
      <c r="P322" s="10"/>
      <c r="Q322" s="10"/>
      <c r="R322" s="10"/>
      <c r="S322" s="10"/>
      <c r="T322" s="10"/>
    </row>
    <row r="323" spans="2:20" hidden="1" outlineLevel="1" x14ac:dyDescent="0.25">
      <c r="B323" s="15"/>
      <c r="C323" s="275"/>
      <c r="D323" s="267"/>
      <c r="E323" s="267"/>
      <c r="F323" s="267"/>
      <c r="G323" s="267"/>
      <c r="H323" s="268"/>
      <c r="I323" s="268"/>
      <c r="J323" s="268"/>
      <c r="K323" s="269"/>
      <c r="L323" s="270"/>
      <c r="M323" s="276"/>
      <c r="N323" s="17"/>
      <c r="O323" s="10"/>
      <c r="P323" s="10"/>
      <c r="Q323" s="10"/>
      <c r="R323" s="10"/>
      <c r="S323" s="10"/>
      <c r="T323" s="10"/>
    </row>
    <row r="324" spans="2:20" hidden="1" outlineLevel="1" x14ac:dyDescent="0.25">
      <c r="B324" s="15"/>
      <c r="C324" s="275"/>
      <c r="D324" s="267"/>
      <c r="E324" s="267"/>
      <c r="F324" s="267"/>
      <c r="G324" s="267"/>
      <c r="H324" s="268"/>
      <c r="I324" s="268"/>
      <c r="J324" s="268"/>
      <c r="K324" s="269"/>
      <c r="L324" s="270"/>
      <c r="M324" s="276"/>
      <c r="N324" s="17"/>
      <c r="O324" s="10"/>
      <c r="P324" s="10"/>
      <c r="Q324" s="10"/>
      <c r="R324" s="10"/>
      <c r="S324" s="10"/>
      <c r="T324" s="10"/>
    </row>
    <row r="325" spans="2:20" hidden="1" outlineLevel="1" x14ac:dyDescent="0.25">
      <c r="B325" s="15"/>
      <c r="C325" s="275"/>
      <c r="D325" s="267"/>
      <c r="E325" s="267"/>
      <c r="F325" s="267"/>
      <c r="G325" s="267"/>
      <c r="H325" s="268"/>
      <c r="I325" s="268"/>
      <c r="J325" s="268"/>
      <c r="K325" s="269"/>
      <c r="L325" s="270"/>
      <c r="M325" s="276"/>
      <c r="N325" s="17"/>
      <c r="O325" s="10"/>
      <c r="P325" s="10"/>
      <c r="Q325" s="10"/>
      <c r="R325" s="10"/>
      <c r="S325" s="10"/>
      <c r="T325" s="10"/>
    </row>
    <row r="326" spans="2:20" hidden="1" outlineLevel="1" x14ac:dyDescent="0.25">
      <c r="B326" s="15"/>
      <c r="C326" s="275"/>
      <c r="D326" s="267"/>
      <c r="E326" s="267"/>
      <c r="F326" s="267"/>
      <c r="G326" s="267"/>
      <c r="H326" s="268"/>
      <c r="I326" s="268"/>
      <c r="J326" s="268"/>
      <c r="K326" s="269"/>
      <c r="L326" s="270"/>
      <c r="M326" s="276"/>
      <c r="N326" s="17"/>
      <c r="O326" s="10"/>
      <c r="P326" s="10"/>
      <c r="Q326" s="10"/>
      <c r="R326" s="10"/>
      <c r="S326" s="10"/>
      <c r="T326" s="10"/>
    </row>
    <row r="327" spans="2:20" hidden="1" outlineLevel="1" x14ac:dyDescent="0.25">
      <c r="B327" s="15"/>
      <c r="C327" s="275"/>
      <c r="D327" s="267"/>
      <c r="E327" s="267"/>
      <c r="F327" s="267"/>
      <c r="G327" s="267"/>
      <c r="H327" s="268"/>
      <c r="I327" s="268"/>
      <c r="J327" s="268"/>
      <c r="K327" s="269"/>
      <c r="L327" s="270"/>
      <c r="M327" s="276"/>
      <c r="N327" s="17"/>
      <c r="O327" s="10"/>
      <c r="P327" s="10"/>
      <c r="Q327" s="10"/>
      <c r="R327" s="10"/>
      <c r="S327" s="10"/>
      <c r="T327" s="10"/>
    </row>
    <row r="328" spans="2:20" hidden="1" outlineLevel="1" x14ac:dyDescent="0.25">
      <c r="B328" s="15"/>
      <c r="C328" s="275"/>
      <c r="D328" s="267"/>
      <c r="E328" s="267"/>
      <c r="F328" s="267"/>
      <c r="G328" s="267"/>
      <c r="H328" s="268"/>
      <c r="I328" s="268"/>
      <c r="J328" s="268"/>
      <c r="K328" s="269"/>
      <c r="L328" s="270"/>
      <c r="M328" s="276"/>
      <c r="N328" s="17"/>
      <c r="O328" s="10"/>
      <c r="P328" s="10"/>
      <c r="Q328" s="10"/>
      <c r="R328" s="10"/>
      <c r="S328" s="10"/>
      <c r="T328" s="10"/>
    </row>
    <row r="329" spans="2:20" hidden="1" outlineLevel="1" x14ac:dyDescent="0.25">
      <c r="B329" s="15"/>
      <c r="C329" s="275"/>
      <c r="D329" s="267"/>
      <c r="E329" s="267"/>
      <c r="F329" s="267"/>
      <c r="G329" s="267"/>
      <c r="H329" s="268"/>
      <c r="I329" s="268"/>
      <c r="J329" s="268"/>
      <c r="K329" s="269"/>
      <c r="L329" s="270"/>
      <c r="M329" s="276"/>
      <c r="N329" s="17"/>
      <c r="O329" s="10"/>
      <c r="P329" s="10"/>
      <c r="Q329" s="10"/>
      <c r="R329" s="10"/>
      <c r="S329" s="10"/>
      <c r="T329" s="10"/>
    </row>
    <row r="330" spans="2:20" hidden="1" outlineLevel="1" x14ac:dyDescent="0.25">
      <c r="B330" s="15"/>
      <c r="C330" s="275"/>
      <c r="D330" s="267"/>
      <c r="E330" s="267"/>
      <c r="F330" s="267"/>
      <c r="G330" s="267"/>
      <c r="H330" s="268"/>
      <c r="I330" s="268"/>
      <c r="J330" s="268"/>
      <c r="K330" s="269"/>
      <c r="L330" s="270"/>
      <c r="M330" s="276"/>
      <c r="N330" s="17"/>
      <c r="O330" s="10"/>
      <c r="P330" s="10"/>
      <c r="Q330" s="10"/>
      <c r="R330" s="10"/>
      <c r="S330" s="10"/>
      <c r="T330" s="10"/>
    </row>
    <row r="331" spans="2:20" hidden="1" outlineLevel="1" x14ac:dyDescent="0.25">
      <c r="B331" s="15"/>
      <c r="C331" s="275"/>
      <c r="D331" s="267"/>
      <c r="E331" s="267"/>
      <c r="F331" s="267"/>
      <c r="G331" s="267"/>
      <c r="H331" s="268"/>
      <c r="I331" s="268"/>
      <c r="J331" s="268"/>
      <c r="K331" s="269"/>
      <c r="L331" s="270"/>
      <c r="M331" s="276"/>
      <c r="N331" s="17"/>
      <c r="O331" s="10"/>
      <c r="P331" s="10"/>
      <c r="Q331" s="10"/>
      <c r="R331" s="10"/>
      <c r="S331" s="10"/>
      <c r="T331" s="10"/>
    </row>
    <row r="332" spans="2:20" hidden="1" outlineLevel="1" x14ac:dyDescent="0.25">
      <c r="B332" s="15"/>
      <c r="C332" s="275"/>
      <c r="D332" s="267"/>
      <c r="E332" s="267"/>
      <c r="F332" s="267"/>
      <c r="G332" s="267"/>
      <c r="H332" s="268"/>
      <c r="I332" s="268"/>
      <c r="J332" s="268"/>
      <c r="K332" s="269"/>
      <c r="L332" s="270"/>
      <c r="M332" s="276"/>
      <c r="N332" s="17"/>
      <c r="O332" s="10"/>
      <c r="P332" s="10"/>
      <c r="Q332" s="10"/>
      <c r="R332" s="10"/>
      <c r="S332" s="10"/>
      <c r="T332" s="10"/>
    </row>
    <row r="333" spans="2:20" hidden="1" outlineLevel="1" x14ac:dyDescent="0.25">
      <c r="B333" s="15"/>
      <c r="C333" s="275"/>
      <c r="D333" s="267"/>
      <c r="E333" s="267"/>
      <c r="F333" s="267"/>
      <c r="G333" s="267"/>
      <c r="H333" s="268"/>
      <c r="I333" s="268"/>
      <c r="J333" s="268"/>
      <c r="K333" s="269"/>
      <c r="L333" s="270"/>
      <c r="M333" s="276"/>
      <c r="N333" s="17"/>
      <c r="O333" s="10"/>
      <c r="P333" s="10"/>
      <c r="Q333" s="10"/>
      <c r="R333" s="10"/>
      <c r="S333" s="10"/>
      <c r="T333" s="10"/>
    </row>
    <row r="334" spans="2:20" hidden="1" outlineLevel="1" x14ac:dyDescent="0.25">
      <c r="B334" s="15"/>
      <c r="C334" s="275"/>
      <c r="D334" s="267"/>
      <c r="E334" s="267"/>
      <c r="F334" s="267"/>
      <c r="G334" s="267"/>
      <c r="H334" s="268"/>
      <c r="I334" s="268"/>
      <c r="J334" s="268"/>
      <c r="K334" s="269"/>
      <c r="L334" s="270"/>
      <c r="M334" s="276"/>
      <c r="N334" s="17"/>
      <c r="O334" s="10"/>
      <c r="P334" s="10"/>
      <c r="Q334" s="10"/>
      <c r="R334" s="10"/>
      <c r="S334" s="10"/>
      <c r="T334" s="10"/>
    </row>
    <row r="335" spans="2:20" hidden="1" outlineLevel="1" x14ac:dyDescent="0.25">
      <c r="B335" s="15"/>
      <c r="C335" s="275"/>
      <c r="D335" s="267"/>
      <c r="E335" s="267"/>
      <c r="F335" s="267"/>
      <c r="G335" s="267"/>
      <c r="H335" s="268"/>
      <c r="I335" s="268"/>
      <c r="J335" s="268"/>
      <c r="K335" s="269"/>
      <c r="L335" s="270"/>
      <c r="M335" s="276"/>
      <c r="N335" s="17"/>
      <c r="O335" s="10"/>
      <c r="P335" s="10"/>
      <c r="Q335" s="10"/>
      <c r="R335" s="10"/>
      <c r="S335" s="10"/>
      <c r="T335" s="10"/>
    </row>
    <row r="336" spans="2:20" hidden="1" outlineLevel="1" x14ac:dyDescent="0.25">
      <c r="B336" s="15"/>
      <c r="C336" s="275"/>
      <c r="D336" s="267"/>
      <c r="E336" s="267"/>
      <c r="F336" s="267"/>
      <c r="G336" s="267"/>
      <c r="H336" s="268"/>
      <c r="I336" s="268"/>
      <c r="J336" s="268"/>
      <c r="K336" s="269"/>
      <c r="L336" s="270"/>
      <c r="M336" s="276"/>
      <c r="N336" s="17"/>
      <c r="O336" s="10"/>
      <c r="P336" s="10"/>
      <c r="Q336" s="10"/>
      <c r="R336" s="10"/>
      <c r="S336" s="10"/>
      <c r="T336" s="10"/>
    </row>
    <row r="337" spans="2:20" hidden="1" outlineLevel="1" x14ac:dyDescent="0.25">
      <c r="B337" s="15"/>
      <c r="C337" s="275"/>
      <c r="D337" s="267"/>
      <c r="E337" s="267"/>
      <c r="F337" s="267"/>
      <c r="G337" s="267"/>
      <c r="H337" s="268"/>
      <c r="I337" s="268"/>
      <c r="J337" s="268"/>
      <c r="K337" s="269"/>
      <c r="L337" s="270"/>
      <c r="M337" s="276"/>
      <c r="N337" s="17"/>
      <c r="O337" s="10"/>
      <c r="P337" s="10"/>
      <c r="Q337" s="10"/>
      <c r="R337" s="10"/>
      <c r="S337" s="10"/>
      <c r="T337" s="10"/>
    </row>
    <row r="338" spans="2:20" hidden="1" outlineLevel="1" x14ac:dyDescent="0.25">
      <c r="B338" s="15"/>
      <c r="C338" s="275"/>
      <c r="D338" s="267"/>
      <c r="E338" s="267"/>
      <c r="F338" s="267"/>
      <c r="G338" s="267"/>
      <c r="H338" s="268"/>
      <c r="I338" s="268"/>
      <c r="J338" s="268"/>
      <c r="K338" s="269"/>
      <c r="L338" s="270"/>
      <c r="M338" s="276"/>
      <c r="N338" s="17"/>
      <c r="O338" s="10"/>
      <c r="P338" s="10"/>
      <c r="Q338" s="10"/>
      <c r="R338" s="10"/>
      <c r="S338" s="10"/>
      <c r="T338" s="10"/>
    </row>
    <row r="339" spans="2:20" hidden="1" outlineLevel="1" x14ac:dyDescent="0.25">
      <c r="B339" s="15"/>
      <c r="C339" s="275"/>
      <c r="D339" s="267"/>
      <c r="E339" s="267"/>
      <c r="F339" s="267"/>
      <c r="G339" s="267"/>
      <c r="H339" s="268"/>
      <c r="I339" s="268"/>
      <c r="J339" s="268"/>
      <c r="K339" s="269"/>
      <c r="L339" s="270"/>
      <c r="M339" s="276"/>
      <c r="N339" s="17"/>
      <c r="O339" s="10"/>
      <c r="P339" s="10"/>
      <c r="Q339" s="10"/>
      <c r="R339" s="10"/>
      <c r="S339" s="10"/>
      <c r="T339" s="10"/>
    </row>
    <row r="340" spans="2:20" hidden="1" outlineLevel="1" x14ac:dyDescent="0.25">
      <c r="B340" s="15"/>
      <c r="C340" s="275"/>
      <c r="D340" s="267"/>
      <c r="E340" s="267"/>
      <c r="F340" s="267"/>
      <c r="G340" s="267"/>
      <c r="H340" s="268"/>
      <c r="I340" s="268"/>
      <c r="J340" s="268"/>
      <c r="K340" s="269"/>
      <c r="L340" s="270"/>
      <c r="M340" s="276"/>
      <c r="N340" s="17"/>
      <c r="O340" s="10"/>
      <c r="P340" s="10"/>
      <c r="Q340" s="10"/>
      <c r="R340" s="10"/>
      <c r="S340" s="10"/>
      <c r="T340" s="10"/>
    </row>
    <row r="341" spans="2:20" hidden="1" outlineLevel="1" x14ac:dyDescent="0.25">
      <c r="B341" s="15"/>
      <c r="C341" s="275"/>
      <c r="D341" s="267"/>
      <c r="E341" s="267"/>
      <c r="F341" s="267"/>
      <c r="G341" s="267"/>
      <c r="H341" s="268"/>
      <c r="I341" s="268"/>
      <c r="J341" s="268"/>
      <c r="K341" s="269"/>
      <c r="L341" s="270"/>
      <c r="M341" s="276"/>
      <c r="N341" s="17"/>
      <c r="O341" s="10"/>
      <c r="P341" s="10"/>
      <c r="Q341" s="10"/>
      <c r="R341" s="10"/>
      <c r="S341" s="10"/>
      <c r="T341" s="10"/>
    </row>
    <row r="342" spans="2:20" hidden="1" outlineLevel="1" x14ac:dyDescent="0.25">
      <c r="B342" s="15"/>
      <c r="C342" s="275"/>
      <c r="D342" s="267"/>
      <c r="E342" s="267"/>
      <c r="F342" s="267"/>
      <c r="G342" s="267"/>
      <c r="H342" s="268"/>
      <c r="I342" s="268"/>
      <c r="J342" s="268"/>
      <c r="K342" s="269"/>
      <c r="L342" s="270"/>
      <c r="M342" s="276"/>
      <c r="N342" s="17"/>
      <c r="O342" s="10"/>
      <c r="P342" s="10"/>
      <c r="Q342" s="10"/>
      <c r="R342" s="10"/>
      <c r="S342" s="10"/>
      <c r="T342" s="10"/>
    </row>
    <row r="343" spans="2:20" hidden="1" outlineLevel="1" x14ac:dyDescent="0.25">
      <c r="B343" s="15"/>
      <c r="C343" s="275"/>
      <c r="D343" s="267"/>
      <c r="E343" s="267"/>
      <c r="F343" s="267"/>
      <c r="G343" s="267"/>
      <c r="H343" s="268"/>
      <c r="I343" s="268"/>
      <c r="J343" s="268"/>
      <c r="K343" s="269"/>
      <c r="L343" s="270"/>
      <c r="M343" s="276"/>
      <c r="N343" s="17"/>
      <c r="O343" s="10"/>
      <c r="P343" s="10"/>
      <c r="Q343" s="10"/>
      <c r="R343" s="10"/>
      <c r="S343" s="10"/>
      <c r="T343" s="10"/>
    </row>
    <row r="344" spans="2:20" hidden="1" outlineLevel="1" x14ac:dyDescent="0.25">
      <c r="B344" s="15"/>
      <c r="C344" s="275"/>
      <c r="D344" s="267"/>
      <c r="E344" s="267"/>
      <c r="F344" s="267"/>
      <c r="G344" s="267"/>
      <c r="H344" s="268"/>
      <c r="I344" s="268"/>
      <c r="J344" s="268"/>
      <c r="K344" s="269"/>
      <c r="L344" s="270"/>
      <c r="M344" s="276"/>
      <c r="N344" s="17"/>
      <c r="O344" s="10"/>
      <c r="P344" s="10"/>
      <c r="Q344" s="10"/>
      <c r="R344" s="10"/>
      <c r="S344" s="10"/>
      <c r="T344" s="10"/>
    </row>
    <row r="345" spans="2:20" hidden="1" outlineLevel="1" x14ac:dyDescent="0.25">
      <c r="B345" s="15"/>
      <c r="C345" s="275"/>
      <c r="D345" s="267"/>
      <c r="E345" s="267"/>
      <c r="F345" s="267"/>
      <c r="G345" s="267"/>
      <c r="H345" s="268"/>
      <c r="I345" s="268"/>
      <c r="J345" s="268"/>
      <c r="K345" s="269"/>
      <c r="L345" s="270"/>
      <c r="M345" s="276"/>
      <c r="N345" s="17"/>
      <c r="O345" s="10"/>
      <c r="P345" s="10"/>
      <c r="Q345" s="10"/>
      <c r="R345" s="10"/>
      <c r="S345" s="10"/>
      <c r="T345" s="10"/>
    </row>
    <row r="346" spans="2:20" hidden="1" outlineLevel="1" x14ac:dyDescent="0.25">
      <c r="B346" s="15"/>
      <c r="C346" s="275"/>
      <c r="D346" s="267"/>
      <c r="E346" s="267"/>
      <c r="F346" s="267"/>
      <c r="G346" s="267"/>
      <c r="H346" s="268"/>
      <c r="I346" s="268"/>
      <c r="J346" s="268"/>
      <c r="K346" s="269"/>
      <c r="L346" s="270"/>
      <c r="M346" s="276"/>
      <c r="N346" s="17"/>
      <c r="O346" s="10"/>
      <c r="P346" s="10"/>
      <c r="Q346" s="10"/>
      <c r="R346" s="10"/>
      <c r="S346" s="10"/>
      <c r="T346" s="10"/>
    </row>
    <row r="347" spans="2:20" hidden="1" outlineLevel="1" x14ac:dyDescent="0.25">
      <c r="B347" s="15"/>
      <c r="C347" s="275"/>
      <c r="D347" s="267"/>
      <c r="E347" s="267"/>
      <c r="F347" s="267"/>
      <c r="G347" s="267"/>
      <c r="H347" s="268"/>
      <c r="I347" s="268"/>
      <c r="J347" s="268"/>
      <c r="K347" s="269"/>
      <c r="L347" s="270"/>
      <c r="M347" s="276"/>
      <c r="N347" s="17"/>
      <c r="O347" s="10"/>
      <c r="P347" s="10"/>
      <c r="Q347" s="10"/>
      <c r="R347" s="10"/>
      <c r="S347" s="10"/>
      <c r="T347" s="10"/>
    </row>
    <row r="348" spans="2:20" hidden="1" outlineLevel="1" x14ac:dyDescent="0.25">
      <c r="B348" s="15"/>
      <c r="C348" s="275"/>
      <c r="D348" s="267"/>
      <c r="E348" s="267"/>
      <c r="F348" s="267"/>
      <c r="G348" s="267"/>
      <c r="H348" s="268"/>
      <c r="I348" s="268"/>
      <c r="J348" s="268"/>
      <c r="K348" s="269"/>
      <c r="L348" s="270"/>
      <c r="M348" s="276"/>
      <c r="N348" s="17"/>
      <c r="O348" s="10"/>
      <c r="P348" s="10"/>
      <c r="Q348" s="10"/>
      <c r="R348" s="10"/>
      <c r="S348" s="10"/>
      <c r="T348" s="10"/>
    </row>
    <row r="349" spans="2:20" hidden="1" outlineLevel="1" x14ac:dyDescent="0.25">
      <c r="B349" s="15"/>
      <c r="C349" s="275"/>
      <c r="D349" s="267"/>
      <c r="E349" s="267"/>
      <c r="F349" s="267"/>
      <c r="G349" s="267"/>
      <c r="H349" s="268"/>
      <c r="I349" s="268"/>
      <c r="J349" s="268"/>
      <c r="K349" s="269"/>
      <c r="L349" s="270"/>
      <c r="M349" s="276"/>
      <c r="N349" s="17"/>
      <c r="O349" s="10"/>
      <c r="P349" s="10"/>
      <c r="Q349" s="10"/>
      <c r="R349" s="10"/>
      <c r="S349" s="10"/>
      <c r="T349" s="10"/>
    </row>
    <row r="350" spans="2:20" hidden="1" outlineLevel="1" x14ac:dyDescent="0.25">
      <c r="B350" s="15"/>
      <c r="C350" s="275"/>
      <c r="D350" s="267"/>
      <c r="E350" s="267"/>
      <c r="F350" s="267"/>
      <c r="G350" s="267"/>
      <c r="H350" s="268"/>
      <c r="I350" s="268"/>
      <c r="J350" s="268"/>
      <c r="K350" s="269"/>
      <c r="L350" s="270"/>
      <c r="M350" s="276"/>
      <c r="N350" s="17"/>
      <c r="O350" s="10"/>
      <c r="P350" s="10"/>
      <c r="Q350" s="10"/>
      <c r="R350" s="10"/>
      <c r="S350" s="10"/>
      <c r="T350" s="10"/>
    </row>
    <row r="351" spans="2:20" hidden="1" outlineLevel="1" x14ac:dyDescent="0.25">
      <c r="B351" s="15"/>
      <c r="C351" s="275"/>
      <c r="D351" s="267"/>
      <c r="E351" s="267"/>
      <c r="F351" s="267"/>
      <c r="G351" s="267"/>
      <c r="H351" s="268"/>
      <c r="I351" s="268"/>
      <c r="J351" s="268"/>
      <c r="K351" s="269"/>
      <c r="L351" s="270"/>
      <c r="M351" s="276"/>
      <c r="N351" s="17"/>
      <c r="O351" s="10"/>
      <c r="P351" s="10"/>
      <c r="Q351" s="10"/>
      <c r="R351" s="10"/>
      <c r="S351" s="10"/>
      <c r="T351" s="10"/>
    </row>
    <row r="352" spans="2:20" hidden="1" outlineLevel="1" x14ac:dyDescent="0.25">
      <c r="B352" s="15"/>
      <c r="C352" s="275"/>
      <c r="D352" s="267"/>
      <c r="E352" s="267"/>
      <c r="F352" s="267"/>
      <c r="G352" s="267"/>
      <c r="H352" s="268"/>
      <c r="I352" s="268"/>
      <c r="J352" s="268"/>
      <c r="K352" s="269"/>
      <c r="L352" s="270"/>
      <c r="M352" s="276"/>
      <c r="N352" s="17"/>
      <c r="O352" s="10"/>
      <c r="P352" s="10"/>
      <c r="Q352" s="10"/>
      <c r="R352" s="10"/>
      <c r="S352" s="10"/>
      <c r="T352" s="10"/>
    </row>
    <row r="353" spans="2:20" hidden="1" outlineLevel="1" x14ac:dyDescent="0.25">
      <c r="B353" s="15"/>
      <c r="C353" s="275"/>
      <c r="D353" s="267"/>
      <c r="E353" s="267"/>
      <c r="F353" s="267"/>
      <c r="G353" s="267"/>
      <c r="H353" s="268"/>
      <c r="I353" s="268"/>
      <c r="J353" s="268"/>
      <c r="K353" s="269"/>
      <c r="L353" s="270"/>
      <c r="M353" s="276"/>
      <c r="N353" s="17"/>
      <c r="O353" s="10"/>
      <c r="P353" s="10"/>
      <c r="Q353" s="10"/>
      <c r="R353" s="10"/>
      <c r="S353" s="10"/>
      <c r="T353" s="10"/>
    </row>
    <row r="354" spans="2:20" hidden="1" outlineLevel="1" x14ac:dyDescent="0.25">
      <c r="B354" s="15"/>
      <c r="C354" s="275"/>
      <c r="D354" s="267"/>
      <c r="E354" s="267"/>
      <c r="F354" s="267"/>
      <c r="G354" s="267"/>
      <c r="H354" s="268"/>
      <c r="I354" s="268"/>
      <c r="J354" s="268"/>
      <c r="K354" s="269"/>
      <c r="L354" s="270"/>
      <c r="M354" s="276"/>
      <c r="N354" s="17"/>
      <c r="O354" s="10"/>
      <c r="P354" s="10"/>
      <c r="Q354" s="10"/>
      <c r="R354" s="10"/>
      <c r="S354" s="10"/>
      <c r="T354" s="10"/>
    </row>
    <row r="355" spans="2:20" hidden="1" outlineLevel="1" x14ac:dyDescent="0.25">
      <c r="B355" s="15"/>
      <c r="C355" s="275"/>
      <c r="D355" s="267"/>
      <c r="E355" s="267"/>
      <c r="F355" s="267"/>
      <c r="G355" s="267"/>
      <c r="H355" s="268"/>
      <c r="I355" s="268"/>
      <c r="J355" s="268"/>
      <c r="K355" s="269"/>
      <c r="L355" s="270"/>
      <c r="M355" s="276"/>
      <c r="N355" s="17"/>
      <c r="O355" s="10"/>
      <c r="P355" s="10"/>
      <c r="Q355" s="10"/>
      <c r="R355" s="10"/>
      <c r="S355" s="10"/>
      <c r="T355" s="10"/>
    </row>
    <row r="356" spans="2:20" hidden="1" outlineLevel="1" x14ac:dyDescent="0.25">
      <c r="B356" s="15"/>
      <c r="C356" s="275"/>
      <c r="D356" s="267"/>
      <c r="E356" s="267"/>
      <c r="F356" s="267"/>
      <c r="G356" s="267"/>
      <c r="H356" s="268"/>
      <c r="I356" s="268"/>
      <c r="J356" s="268"/>
      <c r="K356" s="269"/>
      <c r="L356" s="270"/>
      <c r="M356" s="276"/>
      <c r="N356" s="17"/>
      <c r="O356" s="10"/>
      <c r="P356" s="10"/>
      <c r="Q356" s="10"/>
      <c r="R356" s="10"/>
      <c r="S356" s="10"/>
      <c r="T356" s="10"/>
    </row>
    <row r="357" spans="2:20" hidden="1" outlineLevel="1" x14ac:dyDescent="0.25">
      <c r="B357" s="15"/>
      <c r="C357" s="275"/>
      <c r="D357" s="267"/>
      <c r="E357" s="267"/>
      <c r="F357" s="267"/>
      <c r="G357" s="267"/>
      <c r="H357" s="268"/>
      <c r="I357" s="268"/>
      <c r="J357" s="268"/>
      <c r="K357" s="269"/>
      <c r="L357" s="270"/>
      <c r="M357" s="276"/>
      <c r="N357" s="17"/>
      <c r="O357" s="10"/>
      <c r="P357" s="10"/>
      <c r="Q357" s="10"/>
      <c r="R357" s="10"/>
      <c r="S357" s="10"/>
      <c r="T357" s="10"/>
    </row>
    <row r="358" spans="2:20" hidden="1" outlineLevel="1" x14ac:dyDescent="0.25">
      <c r="B358" s="15"/>
      <c r="C358" s="275"/>
      <c r="D358" s="267"/>
      <c r="E358" s="267"/>
      <c r="F358" s="267"/>
      <c r="G358" s="267"/>
      <c r="H358" s="268"/>
      <c r="I358" s="268"/>
      <c r="J358" s="268"/>
      <c r="K358" s="269"/>
      <c r="L358" s="270"/>
      <c r="M358" s="276"/>
      <c r="N358" s="17"/>
      <c r="O358" s="10"/>
      <c r="P358" s="10"/>
      <c r="Q358" s="10"/>
      <c r="R358" s="10"/>
      <c r="S358" s="10"/>
      <c r="T358" s="10"/>
    </row>
    <row r="359" spans="2:20" hidden="1" outlineLevel="1" x14ac:dyDescent="0.25">
      <c r="B359" s="15"/>
      <c r="C359" s="275"/>
      <c r="D359" s="267"/>
      <c r="E359" s="267"/>
      <c r="F359" s="267"/>
      <c r="G359" s="267"/>
      <c r="H359" s="268"/>
      <c r="I359" s="268"/>
      <c r="J359" s="268"/>
      <c r="K359" s="269"/>
      <c r="L359" s="270"/>
      <c r="M359" s="276"/>
      <c r="N359" s="17"/>
      <c r="O359" s="10"/>
      <c r="P359" s="10"/>
      <c r="Q359" s="10"/>
      <c r="R359" s="10"/>
      <c r="S359" s="10"/>
      <c r="T359" s="10"/>
    </row>
    <row r="360" spans="2:20" hidden="1" outlineLevel="1" x14ac:dyDescent="0.25">
      <c r="B360" s="15"/>
      <c r="C360" s="275"/>
      <c r="D360" s="267"/>
      <c r="E360" s="267"/>
      <c r="F360" s="267"/>
      <c r="G360" s="267"/>
      <c r="H360" s="268"/>
      <c r="I360" s="268"/>
      <c r="J360" s="268"/>
      <c r="K360" s="269"/>
      <c r="L360" s="270"/>
      <c r="M360" s="276"/>
      <c r="N360" s="17"/>
      <c r="O360" s="10"/>
      <c r="P360" s="10"/>
      <c r="Q360" s="10"/>
      <c r="R360" s="10"/>
      <c r="S360" s="10"/>
      <c r="T360" s="10"/>
    </row>
    <row r="361" spans="2:20" hidden="1" outlineLevel="1" x14ac:dyDescent="0.25">
      <c r="B361" s="15"/>
      <c r="C361" s="275"/>
      <c r="D361" s="267"/>
      <c r="E361" s="267"/>
      <c r="F361" s="267"/>
      <c r="G361" s="267"/>
      <c r="H361" s="268"/>
      <c r="I361" s="268"/>
      <c r="J361" s="268"/>
      <c r="K361" s="269"/>
      <c r="L361" s="270"/>
      <c r="M361" s="276"/>
      <c r="N361" s="17"/>
      <c r="O361" s="10"/>
      <c r="P361" s="10"/>
      <c r="Q361" s="10"/>
      <c r="R361" s="10"/>
      <c r="S361" s="10"/>
      <c r="T361" s="10"/>
    </row>
    <row r="362" spans="2:20" hidden="1" outlineLevel="1" x14ac:dyDescent="0.25">
      <c r="B362" s="15"/>
      <c r="C362" s="275"/>
      <c r="D362" s="267"/>
      <c r="E362" s="267"/>
      <c r="F362" s="267"/>
      <c r="G362" s="267"/>
      <c r="H362" s="268"/>
      <c r="I362" s="268"/>
      <c r="J362" s="268"/>
      <c r="K362" s="269"/>
      <c r="L362" s="270"/>
      <c r="M362" s="276"/>
      <c r="N362" s="17"/>
      <c r="O362" s="10"/>
      <c r="P362" s="10"/>
      <c r="Q362" s="10"/>
      <c r="R362" s="10"/>
      <c r="S362" s="10"/>
      <c r="T362" s="10"/>
    </row>
    <row r="363" spans="2:20" hidden="1" outlineLevel="1" x14ac:dyDescent="0.25">
      <c r="B363" s="15"/>
      <c r="C363" s="275"/>
      <c r="D363" s="267"/>
      <c r="E363" s="267"/>
      <c r="F363" s="267"/>
      <c r="G363" s="267"/>
      <c r="H363" s="268"/>
      <c r="I363" s="268"/>
      <c r="J363" s="268"/>
      <c r="K363" s="269"/>
      <c r="L363" s="270"/>
      <c r="M363" s="276"/>
      <c r="N363" s="17"/>
      <c r="O363" s="10"/>
      <c r="P363" s="10"/>
      <c r="Q363" s="10"/>
      <c r="R363" s="10"/>
      <c r="S363" s="10"/>
      <c r="T363" s="10"/>
    </row>
    <row r="364" spans="2:20" hidden="1" outlineLevel="1" x14ac:dyDescent="0.25">
      <c r="B364" s="15"/>
      <c r="C364" s="275"/>
      <c r="D364" s="267"/>
      <c r="E364" s="267"/>
      <c r="F364" s="267"/>
      <c r="G364" s="267"/>
      <c r="H364" s="268"/>
      <c r="I364" s="268"/>
      <c r="J364" s="268"/>
      <c r="K364" s="269"/>
      <c r="L364" s="270"/>
      <c r="M364" s="276"/>
      <c r="N364" s="17"/>
      <c r="O364" s="10"/>
      <c r="P364" s="10"/>
      <c r="Q364" s="10"/>
      <c r="R364" s="10"/>
      <c r="S364" s="10"/>
      <c r="T364" s="10"/>
    </row>
    <row r="365" spans="2:20" hidden="1" outlineLevel="1" x14ac:dyDescent="0.25">
      <c r="B365" s="15"/>
      <c r="C365" s="275"/>
      <c r="D365" s="267"/>
      <c r="E365" s="267"/>
      <c r="F365" s="267"/>
      <c r="G365" s="267"/>
      <c r="H365" s="268"/>
      <c r="I365" s="268"/>
      <c r="J365" s="268"/>
      <c r="K365" s="269"/>
      <c r="L365" s="270"/>
      <c r="M365" s="276"/>
      <c r="N365" s="17"/>
      <c r="O365" s="10"/>
      <c r="P365" s="10"/>
      <c r="Q365" s="10"/>
      <c r="R365" s="10"/>
      <c r="S365" s="10"/>
      <c r="T365" s="10"/>
    </row>
    <row r="366" spans="2:20" hidden="1" outlineLevel="1" x14ac:dyDescent="0.25">
      <c r="B366" s="15"/>
      <c r="C366" s="275"/>
      <c r="D366" s="267"/>
      <c r="E366" s="267"/>
      <c r="F366" s="267"/>
      <c r="G366" s="267"/>
      <c r="H366" s="268"/>
      <c r="I366" s="268"/>
      <c r="J366" s="268"/>
      <c r="K366" s="269"/>
      <c r="L366" s="270"/>
      <c r="M366" s="276"/>
      <c r="N366" s="17"/>
      <c r="O366" s="10"/>
      <c r="P366" s="10"/>
      <c r="Q366" s="10"/>
      <c r="R366" s="10"/>
      <c r="S366" s="10"/>
      <c r="T366" s="10"/>
    </row>
    <row r="367" spans="2:20" hidden="1" outlineLevel="1" x14ac:dyDescent="0.25">
      <c r="B367" s="15"/>
      <c r="C367" s="275"/>
      <c r="D367" s="267"/>
      <c r="E367" s="267"/>
      <c r="F367" s="267"/>
      <c r="G367" s="267"/>
      <c r="H367" s="268"/>
      <c r="I367" s="268"/>
      <c r="J367" s="268"/>
      <c r="K367" s="269"/>
      <c r="L367" s="270"/>
      <c r="M367" s="276"/>
      <c r="N367" s="17"/>
      <c r="O367" s="10"/>
      <c r="P367" s="10"/>
      <c r="Q367" s="10"/>
      <c r="R367" s="10"/>
      <c r="S367" s="10"/>
      <c r="T367" s="10"/>
    </row>
    <row r="368" spans="2:20" hidden="1" outlineLevel="1" x14ac:dyDescent="0.25">
      <c r="B368" s="15"/>
      <c r="C368" s="275"/>
      <c r="D368" s="267"/>
      <c r="E368" s="267"/>
      <c r="F368" s="267"/>
      <c r="G368" s="267"/>
      <c r="H368" s="268"/>
      <c r="I368" s="268"/>
      <c r="J368" s="268"/>
      <c r="K368" s="269"/>
      <c r="L368" s="270"/>
      <c r="M368" s="276"/>
      <c r="N368" s="17"/>
      <c r="O368" s="10"/>
      <c r="P368" s="10"/>
      <c r="Q368" s="10"/>
      <c r="R368" s="10"/>
      <c r="S368" s="10"/>
      <c r="T368" s="10"/>
    </row>
    <row r="369" spans="2:20" hidden="1" outlineLevel="1" x14ac:dyDescent="0.25">
      <c r="B369" s="15"/>
      <c r="C369" s="275"/>
      <c r="D369" s="267"/>
      <c r="E369" s="267"/>
      <c r="F369" s="267"/>
      <c r="G369" s="267"/>
      <c r="H369" s="268"/>
      <c r="I369" s="268"/>
      <c r="J369" s="268"/>
      <c r="K369" s="269"/>
      <c r="L369" s="270"/>
      <c r="M369" s="276"/>
      <c r="N369" s="17"/>
      <c r="O369" s="10"/>
      <c r="P369" s="10"/>
      <c r="Q369" s="10"/>
      <c r="R369" s="10"/>
      <c r="S369" s="10"/>
      <c r="T369" s="10"/>
    </row>
    <row r="370" spans="2:20" hidden="1" outlineLevel="1" x14ac:dyDescent="0.25">
      <c r="B370" s="15"/>
      <c r="C370" s="275"/>
      <c r="D370" s="267"/>
      <c r="E370" s="267"/>
      <c r="F370" s="267"/>
      <c r="G370" s="267"/>
      <c r="H370" s="268"/>
      <c r="I370" s="268"/>
      <c r="J370" s="268"/>
      <c r="K370" s="269"/>
      <c r="L370" s="270"/>
      <c r="M370" s="276"/>
      <c r="N370" s="17"/>
      <c r="O370" s="10"/>
      <c r="P370" s="10"/>
      <c r="Q370" s="10"/>
      <c r="R370" s="10"/>
      <c r="S370" s="10"/>
      <c r="T370" s="10"/>
    </row>
    <row r="371" spans="2:20" hidden="1" outlineLevel="1" x14ac:dyDescent="0.25">
      <c r="B371" s="15"/>
      <c r="C371" s="275"/>
      <c r="D371" s="267"/>
      <c r="E371" s="267"/>
      <c r="F371" s="267"/>
      <c r="G371" s="267"/>
      <c r="H371" s="268"/>
      <c r="I371" s="268"/>
      <c r="J371" s="268"/>
      <c r="K371" s="269"/>
      <c r="L371" s="270"/>
      <c r="M371" s="276"/>
      <c r="N371" s="17"/>
      <c r="O371" s="10"/>
      <c r="P371" s="10"/>
      <c r="Q371" s="10"/>
      <c r="R371" s="10"/>
      <c r="S371" s="10"/>
      <c r="T371" s="10"/>
    </row>
    <row r="372" spans="2:20" hidden="1" outlineLevel="1" x14ac:dyDescent="0.25">
      <c r="B372" s="15"/>
      <c r="C372" s="275"/>
      <c r="D372" s="267"/>
      <c r="E372" s="267"/>
      <c r="F372" s="267"/>
      <c r="G372" s="267"/>
      <c r="H372" s="268"/>
      <c r="I372" s="268"/>
      <c r="J372" s="268"/>
      <c r="K372" s="269"/>
      <c r="L372" s="270"/>
      <c r="M372" s="276"/>
      <c r="N372" s="17"/>
      <c r="O372" s="10"/>
      <c r="P372" s="10"/>
      <c r="Q372" s="10"/>
      <c r="R372" s="10"/>
      <c r="S372" s="10"/>
      <c r="T372" s="10"/>
    </row>
    <row r="373" spans="2:20" hidden="1" outlineLevel="1" x14ac:dyDescent="0.25">
      <c r="B373" s="15"/>
      <c r="C373" s="275"/>
      <c r="D373" s="267"/>
      <c r="E373" s="267"/>
      <c r="F373" s="267"/>
      <c r="G373" s="267"/>
      <c r="H373" s="268"/>
      <c r="I373" s="268"/>
      <c r="J373" s="268"/>
      <c r="K373" s="269"/>
      <c r="L373" s="270"/>
      <c r="M373" s="276"/>
      <c r="N373" s="17"/>
      <c r="O373" s="10"/>
      <c r="P373" s="10"/>
      <c r="Q373" s="10"/>
      <c r="R373" s="10"/>
      <c r="S373" s="10"/>
      <c r="T373" s="10"/>
    </row>
    <row r="374" spans="2:20" hidden="1" outlineLevel="1" x14ac:dyDescent="0.25">
      <c r="B374" s="15"/>
      <c r="C374" s="275"/>
      <c r="D374" s="267"/>
      <c r="E374" s="267"/>
      <c r="F374" s="267"/>
      <c r="G374" s="267"/>
      <c r="H374" s="268"/>
      <c r="I374" s="268"/>
      <c r="J374" s="268"/>
      <c r="K374" s="269"/>
      <c r="L374" s="270"/>
      <c r="M374" s="276"/>
      <c r="N374" s="17"/>
      <c r="O374" s="10"/>
      <c r="P374" s="10"/>
      <c r="Q374" s="10"/>
      <c r="R374" s="10"/>
      <c r="S374" s="10"/>
      <c r="T374" s="10"/>
    </row>
    <row r="375" spans="2:20" hidden="1" outlineLevel="1" x14ac:dyDescent="0.25">
      <c r="B375" s="15"/>
      <c r="C375" s="275"/>
      <c r="D375" s="267"/>
      <c r="E375" s="267"/>
      <c r="F375" s="267"/>
      <c r="G375" s="267"/>
      <c r="H375" s="268"/>
      <c r="I375" s="268"/>
      <c r="J375" s="268"/>
      <c r="K375" s="269"/>
      <c r="L375" s="270"/>
      <c r="M375" s="276"/>
      <c r="N375" s="17"/>
      <c r="O375" s="10"/>
      <c r="P375" s="10"/>
      <c r="Q375" s="10"/>
      <c r="R375" s="10"/>
      <c r="S375" s="10"/>
      <c r="T375" s="10"/>
    </row>
    <row r="376" spans="2:20" hidden="1" outlineLevel="1" x14ac:dyDescent="0.25">
      <c r="B376" s="15"/>
      <c r="C376" s="275"/>
      <c r="D376" s="267"/>
      <c r="E376" s="267"/>
      <c r="F376" s="267"/>
      <c r="G376" s="267"/>
      <c r="H376" s="268"/>
      <c r="I376" s="268"/>
      <c r="J376" s="268"/>
      <c r="K376" s="269"/>
      <c r="L376" s="270"/>
      <c r="M376" s="276"/>
      <c r="N376" s="17"/>
      <c r="O376" s="10"/>
      <c r="P376" s="10"/>
      <c r="Q376" s="10"/>
      <c r="R376" s="10"/>
      <c r="S376" s="10"/>
      <c r="T376" s="10"/>
    </row>
    <row r="377" spans="2:20" hidden="1" outlineLevel="1" x14ac:dyDescent="0.25">
      <c r="B377" s="15"/>
      <c r="C377" s="275"/>
      <c r="D377" s="267"/>
      <c r="E377" s="267"/>
      <c r="F377" s="267"/>
      <c r="G377" s="267"/>
      <c r="H377" s="268"/>
      <c r="I377" s="268"/>
      <c r="J377" s="268"/>
      <c r="K377" s="269"/>
      <c r="L377" s="270"/>
      <c r="M377" s="276"/>
      <c r="N377" s="17"/>
      <c r="O377" s="10"/>
      <c r="P377" s="10"/>
      <c r="Q377" s="10"/>
      <c r="R377" s="10"/>
      <c r="S377" s="10"/>
      <c r="T377" s="10"/>
    </row>
    <row r="378" spans="2:20" hidden="1" outlineLevel="1" x14ac:dyDescent="0.25">
      <c r="B378" s="15"/>
      <c r="C378" s="275"/>
      <c r="D378" s="267"/>
      <c r="E378" s="267"/>
      <c r="F378" s="267"/>
      <c r="G378" s="267"/>
      <c r="H378" s="268"/>
      <c r="I378" s="268"/>
      <c r="J378" s="268"/>
      <c r="K378" s="269"/>
      <c r="L378" s="270"/>
      <c r="M378" s="276"/>
      <c r="N378" s="17"/>
      <c r="O378" s="10"/>
      <c r="P378" s="10"/>
      <c r="Q378" s="10"/>
      <c r="R378" s="10"/>
      <c r="S378" s="10"/>
      <c r="T378" s="10"/>
    </row>
    <row r="379" spans="2:20" hidden="1" outlineLevel="1" x14ac:dyDescent="0.25">
      <c r="B379" s="15"/>
      <c r="C379" s="275"/>
      <c r="D379" s="267"/>
      <c r="E379" s="267"/>
      <c r="F379" s="267"/>
      <c r="G379" s="267"/>
      <c r="H379" s="268"/>
      <c r="I379" s="268"/>
      <c r="J379" s="268"/>
      <c r="K379" s="269"/>
      <c r="L379" s="270"/>
      <c r="M379" s="276"/>
      <c r="N379" s="17"/>
      <c r="O379" s="10"/>
      <c r="P379" s="10"/>
      <c r="Q379" s="10"/>
      <c r="R379" s="10"/>
      <c r="S379" s="10"/>
      <c r="T379" s="10"/>
    </row>
    <row r="380" spans="2:20" hidden="1" outlineLevel="1" x14ac:dyDescent="0.25">
      <c r="B380" s="15"/>
      <c r="C380" s="275"/>
      <c r="D380" s="267"/>
      <c r="E380" s="267"/>
      <c r="F380" s="267"/>
      <c r="G380" s="267"/>
      <c r="H380" s="268"/>
      <c r="I380" s="268"/>
      <c r="J380" s="268"/>
      <c r="K380" s="269"/>
      <c r="L380" s="270"/>
      <c r="M380" s="276"/>
      <c r="N380" s="17"/>
      <c r="O380" s="10"/>
      <c r="P380" s="10"/>
      <c r="Q380" s="10"/>
      <c r="R380" s="10"/>
      <c r="S380" s="10"/>
      <c r="T380" s="10"/>
    </row>
    <row r="381" spans="2:20" hidden="1" outlineLevel="1" x14ac:dyDescent="0.25">
      <c r="B381" s="15"/>
      <c r="C381" s="275"/>
      <c r="D381" s="267"/>
      <c r="E381" s="267"/>
      <c r="F381" s="267"/>
      <c r="G381" s="267"/>
      <c r="H381" s="268"/>
      <c r="I381" s="268"/>
      <c r="J381" s="268"/>
      <c r="K381" s="269"/>
      <c r="L381" s="270"/>
      <c r="M381" s="276"/>
      <c r="N381" s="17"/>
      <c r="O381" s="10"/>
      <c r="P381" s="10"/>
      <c r="Q381" s="10"/>
      <c r="R381" s="10"/>
      <c r="S381" s="10"/>
      <c r="T381" s="10"/>
    </row>
    <row r="382" spans="2:20" hidden="1" outlineLevel="1" x14ac:dyDescent="0.25">
      <c r="B382" s="15"/>
      <c r="C382" s="275"/>
      <c r="D382" s="267"/>
      <c r="E382" s="267"/>
      <c r="F382" s="267"/>
      <c r="G382" s="267"/>
      <c r="H382" s="268"/>
      <c r="I382" s="268"/>
      <c r="J382" s="268"/>
      <c r="K382" s="269"/>
      <c r="L382" s="270"/>
      <c r="M382" s="276"/>
      <c r="N382" s="17"/>
      <c r="O382" s="10"/>
      <c r="P382" s="10"/>
      <c r="Q382" s="10"/>
      <c r="R382" s="10"/>
      <c r="S382" s="10"/>
      <c r="T382" s="10"/>
    </row>
    <row r="383" spans="2:20" hidden="1" outlineLevel="1" x14ac:dyDescent="0.25">
      <c r="B383" s="15"/>
      <c r="C383" s="275"/>
      <c r="D383" s="267"/>
      <c r="E383" s="267"/>
      <c r="F383" s="267"/>
      <c r="G383" s="267"/>
      <c r="H383" s="268"/>
      <c r="I383" s="268"/>
      <c r="J383" s="268"/>
      <c r="K383" s="269"/>
      <c r="L383" s="270"/>
      <c r="M383" s="276"/>
      <c r="N383" s="17"/>
      <c r="O383" s="10"/>
      <c r="P383" s="10"/>
      <c r="Q383" s="10"/>
      <c r="R383" s="10"/>
      <c r="S383" s="10"/>
      <c r="T383" s="10"/>
    </row>
    <row r="384" spans="2:20" hidden="1" outlineLevel="1" x14ac:dyDescent="0.25">
      <c r="B384" s="15"/>
      <c r="C384" s="275"/>
      <c r="D384" s="267"/>
      <c r="E384" s="267"/>
      <c r="F384" s="267"/>
      <c r="G384" s="267"/>
      <c r="H384" s="268"/>
      <c r="I384" s="268"/>
      <c r="J384" s="268"/>
      <c r="K384" s="269"/>
      <c r="L384" s="270"/>
      <c r="M384" s="276"/>
      <c r="N384" s="17"/>
      <c r="O384" s="10"/>
      <c r="P384" s="10"/>
      <c r="Q384" s="10"/>
      <c r="R384" s="10"/>
      <c r="S384" s="10"/>
      <c r="T384" s="10"/>
    </row>
    <row r="385" spans="2:20" hidden="1" outlineLevel="1" x14ac:dyDescent="0.25">
      <c r="B385" s="15"/>
      <c r="C385" s="275"/>
      <c r="D385" s="267"/>
      <c r="E385" s="267"/>
      <c r="F385" s="267"/>
      <c r="G385" s="267"/>
      <c r="H385" s="268"/>
      <c r="I385" s="268"/>
      <c r="J385" s="268"/>
      <c r="K385" s="269"/>
      <c r="L385" s="270"/>
      <c r="M385" s="276"/>
      <c r="N385" s="17"/>
      <c r="O385" s="10"/>
      <c r="P385" s="10"/>
      <c r="Q385" s="10"/>
      <c r="R385" s="10"/>
      <c r="S385" s="10"/>
      <c r="T385" s="10"/>
    </row>
    <row r="386" spans="2:20" hidden="1" outlineLevel="1" x14ac:dyDescent="0.25">
      <c r="B386" s="15"/>
      <c r="C386" s="275"/>
      <c r="D386" s="267"/>
      <c r="E386" s="267"/>
      <c r="F386" s="267"/>
      <c r="G386" s="267"/>
      <c r="H386" s="268"/>
      <c r="I386" s="268"/>
      <c r="J386" s="268"/>
      <c r="K386" s="269"/>
      <c r="L386" s="270"/>
      <c r="M386" s="276"/>
      <c r="N386" s="17"/>
      <c r="O386" s="10"/>
      <c r="P386" s="10"/>
      <c r="Q386" s="10"/>
      <c r="R386" s="10"/>
      <c r="S386" s="10"/>
      <c r="T386" s="10"/>
    </row>
    <row r="387" spans="2:20" hidden="1" outlineLevel="1" x14ac:dyDescent="0.25">
      <c r="B387" s="15"/>
      <c r="C387" s="275"/>
      <c r="D387" s="267"/>
      <c r="E387" s="267"/>
      <c r="F387" s="267"/>
      <c r="G387" s="267"/>
      <c r="H387" s="268"/>
      <c r="I387" s="268"/>
      <c r="J387" s="268"/>
      <c r="K387" s="269"/>
      <c r="L387" s="270"/>
      <c r="M387" s="276"/>
      <c r="N387" s="17"/>
      <c r="O387" s="10"/>
      <c r="P387" s="10"/>
      <c r="Q387" s="10"/>
      <c r="R387" s="10"/>
      <c r="S387" s="10"/>
      <c r="T387" s="10"/>
    </row>
    <row r="388" spans="2:20" hidden="1" outlineLevel="1" x14ac:dyDescent="0.25">
      <c r="B388" s="15"/>
      <c r="C388" s="275"/>
      <c r="D388" s="267"/>
      <c r="E388" s="267"/>
      <c r="F388" s="267"/>
      <c r="G388" s="267"/>
      <c r="H388" s="268"/>
      <c r="I388" s="268"/>
      <c r="J388" s="268"/>
      <c r="K388" s="269"/>
      <c r="L388" s="270"/>
      <c r="M388" s="276"/>
      <c r="N388" s="17"/>
      <c r="O388" s="10"/>
      <c r="P388" s="10"/>
      <c r="Q388" s="10"/>
      <c r="R388" s="10"/>
      <c r="S388" s="10"/>
      <c r="T388" s="10"/>
    </row>
    <row r="389" spans="2:20" hidden="1" outlineLevel="1" x14ac:dyDescent="0.25">
      <c r="B389" s="15"/>
      <c r="C389" s="275"/>
      <c r="D389" s="267"/>
      <c r="E389" s="267"/>
      <c r="F389" s="267"/>
      <c r="G389" s="267"/>
      <c r="H389" s="268"/>
      <c r="I389" s="268"/>
      <c r="J389" s="268"/>
      <c r="K389" s="269"/>
      <c r="L389" s="270"/>
      <c r="M389" s="276"/>
      <c r="N389" s="17"/>
      <c r="O389" s="10"/>
      <c r="P389" s="10"/>
      <c r="Q389" s="10"/>
      <c r="R389" s="10"/>
      <c r="S389" s="10"/>
      <c r="T389" s="10"/>
    </row>
    <row r="390" spans="2:20" hidden="1" outlineLevel="1" x14ac:dyDescent="0.25">
      <c r="B390" s="15"/>
      <c r="C390" s="275"/>
      <c r="D390" s="267"/>
      <c r="E390" s="267"/>
      <c r="F390" s="267"/>
      <c r="G390" s="267"/>
      <c r="H390" s="268"/>
      <c r="I390" s="268"/>
      <c r="J390" s="268"/>
      <c r="K390" s="269"/>
      <c r="L390" s="270"/>
      <c r="M390" s="276"/>
      <c r="N390" s="17"/>
      <c r="O390" s="10"/>
      <c r="P390" s="10"/>
      <c r="Q390" s="10"/>
      <c r="R390" s="10"/>
      <c r="S390" s="10"/>
      <c r="T390" s="10"/>
    </row>
    <row r="391" spans="2:20" hidden="1" outlineLevel="1" x14ac:dyDescent="0.25">
      <c r="B391" s="15"/>
      <c r="C391" s="275"/>
      <c r="D391" s="267"/>
      <c r="E391" s="267"/>
      <c r="F391" s="267"/>
      <c r="G391" s="267"/>
      <c r="H391" s="268"/>
      <c r="I391" s="268"/>
      <c r="J391" s="268"/>
      <c r="K391" s="269"/>
      <c r="L391" s="270"/>
      <c r="M391" s="276"/>
      <c r="N391" s="17"/>
      <c r="O391" s="10"/>
      <c r="P391" s="10"/>
      <c r="Q391" s="10"/>
      <c r="R391" s="10"/>
      <c r="S391" s="10"/>
      <c r="T391" s="10"/>
    </row>
    <row r="392" spans="2:20" hidden="1" outlineLevel="1" x14ac:dyDescent="0.25">
      <c r="B392" s="15"/>
      <c r="C392" s="275"/>
      <c r="D392" s="267"/>
      <c r="E392" s="267"/>
      <c r="F392" s="267"/>
      <c r="G392" s="267"/>
      <c r="H392" s="268"/>
      <c r="I392" s="268"/>
      <c r="J392" s="268"/>
      <c r="K392" s="269"/>
      <c r="L392" s="270"/>
      <c r="M392" s="276"/>
      <c r="N392" s="17"/>
      <c r="O392" s="10"/>
      <c r="P392" s="10"/>
      <c r="Q392" s="10"/>
      <c r="R392" s="10"/>
      <c r="S392" s="10"/>
      <c r="T392" s="10"/>
    </row>
    <row r="393" spans="2:20" hidden="1" outlineLevel="1" x14ac:dyDescent="0.25">
      <c r="B393" s="15"/>
      <c r="C393" s="275"/>
      <c r="D393" s="267"/>
      <c r="E393" s="267"/>
      <c r="F393" s="267"/>
      <c r="G393" s="267"/>
      <c r="H393" s="268"/>
      <c r="I393" s="268"/>
      <c r="J393" s="268"/>
      <c r="K393" s="269"/>
      <c r="L393" s="270"/>
      <c r="M393" s="276"/>
      <c r="N393" s="17"/>
      <c r="O393" s="10"/>
      <c r="P393" s="10"/>
      <c r="Q393" s="10"/>
      <c r="R393" s="10"/>
      <c r="S393" s="10"/>
      <c r="T393" s="10"/>
    </row>
    <row r="394" spans="2:20" hidden="1" outlineLevel="1" x14ac:dyDescent="0.25">
      <c r="B394" s="15"/>
      <c r="C394" s="275"/>
      <c r="D394" s="267"/>
      <c r="E394" s="267"/>
      <c r="F394" s="267"/>
      <c r="G394" s="267"/>
      <c r="H394" s="268"/>
      <c r="I394" s="268"/>
      <c r="J394" s="268"/>
      <c r="K394" s="269"/>
      <c r="L394" s="270"/>
      <c r="M394" s="276"/>
      <c r="N394" s="17"/>
      <c r="O394" s="10"/>
      <c r="P394" s="10"/>
      <c r="Q394" s="10"/>
      <c r="R394" s="10"/>
      <c r="S394" s="10"/>
      <c r="T394" s="10"/>
    </row>
    <row r="395" spans="2:20" hidden="1" outlineLevel="1" x14ac:dyDescent="0.25">
      <c r="B395" s="15"/>
      <c r="C395" s="275"/>
      <c r="D395" s="267"/>
      <c r="E395" s="267"/>
      <c r="F395" s="267"/>
      <c r="G395" s="267"/>
      <c r="H395" s="268"/>
      <c r="I395" s="268"/>
      <c r="J395" s="268"/>
      <c r="K395" s="269"/>
      <c r="L395" s="270"/>
      <c r="M395" s="276"/>
      <c r="N395" s="17"/>
      <c r="O395" s="10"/>
      <c r="P395" s="10"/>
      <c r="Q395" s="10"/>
      <c r="R395" s="10"/>
      <c r="S395" s="10"/>
      <c r="T395" s="10"/>
    </row>
    <row r="396" spans="2:20" hidden="1" outlineLevel="1" x14ac:dyDescent="0.25">
      <c r="B396" s="15"/>
      <c r="C396" s="275"/>
      <c r="D396" s="267"/>
      <c r="E396" s="267"/>
      <c r="F396" s="267"/>
      <c r="G396" s="267"/>
      <c r="H396" s="268"/>
      <c r="I396" s="268"/>
      <c r="J396" s="268"/>
      <c r="K396" s="269"/>
      <c r="L396" s="270"/>
      <c r="M396" s="276"/>
      <c r="N396" s="17"/>
      <c r="O396" s="10"/>
      <c r="P396" s="10"/>
      <c r="Q396" s="10"/>
      <c r="R396" s="10"/>
      <c r="S396" s="10"/>
      <c r="T396" s="10"/>
    </row>
    <row r="397" spans="2:20" hidden="1" outlineLevel="1" x14ac:dyDescent="0.25">
      <c r="B397" s="15"/>
      <c r="C397" s="275"/>
      <c r="D397" s="267"/>
      <c r="E397" s="267"/>
      <c r="F397" s="267"/>
      <c r="G397" s="267"/>
      <c r="H397" s="268"/>
      <c r="I397" s="268"/>
      <c r="J397" s="268"/>
      <c r="K397" s="269"/>
      <c r="L397" s="270"/>
      <c r="M397" s="276"/>
      <c r="N397" s="17"/>
      <c r="O397" s="10"/>
      <c r="P397" s="10"/>
      <c r="Q397" s="10"/>
      <c r="R397" s="10"/>
      <c r="S397" s="10"/>
      <c r="T397" s="10"/>
    </row>
    <row r="398" spans="2:20" hidden="1" outlineLevel="1" x14ac:dyDescent="0.25">
      <c r="B398" s="15"/>
      <c r="C398" s="275"/>
      <c r="D398" s="267"/>
      <c r="E398" s="267"/>
      <c r="F398" s="267"/>
      <c r="G398" s="267"/>
      <c r="H398" s="268"/>
      <c r="I398" s="268"/>
      <c r="J398" s="268"/>
      <c r="K398" s="269"/>
      <c r="L398" s="270"/>
      <c r="M398" s="276"/>
      <c r="N398" s="17"/>
      <c r="O398" s="10"/>
      <c r="P398" s="10"/>
      <c r="Q398" s="10"/>
      <c r="R398" s="10"/>
      <c r="S398" s="10"/>
      <c r="T398" s="10"/>
    </row>
    <row r="399" spans="2:20" hidden="1" outlineLevel="1" x14ac:dyDescent="0.25">
      <c r="B399" s="15"/>
      <c r="C399" s="275"/>
      <c r="D399" s="267"/>
      <c r="E399" s="267"/>
      <c r="F399" s="267"/>
      <c r="G399" s="267"/>
      <c r="H399" s="268"/>
      <c r="I399" s="268"/>
      <c r="J399" s="268"/>
      <c r="K399" s="269"/>
      <c r="L399" s="270"/>
      <c r="M399" s="276"/>
      <c r="N399" s="17"/>
      <c r="O399" s="10"/>
      <c r="P399" s="10"/>
      <c r="Q399" s="10"/>
      <c r="R399" s="10"/>
      <c r="S399" s="10"/>
      <c r="T399" s="10"/>
    </row>
    <row r="400" spans="2:20" hidden="1" outlineLevel="1" x14ac:dyDescent="0.25">
      <c r="B400" s="15"/>
      <c r="C400" s="275"/>
      <c r="D400" s="267"/>
      <c r="E400" s="267"/>
      <c r="F400" s="267"/>
      <c r="G400" s="267"/>
      <c r="H400" s="268"/>
      <c r="I400" s="268"/>
      <c r="J400" s="268"/>
      <c r="K400" s="269"/>
      <c r="L400" s="270"/>
      <c r="M400" s="276"/>
      <c r="N400" s="17"/>
      <c r="O400" s="10"/>
      <c r="P400" s="10"/>
      <c r="Q400" s="10"/>
      <c r="R400" s="10"/>
      <c r="S400" s="10"/>
      <c r="T400" s="10"/>
    </row>
    <row r="401" spans="2:20" hidden="1" outlineLevel="1" x14ac:dyDescent="0.25">
      <c r="B401" s="15"/>
      <c r="C401" s="275"/>
      <c r="D401" s="267"/>
      <c r="E401" s="267"/>
      <c r="F401" s="267"/>
      <c r="G401" s="267"/>
      <c r="H401" s="268"/>
      <c r="I401" s="268"/>
      <c r="J401" s="268"/>
      <c r="K401" s="269"/>
      <c r="L401" s="270"/>
      <c r="M401" s="276"/>
      <c r="N401" s="17"/>
      <c r="O401" s="10"/>
      <c r="P401" s="10"/>
      <c r="Q401" s="10"/>
      <c r="R401" s="10"/>
      <c r="S401" s="10"/>
      <c r="T401" s="10"/>
    </row>
    <row r="402" spans="2:20" hidden="1" outlineLevel="1" x14ac:dyDescent="0.25">
      <c r="B402" s="15"/>
      <c r="C402" s="275"/>
      <c r="D402" s="267"/>
      <c r="E402" s="267"/>
      <c r="F402" s="267"/>
      <c r="G402" s="267"/>
      <c r="H402" s="268"/>
      <c r="I402" s="268"/>
      <c r="J402" s="268"/>
      <c r="K402" s="269"/>
      <c r="L402" s="270"/>
      <c r="M402" s="276"/>
      <c r="N402" s="17"/>
      <c r="O402" s="10"/>
      <c r="P402" s="10"/>
      <c r="Q402" s="10"/>
      <c r="R402" s="10"/>
      <c r="S402" s="10"/>
      <c r="T402" s="10"/>
    </row>
    <row r="403" spans="2:20" hidden="1" outlineLevel="1" x14ac:dyDescent="0.25">
      <c r="B403" s="15"/>
      <c r="C403" s="275"/>
      <c r="D403" s="267"/>
      <c r="E403" s="267"/>
      <c r="F403" s="267"/>
      <c r="G403" s="267"/>
      <c r="H403" s="268"/>
      <c r="I403" s="268"/>
      <c r="J403" s="268"/>
      <c r="K403" s="269"/>
      <c r="L403" s="270"/>
      <c r="M403" s="276"/>
      <c r="N403" s="17"/>
      <c r="O403" s="10"/>
      <c r="P403" s="10"/>
      <c r="Q403" s="10"/>
      <c r="R403" s="10"/>
      <c r="S403" s="10"/>
      <c r="T403" s="10"/>
    </row>
    <row r="404" spans="2:20" hidden="1" outlineLevel="1" x14ac:dyDescent="0.25">
      <c r="B404" s="15"/>
      <c r="C404" s="275"/>
      <c r="D404" s="267"/>
      <c r="E404" s="267"/>
      <c r="F404" s="267"/>
      <c r="G404" s="267"/>
      <c r="H404" s="268"/>
      <c r="I404" s="268"/>
      <c r="J404" s="268"/>
      <c r="K404" s="269"/>
      <c r="L404" s="270"/>
      <c r="M404" s="276"/>
      <c r="N404" s="17"/>
      <c r="O404" s="10"/>
      <c r="P404" s="10"/>
      <c r="Q404" s="10"/>
      <c r="R404" s="10"/>
      <c r="S404" s="10"/>
      <c r="T404" s="10"/>
    </row>
    <row r="405" spans="2:20" hidden="1" outlineLevel="1" x14ac:dyDescent="0.25">
      <c r="B405" s="15"/>
      <c r="C405" s="275"/>
      <c r="D405" s="267"/>
      <c r="E405" s="267"/>
      <c r="F405" s="267"/>
      <c r="G405" s="267"/>
      <c r="H405" s="268"/>
      <c r="I405" s="268"/>
      <c r="J405" s="268"/>
      <c r="K405" s="269"/>
      <c r="L405" s="270"/>
      <c r="M405" s="276"/>
      <c r="N405" s="17"/>
      <c r="O405" s="10"/>
      <c r="P405" s="10"/>
      <c r="Q405" s="10"/>
      <c r="R405" s="10"/>
      <c r="S405" s="10"/>
      <c r="T405" s="10"/>
    </row>
    <row r="406" spans="2:20" hidden="1" outlineLevel="1" x14ac:dyDescent="0.25">
      <c r="B406" s="15"/>
      <c r="C406" s="275"/>
      <c r="D406" s="267"/>
      <c r="E406" s="267"/>
      <c r="F406" s="267"/>
      <c r="G406" s="267"/>
      <c r="H406" s="268"/>
      <c r="I406" s="268"/>
      <c r="J406" s="268"/>
      <c r="K406" s="269"/>
      <c r="L406" s="270"/>
      <c r="M406" s="276"/>
      <c r="N406" s="17"/>
      <c r="O406" s="10"/>
      <c r="P406" s="10"/>
      <c r="Q406" s="10"/>
      <c r="R406" s="10"/>
      <c r="S406" s="10"/>
      <c r="T406" s="10"/>
    </row>
    <row r="407" spans="2:20" hidden="1" outlineLevel="1" x14ac:dyDescent="0.25">
      <c r="B407" s="15"/>
      <c r="C407" s="275"/>
      <c r="D407" s="267"/>
      <c r="E407" s="267"/>
      <c r="F407" s="267"/>
      <c r="G407" s="267"/>
      <c r="H407" s="268"/>
      <c r="I407" s="268"/>
      <c r="J407" s="268"/>
      <c r="K407" s="269"/>
      <c r="L407" s="270"/>
      <c r="M407" s="276"/>
      <c r="N407" s="17"/>
      <c r="O407" s="10"/>
      <c r="P407" s="10"/>
      <c r="Q407" s="10"/>
      <c r="R407" s="10"/>
      <c r="S407" s="10"/>
      <c r="T407" s="10"/>
    </row>
    <row r="408" spans="2:20" hidden="1" outlineLevel="1" x14ac:dyDescent="0.25">
      <c r="B408" s="15"/>
      <c r="C408" s="275"/>
      <c r="D408" s="267"/>
      <c r="E408" s="267"/>
      <c r="F408" s="267"/>
      <c r="G408" s="267"/>
      <c r="H408" s="268"/>
      <c r="I408" s="268"/>
      <c r="J408" s="268"/>
      <c r="K408" s="269"/>
      <c r="L408" s="270"/>
      <c r="M408" s="276"/>
      <c r="N408" s="17"/>
      <c r="O408" s="10"/>
      <c r="P408" s="10"/>
      <c r="Q408" s="10"/>
      <c r="R408" s="10"/>
      <c r="S408" s="10"/>
      <c r="T408" s="10"/>
    </row>
    <row r="409" spans="2:20" hidden="1" outlineLevel="1" x14ac:dyDescent="0.25">
      <c r="B409" s="15"/>
      <c r="C409" s="275"/>
      <c r="D409" s="267"/>
      <c r="E409" s="267"/>
      <c r="F409" s="267"/>
      <c r="G409" s="267"/>
      <c r="H409" s="268"/>
      <c r="I409" s="268"/>
      <c r="J409" s="268"/>
      <c r="K409" s="269"/>
      <c r="L409" s="270"/>
      <c r="M409" s="276"/>
      <c r="N409" s="17"/>
      <c r="O409" s="10"/>
      <c r="P409" s="10"/>
      <c r="Q409" s="10"/>
      <c r="R409" s="10"/>
      <c r="S409" s="10"/>
      <c r="T409" s="10"/>
    </row>
    <row r="410" spans="2:20" hidden="1" outlineLevel="1" x14ac:dyDescent="0.25">
      <c r="B410" s="15"/>
      <c r="C410" s="275"/>
      <c r="D410" s="267"/>
      <c r="E410" s="267"/>
      <c r="F410" s="267"/>
      <c r="G410" s="267"/>
      <c r="H410" s="268"/>
      <c r="I410" s="268"/>
      <c r="J410" s="268"/>
      <c r="K410" s="269"/>
      <c r="L410" s="270"/>
      <c r="M410" s="276"/>
      <c r="N410" s="17"/>
      <c r="O410" s="10"/>
      <c r="P410" s="10"/>
      <c r="Q410" s="10"/>
      <c r="R410" s="10"/>
      <c r="S410" s="10"/>
      <c r="T410" s="10"/>
    </row>
    <row r="411" spans="2:20" hidden="1" outlineLevel="1" x14ac:dyDescent="0.25">
      <c r="B411" s="15"/>
      <c r="C411" s="275"/>
      <c r="D411" s="267"/>
      <c r="E411" s="267"/>
      <c r="F411" s="267"/>
      <c r="G411" s="267"/>
      <c r="H411" s="268"/>
      <c r="I411" s="268"/>
      <c r="J411" s="268"/>
      <c r="K411" s="269"/>
      <c r="L411" s="270"/>
      <c r="M411" s="276"/>
      <c r="N411" s="17"/>
      <c r="O411" s="10"/>
      <c r="P411" s="10"/>
      <c r="Q411" s="10"/>
      <c r="R411" s="10"/>
      <c r="S411" s="10"/>
      <c r="T411" s="10"/>
    </row>
    <row r="412" spans="2:20" hidden="1" outlineLevel="1" x14ac:dyDescent="0.25">
      <c r="B412" s="15"/>
      <c r="C412" s="275"/>
      <c r="D412" s="267"/>
      <c r="E412" s="267"/>
      <c r="F412" s="267"/>
      <c r="G412" s="267"/>
      <c r="H412" s="268"/>
      <c r="I412" s="268"/>
      <c r="J412" s="268"/>
      <c r="K412" s="269"/>
      <c r="L412" s="270"/>
      <c r="M412" s="276"/>
      <c r="N412" s="17"/>
      <c r="O412" s="10"/>
      <c r="P412" s="10"/>
      <c r="Q412" s="10"/>
      <c r="R412" s="10"/>
      <c r="S412" s="10"/>
      <c r="T412" s="10"/>
    </row>
    <row r="413" spans="2:20" hidden="1" outlineLevel="1" x14ac:dyDescent="0.25">
      <c r="B413" s="15"/>
      <c r="C413" s="275"/>
      <c r="D413" s="267"/>
      <c r="E413" s="267"/>
      <c r="F413" s="267"/>
      <c r="G413" s="267"/>
      <c r="H413" s="268"/>
      <c r="I413" s="268"/>
      <c r="J413" s="268"/>
      <c r="K413" s="269"/>
      <c r="L413" s="270"/>
      <c r="M413" s="276"/>
      <c r="N413" s="17"/>
      <c r="O413" s="10"/>
      <c r="P413" s="10"/>
      <c r="Q413" s="10"/>
      <c r="R413" s="10"/>
      <c r="S413" s="10"/>
      <c r="T413" s="10"/>
    </row>
    <row r="414" spans="2:20" hidden="1" outlineLevel="1" x14ac:dyDescent="0.25">
      <c r="B414" s="15"/>
      <c r="C414" s="275"/>
      <c r="D414" s="267"/>
      <c r="E414" s="267"/>
      <c r="F414" s="267"/>
      <c r="G414" s="267"/>
      <c r="H414" s="268"/>
      <c r="I414" s="268"/>
      <c r="J414" s="268"/>
      <c r="K414" s="269"/>
      <c r="L414" s="270"/>
      <c r="M414" s="276"/>
      <c r="N414" s="17"/>
      <c r="O414" s="10"/>
      <c r="P414" s="10"/>
      <c r="Q414" s="10"/>
      <c r="R414" s="10"/>
      <c r="S414" s="10"/>
      <c r="T414" s="10"/>
    </row>
    <row r="415" spans="2:20" hidden="1" outlineLevel="1" x14ac:dyDescent="0.25">
      <c r="B415" s="15"/>
      <c r="C415" s="275"/>
      <c r="D415" s="267"/>
      <c r="E415" s="267"/>
      <c r="F415" s="267"/>
      <c r="G415" s="267"/>
      <c r="H415" s="268"/>
      <c r="I415" s="268"/>
      <c r="J415" s="268"/>
      <c r="K415" s="269"/>
      <c r="L415" s="270"/>
      <c r="M415" s="276"/>
      <c r="N415" s="17"/>
      <c r="O415" s="10"/>
      <c r="P415" s="10"/>
      <c r="Q415" s="10"/>
      <c r="R415" s="10"/>
      <c r="S415" s="10"/>
      <c r="T415" s="10"/>
    </row>
    <row r="416" spans="2:20" hidden="1" outlineLevel="1" x14ac:dyDescent="0.25">
      <c r="B416" s="15"/>
      <c r="C416" s="275"/>
      <c r="D416" s="267"/>
      <c r="E416" s="267"/>
      <c r="F416" s="267"/>
      <c r="G416" s="267"/>
      <c r="H416" s="268"/>
      <c r="I416" s="268"/>
      <c r="J416" s="268"/>
      <c r="K416" s="269"/>
      <c r="L416" s="270"/>
      <c r="M416" s="276"/>
      <c r="N416" s="17"/>
      <c r="O416" s="10"/>
      <c r="P416" s="10"/>
      <c r="Q416" s="10"/>
      <c r="R416" s="10"/>
      <c r="S416" s="10"/>
      <c r="T416" s="10"/>
    </row>
    <row r="417" spans="2:20" hidden="1" outlineLevel="1" x14ac:dyDescent="0.25">
      <c r="B417" s="15"/>
      <c r="C417" s="275"/>
      <c r="D417" s="267"/>
      <c r="E417" s="267"/>
      <c r="F417" s="267"/>
      <c r="G417" s="267"/>
      <c r="H417" s="268"/>
      <c r="I417" s="268"/>
      <c r="J417" s="268"/>
      <c r="K417" s="269"/>
      <c r="L417" s="270"/>
      <c r="M417" s="276"/>
      <c r="N417" s="17"/>
      <c r="O417" s="10"/>
      <c r="P417" s="10"/>
      <c r="Q417" s="10"/>
      <c r="R417" s="10"/>
      <c r="S417" s="10"/>
      <c r="T417" s="10"/>
    </row>
    <row r="418" spans="2:20" hidden="1" outlineLevel="1" x14ac:dyDescent="0.25">
      <c r="B418" s="15"/>
      <c r="C418" s="275"/>
      <c r="D418" s="267"/>
      <c r="E418" s="267"/>
      <c r="F418" s="267"/>
      <c r="G418" s="267"/>
      <c r="H418" s="268"/>
      <c r="I418" s="268"/>
      <c r="J418" s="268"/>
      <c r="K418" s="269"/>
      <c r="L418" s="270"/>
      <c r="M418" s="276"/>
      <c r="N418" s="17"/>
      <c r="O418" s="10"/>
      <c r="P418" s="10"/>
      <c r="Q418" s="10"/>
      <c r="R418" s="10"/>
      <c r="S418" s="10"/>
      <c r="T418" s="10"/>
    </row>
    <row r="419" spans="2:20" hidden="1" outlineLevel="1" x14ac:dyDescent="0.25">
      <c r="B419" s="15"/>
      <c r="C419" s="275"/>
      <c r="D419" s="267"/>
      <c r="E419" s="267"/>
      <c r="F419" s="267"/>
      <c r="G419" s="267"/>
      <c r="H419" s="268"/>
      <c r="I419" s="268"/>
      <c r="J419" s="268"/>
      <c r="K419" s="269"/>
      <c r="L419" s="270"/>
      <c r="M419" s="276"/>
      <c r="N419" s="17"/>
      <c r="O419" s="10"/>
      <c r="P419" s="10"/>
      <c r="Q419" s="10"/>
      <c r="R419" s="10"/>
      <c r="S419" s="10"/>
      <c r="T419" s="10"/>
    </row>
    <row r="420" spans="2:20" hidden="1" outlineLevel="1" x14ac:dyDescent="0.25">
      <c r="B420" s="15"/>
      <c r="C420" s="275"/>
      <c r="D420" s="267"/>
      <c r="E420" s="267"/>
      <c r="F420" s="267"/>
      <c r="G420" s="267"/>
      <c r="H420" s="268"/>
      <c r="I420" s="268"/>
      <c r="J420" s="268"/>
      <c r="K420" s="269"/>
      <c r="L420" s="270"/>
      <c r="M420" s="276"/>
      <c r="N420" s="17"/>
      <c r="O420" s="10"/>
      <c r="P420" s="10"/>
      <c r="Q420" s="10"/>
      <c r="R420" s="10"/>
      <c r="S420" s="10"/>
      <c r="T420" s="10"/>
    </row>
    <row r="421" spans="2:20" hidden="1" outlineLevel="1" x14ac:dyDescent="0.25">
      <c r="B421" s="15"/>
      <c r="C421" s="275"/>
      <c r="D421" s="267"/>
      <c r="E421" s="267"/>
      <c r="F421" s="267"/>
      <c r="G421" s="267"/>
      <c r="H421" s="268"/>
      <c r="I421" s="268"/>
      <c r="J421" s="268"/>
      <c r="K421" s="269"/>
      <c r="L421" s="270"/>
      <c r="M421" s="276"/>
      <c r="N421" s="17"/>
      <c r="O421" s="10"/>
      <c r="P421" s="10"/>
      <c r="Q421" s="10"/>
      <c r="R421" s="10"/>
      <c r="S421" s="10"/>
      <c r="T421" s="10"/>
    </row>
    <row r="422" spans="2:20" hidden="1" outlineLevel="1" x14ac:dyDescent="0.25">
      <c r="B422" s="15"/>
      <c r="C422" s="275"/>
      <c r="D422" s="267"/>
      <c r="E422" s="267"/>
      <c r="F422" s="267"/>
      <c r="G422" s="267"/>
      <c r="H422" s="268"/>
      <c r="I422" s="268"/>
      <c r="J422" s="268"/>
      <c r="K422" s="269"/>
      <c r="L422" s="270"/>
      <c r="M422" s="276"/>
      <c r="N422" s="17"/>
      <c r="O422" s="10"/>
      <c r="P422" s="10"/>
      <c r="Q422" s="10"/>
      <c r="R422" s="10"/>
      <c r="S422" s="10"/>
      <c r="T422" s="10"/>
    </row>
    <row r="423" spans="2:20" hidden="1" outlineLevel="1" x14ac:dyDescent="0.25">
      <c r="B423" s="15"/>
      <c r="C423" s="275"/>
      <c r="D423" s="267"/>
      <c r="E423" s="267"/>
      <c r="F423" s="267"/>
      <c r="G423" s="267"/>
      <c r="H423" s="268"/>
      <c r="I423" s="268"/>
      <c r="J423" s="268"/>
      <c r="K423" s="269"/>
      <c r="L423" s="270"/>
      <c r="M423" s="276"/>
      <c r="N423" s="17"/>
      <c r="O423" s="10"/>
      <c r="P423" s="10"/>
      <c r="Q423" s="10"/>
      <c r="R423" s="10"/>
      <c r="S423" s="10"/>
      <c r="T423" s="10"/>
    </row>
    <row r="424" spans="2:20" hidden="1" outlineLevel="1" x14ac:dyDescent="0.25">
      <c r="B424" s="15"/>
      <c r="C424" s="275"/>
      <c r="D424" s="267"/>
      <c r="E424" s="267"/>
      <c r="F424" s="267"/>
      <c r="G424" s="267"/>
      <c r="H424" s="268"/>
      <c r="I424" s="268"/>
      <c r="J424" s="268"/>
      <c r="K424" s="269"/>
      <c r="L424" s="270"/>
      <c r="M424" s="276"/>
      <c r="N424" s="17"/>
      <c r="O424" s="10"/>
      <c r="P424" s="10"/>
      <c r="Q424" s="10"/>
      <c r="R424" s="10"/>
      <c r="S424" s="10"/>
      <c r="T424" s="10"/>
    </row>
    <row r="425" spans="2:20" hidden="1" outlineLevel="1" x14ac:dyDescent="0.25">
      <c r="B425" s="15"/>
      <c r="C425" s="275"/>
      <c r="D425" s="267"/>
      <c r="E425" s="267"/>
      <c r="F425" s="267"/>
      <c r="G425" s="267"/>
      <c r="H425" s="268"/>
      <c r="I425" s="268"/>
      <c r="J425" s="268"/>
      <c r="K425" s="269"/>
      <c r="L425" s="270"/>
      <c r="M425" s="276"/>
      <c r="N425" s="17"/>
      <c r="O425" s="10"/>
      <c r="P425" s="10"/>
      <c r="Q425" s="10"/>
      <c r="R425" s="10"/>
      <c r="S425" s="10"/>
      <c r="T425" s="10"/>
    </row>
    <row r="426" spans="2:20" hidden="1" outlineLevel="1" x14ac:dyDescent="0.25">
      <c r="B426" s="15"/>
      <c r="C426" s="275"/>
      <c r="D426" s="267"/>
      <c r="E426" s="267"/>
      <c r="F426" s="267"/>
      <c r="G426" s="267"/>
      <c r="H426" s="268"/>
      <c r="I426" s="268"/>
      <c r="J426" s="268"/>
      <c r="K426" s="269"/>
      <c r="L426" s="270"/>
      <c r="M426" s="276"/>
      <c r="N426" s="17"/>
      <c r="O426" s="10"/>
      <c r="P426" s="10"/>
      <c r="Q426" s="10"/>
      <c r="R426" s="10"/>
      <c r="S426" s="10"/>
      <c r="T426" s="10"/>
    </row>
    <row r="427" spans="2:20" hidden="1" outlineLevel="1" x14ac:dyDescent="0.25">
      <c r="B427" s="15"/>
      <c r="C427" s="275"/>
      <c r="D427" s="267"/>
      <c r="E427" s="267"/>
      <c r="F427" s="267"/>
      <c r="G427" s="267"/>
      <c r="H427" s="268"/>
      <c r="I427" s="268"/>
      <c r="J427" s="268"/>
      <c r="K427" s="269"/>
      <c r="L427" s="270"/>
      <c r="M427" s="276"/>
      <c r="N427" s="17"/>
      <c r="O427" s="10"/>
      <c r="P427" s="10"/>
      <c r="Q427" s="10"/>
      <c r="R427" s="10"/>
      <c r="S427" s="10"/>
      <c r="T427" s="10"/>
    </row>
    <row r="428" spans="2:20" hidden="1" outlineLevel="1" x14ac:dyDescent="0.25">
      <c r="B428" s="15"/>
      <c r="C428" s="275"/>
      <c r="D428" s="267"/>
      <c r="E428" s="267"/>
      <c r="F428" s="267"/>
      <c r="G428" s="267"/>
      <c r="H428" s="268"/>
      <c r="I428" s="268"/>
      <c r="J428" s="268"/>
      <c r="K428" s="269"/>
      <c r="L428" s="270"/>
      <c r="M428" s="276"/>
      <c r="N428" s="17"/>
      <c r="O428" s="10"/>
      <c r="P428" s="10"/>
      <c r="Q428" s="10"/>
      <c r="R428" s="10"/>
      <c r="S428" s="10"/>
      <c r="T428" s="10"/>
    </row>
    <row r="429" spans="2:20" hidden="1" outlineLevel="1" x14ac:dyDescent="0.25">
      <c r="B429" s="15"/>
      <c r="C429" s="275"/>
      <c r="D429" s="267"/>
      <c r="E429" s="267"/>
      <c r="F429" s="267"/>
      <c r="G429" s="267"/>
      <c r="H429" s="268"/>
      <c r="I429" s="268"/>
      <c r="J429" s="268"/>
      <c r="K429" s="269"/>
      <c r="L429" s="270"/>
      <c r="M429" s="276"/>
      <c r="N429" s="17"/>
      <c r="O429" s="10"/>
      <c r="P429" s="10"/>
      <c r="Q429" s="10"/>
      <c r="R429" s="10"/>
      <c r="S429" s="10"/>
      <c r="T429" s="10"/>
    </row>
    <row r="430" spans="2:20" hidden="1" outlineLevel="1" x14ac:dyDescent="0.25">
      <c r="B430" s="15"/>
      <c r="C430" s="275"/>
      <c r="D430" s="267"/>
      <c r="E430" s="267"/>
      <c r="F430" s="267"/>
      <c r="G430" s="267"/>
      <c r="H430" s="268"/>
      <c r="I430" s="268"/>
      <c r="J430" s="268"/>
      <c r="K430" s="269"/>
      <c r="L430" s="270"/>
      <c r="M430" s="276"/>
      <c r="N430" s="17"/>
      <c r="O430" s="10"/>
      <c r="P430" s="10"/>
      <c r="Q430" s="10"/>
      <c r="R430" s="10"/>
      <c r="S430" s="10"/>
      <c r="T430" s="10"/>
    </row>
    <row r="431" spans="2:20" hidden="1" outlineLevel="1" x14ac:dyDescent="0.25">
      <c r="B431" s="15"/>
      <c r="C431" s="275"/>
      <c r="D431" s="267"/>
      <c r="E431" s="267"/>
      <c r="F431" s="267"/>
      <c r="G431" s="267"/>
      <c r="H431" s="268"/>
      <c r="I431" s="268"/>
      <c r="J431" s="268"/>
      <c r="K431" s="269"/>
      <c r="L431" s="270"/>
      <c r="M431" s="276"/>
      <c r="N431" s="17"/>
      <c r="O431" s="10"/>
      <c r="P431" s="10"/>
      <c r="Q431" s="10"/>
      <c r="R431" s="10"/>
      <c r="S431" s="10"/>
      <c r="T431" s="10"/>
    </row>
    <row r="432" spans="2:20" hidden="1" outlineLevel="1" x14ac:dyDescent="0.25">
      <c r="B432" s="15"/>
      <c r="C432" s="275"/>
      <c r="D432" s="267"/>
      <c r="E432" s="267"/>
      <c r="F432" s="267"/>
      <c r="G432" s="267"/>
      <c r="H432" s="268"/>
      <c r="I432" s="268"/>
      <c r="J432" s="268"/>
      <c r="K432" s="269"/>
      <c r="L432" s="270"/>
      <c r="M432" s="276"/>
      <c r="N432" s="17"/>
      <c r="O432" s="10"/>
      <c r="P432" s="10"/>
      <c r="Q432" s="10"/>
      <c r="R432" s="10"/>
      <c r="S432" s="10"/>
      <c r="T432" s="10"/>
    </row>
    <row r="433" spans="2:20" hidden="1" outlineLevel="1" x14ac:dyDescent="0.25">
      <c r="B433" s="15"/>
      <c r="C433" s="275"/>
      <c r="D433" s="267"/>
      <c r="E433" s="267"/>
      <c r="F433" s="267"/>
      <c r="G433" s="267"/>
      <c r="H433" s="268"/>
      <c r="I433" s="268"/>
      <c r="J433" s="268"/>
      <c r="K433" s="269"/>
      <c r="L433" s="270"/>
      <c r="M433" s="276"/>
      <c r="N433" s="17"/>
      <c r="O433" s="10"/>
      <c r="P433" s="10"/>
      <c r="Q433" s="10"/>
      <c r="R433" s="10"/>
      <c r="S433" s="10"/>
      <c r="T433" s="10"/>
    </row>
    <row r="434" spans="2:20" hidden="1" outlineLevel="1" x14ac:dyDescent="0.25">
      <c r="B434" s="15"/>
      <c r="C434" s="275"/>
      <c r="D434" s="267"/>
      <c r="E434" s="267"/>
      <c r="F434" s="267"/>
      <c r="G434" s="267"/>
      <c r="H434" s="268"/>
      <c r="I434" s="268"/>
      <c r="J434" s="268"/>
      <c r="K434" s="269"/>
      <c r="L434" s="270"/>
      <c r="M434" s="276"/>
      <c r="N434" s="17"/>
      <c r="O434" s="10"/>
      <c r="P434" s="10"/>
      <c r="Q434" s="10"/>
      <c r="R434" s="10"/>
      <c r="S434" s="10"/>
      <c r="T434" s="10"/>
    </row>
    <row r="435" spans="2:20" hidden="1" outlineLevel="1" x14ac:dyDescent="0.25">
      <c r="B435" s="15"/>
      <c r="C435" s="275"/>
      <c r="D435" s="267"/>
      <c r="E435" s="267"/>
      <c r="F435" s="267"/>
      <c r="G435" s="267"/>
      <c r="H435" s="268"/>
      <c r="I435" s="268"/>
      <c r="J435" s="268"/>
      <c r="K435" s="269"/>
      <c r="L435" s="270"/>
      <c r="M435" s="276"/>
      <c r="N435" s="17"/>
      <c r="O435" s="10"/>
      <c r="P435" s="10"/>
      <c r="Q435" s="10"/>
      <c r="R435" s="10"/>
      <c r="S435" s="10"/>
      <c r="T435" s="10"/>
    </row>
    <row r="436" spans="2:20" hidden="1" outlineLevel="1" x14ac:dyDescent="0.25">
      <c r="B436" s="15"/>
      <c r="C436" s="275"/>
      <c r="D436" s="267"/>
      <c r="E436" s="267"/>
      <c r="F436" s="267"/>
      <c r="G436" s="267"/>
      <c r="H436" s="268"/>
      <c r="I436" s="268"/>
      <c r="J436" s="268"/>
      <c r="K436" s="269"/>
      <c r="L436" s="270"/>
      <c r="M436" s="276"/>
      <c r="N436" s="17"/>
      <c r="O436" s="10"/>
      <c r="P436" s="10"/>
      <c r="Q436" s="10"/>
      <c r="R436" s="10"/>
      <c r="S436" s="10"/>
      <c r="T436" s="10"/>
    </row>
    <row r="437" spans="2:20" hidden="1" outlineLevel="1" x14ac:dyDescent="0.25">
      <c r="B437" s="15"/>
      <c r="C437" s="275"/>
      <c r="D437" s="267"/>
      <c r="E437" s="267"/>
      <c r="F437" s="267"/>
      <c r="G437" s="267"/>
      <c r="H437" s="268"/>
      <c r="I437" s="268"/>
      <c r="J437" s="268"/>
      <c r="K437" s="269"/>
      <c r="L437" s="270"/>
      <c r="M437" s="276"/>
      <c r="N437" s="17"/>
      <c r="O437" s="10"/>
      <c r="P437" s="10"/>
      <c r="Q437" s="10"/>
      <c r="R437" s="10"/>
      <c r="S437" s="10"/>
      <c r="T437" s="10"/>
    </row>
    <row r="438" spans="2:20" hidden="1" outlineLevel="1" x14ac:dyDescent="0.25">
      <c r="B438" s="15"/>
      <c r="C438" s="275"/>
      <c r="D438" s="267"/>
      <c r="E438" s="267"/>
      <c r="F438" s="267"/>
      <c r="G438" s="267"/>
      <c r="H438" s="268"/>
      <c r="I438" s="268"/>
      <c r="J438" s="268"/>
      <c r="K438" s="269"/>
      <c r="L438" s="270"/>
      <c r="M438" s="276"/>
      <c r="N438" s="17"/>
      <c r="O438" s="10"/>
      <c r="P438" s="10"/>
      <c r="Q438" s="10"/>
      <c r="R438" s="10"/>
      <c r="S438" s="10"/>
      <c r="T438" s="10"/>
    </row>
    <row r="439" spans="2:20" hidden="1" outlineLevel="1" x14ac:dyDescent="0.25">
      <c r="B439" s="15"/>
      <c r="C439" s="275"/>
      <c r="D439" s="267"/>
      <c r="E439" s="267"/>
      <c r="F439" s="267"/>
      <c r="G439" s="267"/>
      <c r="H439" s="268"/>
      <c r="I439" s="268"/>
      <c r="J439" s="268"/>
      <c r="K439" s="269"/>
      <c r="L439" s="270"/>
      <c r="M439" s="276"/>
      <c r="N439" s="17"/>
      <c r="O439" s="10"/>
      <c r="P439" s="10"/>
      <c r="Q439" s="10"/>
      <c r="R439" s="10"/>
      <c r="S439" s="10"/>
      <c r="T439" s="10"/>
    </row>
    <row r="440" spans="2:20" hidden="1" outlineLevel="1" x14ac:dyDescent="0.25">
      <c r="B440" s="15"/>
      <c r="C440" s="275"/>
      <c r="D440" s="267"/>
      <c r="E440" s="267"/>
      <c r="F440" s="267"/>
      <c r="G440" s="267"/>
      <c r="H440" s="268"/>
      <c r="I440" s="268"/>
      <c r="J440" s="268"/>
      <c r="K440" s="269"/>
      <c r="L440" s="270"/>
      <c r="M440" s="276"/>
      <c r="N440" s="17"/>
      <c r="O440" s="10"/>
      <c r="P440" s="10"/>
      <c r="Q440" s="10"/>
      <c r="R440" s="10"/>
      <c r="S440" s="10"/>
      <c r="T440" s="10"/>
    </row>
    <row r="441" spans="2:20" hidden="1" outlineLevel="1" x14ac:dyDescent="0.25">
      <c r="B441" s="15"/>
      <c r="C441" s="275"/>
      <c r="D441" s="267"/>
      <c r="E441" s="267"/>
      <c r="F441" s="267"/>
      <c r="G441" s="267"/>
      <c r="H441" s="268"/>
      <c r="I441" s="268"/>
      <c r="J441" s="268"/>
      <c r="K441" s="269"/>
      <c r="L441" s="270"/>
      <c r="M441" s="276"/>
      <c r="N441" s="17"/>
      <c r="O441" s="10"/>
      <c r="P441" s="10"/>
      <c r="Q441" s="10"/>
      <c r="R441" s="10"/>
      <c r="S441" s="10"/>
      <c r="T441" s="10"/>
    </row>
    <row r="442" spans="2:20" hidden="1" outlineLevel="1" x14ac:dyDescent="0.25">
      <c r="B442" s="15"/>
      <c r="C442" s="275"/>
      <c r="D442" s="267"/>
      <c r="E442" s="267"/>
      <c r="F442" s="267"/>
      <c r="G442" s="267"/>
      <c r="H442" s="268"/>
      <c r="I442" s="268"/>
      <c r="J442" s="268"/>
      <c r="K442" s="269"/>
      <c r="L442" s="270"/>
      <c r="M442" s="276"/>
      <c r="N442" s="17"/>
      <c r="O442" s="10"/>
      <c r="P442" s="10"/>
      <c r="Q442" s="10"/>
      <c r="R442" s="10"/>
      <c r="S442" s="10"/>
      <c r="T442" s="10"/>
    </row>
    <row r="443" spans="2:20" hidden="1" outlineLevel="1" x14ac:dyDescent="0.25">
      <c r="B443" s="15"/>
      <c r="C443" s="275"/>
      <c r="D443" s="267"/>
      <c r="E443" s="267"/>
      <c r="F443" s="267"/>
      <c r="G443" s="267"/>
      <c r="H443" s="268"/>
      <c r="I443" s="268"/>
      <c r="J443" s="268"/>
      <c r="K443" s="269"/>
      <c r="L443" s="270"/>
      <c r="M443" s="276"/>
      <c r="N443" s="17"/>
      <c r="O443" s="10"/>
      <c r="P443" s="10"/>
      <c r="Q443" s="10"/>
      <c r="R443" s="10"/>
      <c r="S443" s="10"/>
      <c r="T443" s="10"/>
    </row>
    <row r="444" spans="2:20" hidden="1" outlineLevel="1" x14ac:dyDescent="0.25">
      <c r="B444" s="15"/>
      <c r="C444" s="275"/>
      <c r="D444" s="267"/>
      <c r="E444" s="267"/>
      <c r="F444" s="267"/>
      <c r="G444" s="267"/>
      <c r="H444" s="268"/>
      <c r="I444" s="268"/>
      <c r="J444" s="268"/>
      <c r="K444" s="269"/>
      <c r="L444" s="270"/>
      <c r="M444" s="276"/>
      <c r="N444" s="17"/>
      <c r="O444" s="10"/>
      <c r="P444" s="10"/>
      <c r="Q444" s="10"/>
      <c r="R444" s="10"/>
      <c r="S444" s="10"/>
      <c r="T444" s="10"/>
    </row>
    <row r="445" spans="2:20" hidden="1" outlineLevel="1" x14ac:dyDescent="0.25">
      <c r="B445" s="15"/>
      <c r="C445" s="275"/>
      <c r="D445" s="267"/>
      <c r="E445" s="267"/>
      <c r="F445" s="267"/>
      <c r="G445" s="267"/>
      <c r="H445" s="268"/>
      <c r="I445" s="268"/>
      <c r="J445" s="268"/>
      <c r="K445" s="269"/>
      <c r="L445" s="270"/>
      <c r="M445" s="276"/>
      <c r="N445" s="17"/>
      <c r="O445" s="10"/>
      <c r="P445" s="10"/>
      <c r="Q445" s="10"/>
      <c r="R445" s="10"/>
      <c r="S445" s="10"/>
      <c r="T445" s="10"/>
    </row>
    <row r="446" spans="2:20" hidden="1" outlineLevel="1" x14ac:dyDescent="0.25">
      <c r="B446" s="15"/>
      <c r="C446" s="275"/>
      <c r="D446" s="267"/>
      <c r="E446" s="267"/>
      <c r="F446" s="267"/>
      <c r="G446" s="267"/>
      <c r="H446" s="268"/>
      <c r="I446" s="268"/>
      <c r="J446" s="268"/>
      <c r="K446" s="269"/>
      <c r="L446" s="270"/>
      <c r="M446" s="276"/>
      <c r="N446" s="17"/>
      <c r="O446" s="10"/>
      <c r="P446" s="10"/>
      <c r="Q446" s="10"/>
      <c r="R446" s="10"/>
      <c r="S446" s="10"/>
      <c r="T446" s="10"/>
    </row>
    <row r="447" spans="2:20" hidden="1" outlineLevel="1" x14ac:dyDescent="0.25">
      <c r="B447" s="15"/>
      <c r="C447" s="275"/>
      <c r="D447" s="267"/>
      <c r="E447" s="267"/>
      <c r="F447" s="267"/>
      <c r="G447" s="267"/>
      <c r="H447" s="268"/>
      <c r="I447" s="268"/>
      <c r="J447" s="268"/>
      <c r="K447" s="269"/>
      <c r="L447" s="270"/>
      <c r="M447" s="276"/>
      <c r="N447" s="17"/>
      <c r="O447" s="10"/>
      <c r="P447" s="10"/>
      <c r="Q447" s="10"/>
      <c r="R447" s="10"/>
      <c r="S447" s="10"/>
      <c r="T447" s="10"/>
    </row>
    <row r="448" spans="2:20" hidden="1" outlineLevel="1" x14ac:dyDescent="0.25">
      <c r="B448" s="15"/>
      <c r="C448" s="275"/>
      <c r="D448" s="267"/>
      <c r="E448" s="267"/>
      <c r="F448" s="267"/>
      <c r="G448" s="267"/>
      <c r="H448" s="268"/>
      <c r="I448" s="268"/>
      <c r="J448" s="268"/>
      <c r="K448" s="269"/>
      <c r="L448" s="270"/>
      <c r="M448" s="276"/>
      <c r="N448" s="17"/>
      <c r="O448" s="10"/>
      <c r="P448" s="10"/>
      <c r="Q448" s="10"/>
      <c r="R448" s="10"/>
      <c r="S448" s="10"/>
      <c r="T448" s="10"/>
    </row>
    <row r="449" spans="2:20" hidden="1" outlineLevel="1" x14ac:dyDescent="0.25">
      <c r="B449" s="15"/>
      <c r="C449" s="275"/>
      <c r="D449" s="267"/>
      <c r="E449" s="267"/>
      <c r="F449" s="267"/>
      <c r="G449" s="267"/>
      <c r="H449" s="268"/>
      <c r="I449" s="268"/>
      <c r="J449" s="268"/>
      <c r="K449" s="269"/>
      <c r="L449" s="270"/>
      <c r="M449" s="276"/>
      <c r="N449" s="17"/>
      <c r="O449" s="10"/>
      <c r="P449" s="10"/>
      <c r="Q449" s="10"/>
      <c r="R449" s="10"/>
      <c r="S449" s="10"/>
      <c r="T449" s="10"/>
    </row>
    <row r="450" spans="2:20" hidden="1" outlineLevel="1" x14ac:dyDescent="0.25">
      <c r="B450" s="15"/>
      <c r="C450" s="275"/>
      <c r="D450" s="267"/>
      <c r="E450" s="267"/>
      <c r="F450" s="267"/>
      <c r="G450" s="267"/>
      <c r="H450" s="268"/>
      <c r="I450" s="268"/>
      <c r="J450" s="268"/>
      <c r="K450" s="269"/>
      <c r="L450" s="270"/>
      <c r="M450" s="276"/>
      <c r="N450" s="17"/>
      <c r="O450" s="10"/>
      <c r="P450" s="10"/>
      <c r="Q450" s="10"/>
      <c r="R450" s="10"/>
      <c r="S450" s="10"/>
      <c r="T450" s="10"/>
    </row>
    <row r="451" spans="2:20" hidden="1" outlineLevel="1" x14ac:dyDescent="0.25">
      <c r="B451" s="15"/>
      <c r="C451" s="275"/>
      <c r="D451" s="267"/>
      <c r="E451" s="267"/>
      <c r="F451" s="267"/>
      <c r="G451" s="267"/>
      <c r="H451" s="268"/>
      <c r="I451" s="268"/>
      <c r="J451" s="268"/>
      <c r="K451" s="269"/>
      <c r="L451" s="270"/>
      <c r="M451" s="276"/>
      <c r="N451" s="17"/>
      <c r="O451" s="10"/>
      <c r="P451" s="10"/>
      <c r="Q451" s="10"/>
      <c r="R451" s="10"/>
      <c r="S451" s="10"/>
      <c r="T451" s="10"/>
    </row>
    <row r="452" spans="2:20" hidden="1" outlineLevel="1" x14ac:dyDescent="0.25">
      <c r="B452" s="15"/>
      <c r="C452" s="275"/>
      <c r="D452" s="267"/>
      <c r="E452" s="267"/>
      <c r="F452" s="267"/>
      <c r="G452" s="267"/>
      <c r="H452" s="268"/>
      <c r="I452" s="268"/>
      <c r="J452" s="268"/>
      <c r="K452" s="269"/>
      <c r="L452" s="270"/>
      <c r="M452" s="276"/>
      <c r="N452" s="17"/>
      <c r="O452" s="10"/>
      <c r="P452" s="10"/>
      <c r="Q452" s="10"/>
      <c r="R452" s="10"/>
      <c r="S452" s="10"/>
      <c r="T452" s="10"/>
    </row>
    <row r="453" spans="2:20" hidden="1" outlineLevel="1" x14ac:dyDescent="0.25">
      <c r="B453" s="15"/>
      <c r="C453" s="275"/>
      <c r="D453" s="267"/>
      <c r="E453" s="267"/>
      <c r="F453" s="267"/>
      <c r="G453" s="267"/>
      <c r="H453" s="268"/>
      <c r="I453" s="268"/>
      <c r="J453" s="268"/>
      <c r="K453" s="269"/>
      <c r="L453" s="270"/>
      <c r="M453" s="276"/>
      <c r="N453" s="17"/>
      <c r="O453" s="10"/>
      <c r="P453" s="10"/>
      <c r="Q453" s="10"/>
      <c r="R453" s="10"/>
      <c r="S453" s="10"/>
      <c r="T453" s="10"/>
    </row>
    <row r="454" spans="2:20" hidden="1" outlineLevel="1" x14ac:dyDescent="0.25">
      <c r="B454" s="15"/>
      <c r="C454" s="275"/>
      <c r="D454" s="267"/>
      <c r="E454" s="267"/>
      <c r="F454" s="267"/>
      <c r="G454" s="267"/>
      <c r="H454" s="268"/>
      <c r="I454" s="268"/>
      <c r="J454" s="268"/>
      <c r="K454" s="269"/>
      <c r="L454" s="270"/>
      <c r="M454" s="276"/>
      <c r="N454" s="17"/>
      <c r="O454" s="10"/>
      <c r="P454" s="10"/>
      <c r="Q454" s="10"/>
      <c r="R454" s="10"/>
      <c r="S454" s="10"/>
      <c r="T454" s="10"/>
    </row>
    <row r="455" spans="2:20" hidden="1" outlineLevel="1" x14ac:dyDescent="0.25">
      <c r="B455" s="15"/>
      <c r="C455" s="275"/>
      <c r="D455" s="267"/>
      <c r="E455" s="267"/>
      <c r="F455" s="267"/>
      <c r="G455" s="267"/>
      <c r="H455" s="268"/>
      <c r="I455" s="268"/>
      <c r="J455" s="268"/>
      <c r="K455" s="269"/>
      <c r="L455" s="270"/>
      <c r="M455" s="276"/>
      <c r="N455" s="17"/>
      <c r="O455" s="10"/>
      <c r="P455" s="10"/>
      <c r="Q455" s="10"/>
      <c r="R455" s="10"/>
      <c r="S455" s="10"/>
      <c r="T455" s="10"/>
    </row>
    <row r="456" spans="2:20" hidden="1" outlineLevel="1" x14ac:dyDescent="0.25">
      <c r="B456" s="15"/>
      <c r="C456" s="275"/>
      <c r="D456" s="267"/>
      <c r="E456" s="267"/>
      <c r="F456" s="267"/>
      <c r="G456" s="267"/>
      <c r="H456" s="268"/>
      <c r="I456" s="268"/>
      <c r="J456" s="268"/>
      <c r="K456" s="269"/>
      <c r="L456" s="270"/>
      <c r="M456" s="276"/>
      <c r="N456" s="17"/>
      <c r="O456" s="10"/>
      <c r="P456" s="10"/>
      <c r="Q456" s="10"/>
      <c r="R456" s="10"/>
      <c r="S456" s="10"/>
      <c r="T456" s="10"/>
    </row>
    <row r="457" spans="2:20" hidden="1" outlineLevel="1" x14ac:dyDescent="0.25">
      <c r="B457" s="15"/>
      <c r="C457" s="275"/>
      <c r="D457" s="267"/>
      <c r="E457" s="267"/>
      <c r="F457" s="267"/>
      <c r="G457" s="267"/>
      <c r="H457" s="268"/>
      <c r="I457" s="268"/>
      <c r="J457" s="268"/>
      <c r="K457" s="269"/>
      <c r="L457" s="270"/>
      <c r="M457" s="276"/>
      <c r="N457" s="17"/>
      <c r="O457" s="10"/>
      <c r="P457" s="10"/>
      <c r="Q457" s="10"/>
      <c r="R457" s="10"/>
      <c r="S457" s="10"/>
      <c r="T457" s="10"/>
    </row>
    <row r="458" spans="2:20" hidden="1" outlineLevel="1" x14ac:dyDescent="0.25">
      <c r="B458" s="15"/>
      <c r="C458" s="275"/>
      <c r="D458" s="267"/>
      <c r="E458" s="267"/>
      <c r="F458" s="267"/>
      <c r="G458" s="267"/>
      <c r="H458" s="268"/>
      <c r="I458" s="268"/>
      <c r="J458" s="268"/>
      <c r="K458" s="269"/>
      <c r="L458" s="270"/>
      <c r="M458" s="276"/>
      <c r="N458" s="17"/>
      <c r="O458" s="10"/>
      <c r="P458" s="10"/>
      <c r="Q458" s="10"/>
      <c r="R458" s="10"/>
      <c r="S458" s="10"/>
      <c r="T458" s="10"/>
    </row>
    <row r="459" spans="2:20" hidden="1" outlineLevel="1" x14ac:dyDescent="0.25">
      <c r="B459" s="15"/>
      <c r="C459" s="275"/>
      <c r="D459" s="267"/>
      <c r="E459" s="267"/>
      <c r="F459" s="267"/>
      <c r="G459" s="267"/>
      <c r="H459" s="268"/>
      <c r="I459" s="268"/>
      <c r="J459" s="268"/>
      <c r="K459" s="269"/>
      <c r="L459" s="270"/>
      <c r="M459" s="276"/>
      <c r="N459" s="17"/>
      <c r="O459" s="10"/>
      <c r="P459" s="10"/>
      <c r="Q459" s="10"/>
      <c r="R459" s="10"/>
      <c r="S459" s="10"/>
      <c r="T459" s="10"/>
    </row>
    <row r="460" spans="2:20" hidden="1" outlineLevel="1" x14ac:dyDescent="0.25">
      <c r="B460" s="15"/>
      <c r="C460" s="275"/>
      <c r="D460" s="267"/>
      <c r="E460" s="267"/>
      <c r="F460" s="267"/>
      <c r="G460" s="267"/>
      <c r="H460" s="268"/>
      <c r="I460" s="268"/>
      <c r="J460" s="268"/>
      <c r="K460" s="269"/>
      <c r="L460" s="270"/>
      <c r="M460" s="276"/>
      <c r="N460" s="17"/>
      <c r="O460" s="10"/>
      <c r="P460" s="10"/>
      <c r="Q460" s="10"/>
      <c r="R460" s="10"/>
      <c r="S460" s="10"/>
      <c r="T460" s="10"/>
    </row>
    <row r="461" spans="2:20" hidden="1" outlineLevel="1" x14ac:dyDescent="0.25">
      <c r="B461" s="15"/>
      <c r="C461" s="275"/>
      <c r="D461" s="267"/>
      <c r="E461" s="267"/>
      <c r="F461" s="267"/>
      <c r="G461" s="267"/>
      <c r="H461" s="268"/>
      <c r="I461" s="268"/>
      <c r="J461" s="268"/>
      <c r="K461" s="269"/>
      <c r="L461" s="270"/>
      <c r="M461" s="276"/>
      <c r="N461" s="17"/>
      <c r="O461" s="10"/>
      <c r="P461" s="10"/>
      <c r="Q461" s="10"/>
      <c r="R461" s="10"/>
      <c r="S461" s="10"/>
      <c r="T461" s="10"/>
    </row>
    <row r="462" spans="2:20" hidden="1" outlineLevel="1" x14ac:dyDescent="0.25">
      <c r="B462" s="15"/>
      <c r="C462" s="275"/>
      <c r="D462" s="267"/>
      <c r="E462" s="267"/>
      <c r="F462" s="267"/>
      <c r="G462" s="267"/>
      <c r="H462" s="268"/>
      <c r="I462" s="268"/>
      <c r="J462" s="268"/>
      <c r="K462" s="269"/>
      <c r="L462" s="270"/>
      <c r="M462" s="276"/>
      <c r="N462" s="17"/>
      <c r="O462" s="10"/>
      <c r="P462" s="10"/>
      <c r="Q462" s="10"/>
      <c r="R462" s="10"/>
      <c r="S462" s="10"/>
      <c r="T462" s="10"/>
    </row>
    <row r="463" spans="2:20" hidden="1" outlineLevel="1" x14ac:dyDescent="0.25">
      <c r="B463" s="15"/>
      <c r="C463" s="275"/>
      <c r="D463" s="267"/>
      <c r="E463" s="267"/>
      <c r="F463" s="267"/>
      <c r="G463" s="267"/>
      <c r="H463" s="268"/>
      <c r="I463" s="268"/>
      <c r="J463" s="268"/>
      <c r="K463" s="269"/>
      <c r="L463" s="270"/>
      <c r="M463" s="276"/>
      <c r="N463" s="17"/>
      <c r="O463" s="10"/>
      <c r="P463" s="10"/>
      <c r="Q463" s="10"/>
      <c r="R463" s="10"/>
      <c r="S463" s="10"/>
      <c r="T463" s="10"/>
    </row>
    <row r="464" spans="2:20" hidden="1" outlineLevel="1" x14ac:dyDescent="0.25">
      <c r="B464" s="15"/>
      <c r="C464" s="275"/>
      <c r="D464" s="267"/>
      <c r="E464" s="267"/>
      <c r="F464" s="267"/>
      <c r="G464" s="267"/>
      <c r="H464" s="268"/>
      <c r="I464" s="268"/>
      <c r="J464" s="268"/>
      <c r="K464" s="269"/>
      <c r="L464" s="270"/>
      <c r="M464" s="276"/>
      <c r="N464" s="17"/>
      <c r="O464" s="10"/>
      <c r="P464" s="10"/>
      <c r="Q464" s="10"/>
      <c r="R464" s="10"/>
      <c r="S464" s="10"/>
      <c r="T464" s="10"/>
    </row>
    <row r="465" spans="2:20" hidden="1" outlineLevel="1" x14ac:dyDescent="0.25">
      <c r="B465" s="15"/>
      <c r="C465" s="275"/>
      <c r="D465" s="267"/>
      <c r="E465" s="267"/>
      <c r="F465" s="267"/>
      <c r="G465" s="267"/>
      <c r="H465" s="268"/>
      <c r="I465" s="268"/>
      <c r="J465" s="268"/>
      <c r="K465" s="269"/>
      <c r="L465" s="270"/>
      <c r="M465" s="276"/>
      <c r="N465" s="17"/>
      <c r="O465" s="10"/>
      <c r="P465" s="10"/>
      <c r="Q465" s="10"/>
      <c r="R465" s="10"/>
      <c r="S465" s="10"/>
      <c r="T465" s="10"/>
    </row>
    <row r="466" spans="2:20" hidden="1" outlineLevel="1" x14ac:dyDescent="0.25">
      <c r="B466" s="15"/>
      <c r="C466" s="275"/>
      <c r="D466" s="267"/>
      <c r="E466" s="267"/>
      <c r="F466" s="267"/>
      <c r="G466" s="267"/>
      <c r="H466" s="268"/>
      <c r="I466" s="268"/>
      <c r="J466" s="268"/>
      <c r="K466" s="269"/>
      <c r="L466" s="270"/>
      <c r="M466" s="276"/>
      <c r="N466" s="17"/>
      <c r="O466" s="10"/>
      <c r="P466" s="10"/>
      <c r="Q466" s="10"/>
      <c r="R466" s="10"/>
      <c r="S466" s="10"/>
      <c r="T466" s="10"/>
    </row>
    <row r="467" spans="2:20" hidden="1" outlineLevel="1" x14ac:dyDescent="0.25">
      <c r="B467" s="15"/>
      <c r="C467" s="275"/>
      <c r="D467" s="267"/>
      <c r="E467" s="267"/>
      <c r="F467" s="267"/>
      <c r="G467" s="267"/>
      <c r="H467" s="268"/>
      <c r="I467" s="268"/>
      <c r="J467" s="268"/>
      <c r="K467" s="269"/>
      <c r="L467" s="270"/>
      <c r="M467" s="276"/>
      <c r="N467" s="17"/>
      <c r="O467" s="10"/>
      <c r="P467" s="10"/>
      <c r="Q467" s="10"/>
      <c r="R467" s="10"/>
      <c r="S467" s="10"/>
      <c r="T467" s="10"/>
    </row>
    <row r="468" spans="2:20" hidden="1" outlineLevel="1" x14ac:dyDescent="0.25">
      <c r="B468" s="15"/>
      <c r="C468" s="275"/>
      <c r="D468" s="267"/>
      <c r="E468" s="267"/>
      <c r="F468" s="267"/>
      <c r="G468" s="267"/>
      <c r="H468" s="268"/>
      <c r="I468" s="268"/>
      <c r="J468" s="268"/>
      <c r="K468" s="269"/>
      <c r="L468" s="270"/>
      <c r="M468" s="276"/>
      <c r="N468" s="17"/>
      <c r="O468" s="10"/>
      <c r="P468" s="10"/>
      <c r="Q468" s="10"/>
      <c r="R468" s="10"/>
      <c r="S468" s="10"/>
      <c r="T468" s="10"/>
    </row>
    <row r="469" spans="2:20" hidden="1" outlineLevel="1" x14ac:dyDescent="0.25">
      <c r="B469" s="15"/>
      <c r="C469" s="275"/>
      <c r="D469" s="267"/>
      <c r="E469" s="267"/>
      <c r="F469" s="267"/>
      <c r="G469" s="267"/>
      <c r="H469" s="268"/>
      <c r="I469" s="268"/>
      <c r="J469" s="268"/>
      <c r="K469" s="269"/>
      <c r="L469" s="270"/>
      <c r="M469" s="276"/>
      <c r="N469" s="17"/>
      <c r="O469" s="10"/>
      <c r="P469" s="10"/>
      <c r="Q469" s="10"/>
      <c r="R469" s="10"/>
      <c r="S469" s="10"/>
      <c r="T469" s="10"/>
    </row>
    <row r="470" spans="2:20" hidden="1" outlineLevel="1" x14ac:dyDescent="0.25">
      <c r="B470" s="15"/>
      <c r="C470" s="275"/>
      <c r="D470" s="267"/>
      <c r="E470" s="267"/>
      <c r="F470" s="267"/>
      <c r="G470" s="267"/>
      <c r="H470" s="268"/>
      <c r="I470" s="268"/>
      <c r="J470" s="268"/>
      <c r="K470" s="269"/>
      <c r="L470" s="270"/>
      <c r="M470" s="276"/>
      <c r="N470" s="17"/>
      <c r="O470" s="10"/>
      <c r="P470" s="10"/>
      <c r="Q470" s="10"/>
      <c r="R470" s="10"/>
      <c r="S470" s="10"/>
      <c r="T470" s="10"/>
    </row>
    <row r="471" spans="2:20" hidden="1" outlineLevel="1" x14ac:dyDescent="0.25">
      <c r="B471" s="15"/>
      <c r="C471" s="275"/>
      <c r="D471" s="267"/>
      <c r="E471" s="267"/>
      <c r="F471" s="267"/>
      <c r="G471" s="267"/>
      <c r="H471" s="268"/>
      <c r="I471" s="268"/>
      <c r="J471" s="268"/>
      <c r="K471" s="269"/>
      <c r="L471" s="270"/>
      <c r="M471" s="276"/>
      <c r="N471" s="17"/>
      <c r="O471" s="10"/>
      <c r="P471" s="10"/>
      <c r="Q471" s="10"/>
      <c r="R471" s="10"/>
      <c r="S471" s="10"/>
      <c r="T471" s="10"/>
    </row>
    <row r="472" spans="2:20" hidden="1" outlineLevel="1" x14ac:dyDescent="0.25">
      <c r="B472" s="15"/>
      <c r="C472" s="275"/>
      <c r="D472" s="267"/>
      <c r="E472" s="267"/>
      <c r="F472" s="267"/>
      <c r="G472" s="267"/>
      <c r="H472" s="268"/>
      <c r="I472" s="268"/>
      <c r="J472" s="268"/>
      <c r="K472" s="269"/>
      <c r="L472" s="270"/>
      <c r="M472" s="276"/>
      <c r="N472" s="17"/>
      <c r="O472" s="10"/>
      <c r="P472" s="10"/>
      <c r="Q472" s="10"/>
      <c r="R472" s="10"/>
      <c r="S472" s="10"/>
      <c r="T472" s="10"/>
    </row>
    <row r="473" spans="2:20" hidden="1" outlineLevel="1" x14ac:dyDescent="0.25">
      <c r="B473" s="15"/>
      <c r="C473" s="275"/>
      <c r="D473" s="267"/>
      <c r="E473" s="267"/>
      <c r="F473" s="267"/>
      <c r="G473" s="267"/>
      <c r="H473" s="268"/>
      <c r="I473" s="268"/>
      <c r="J473" s="268"/>
      <c r="K473" s="269"/>
      <c r="L473" s="270"/>
      <c r="M473" s="276"/>
      <c r="N473" s="17"/>
      <c r="O473" s="10"/>
      <c r="P473" s="10"/>
      <c r="Q473" s="10"/>
      <c r="R473" s="10"/>
      <c r="S473" s="10"/>
      <c r="T473" s="10"/>
    </row>
    <row r="474" spans="2:20" hidden="1" outlineLevel="1" x14ac:dyDescent="0.25">
      <c r="B474" s="15"/>
      <c r="C474" s="275"/>
      <c r="D474" s="267"/>
      <c r="E474" s="267"/>
      <c r="F474" s="267"/>
      <c r="G474" s="267"/>
      <c r="H474" s="268"/>
      <c r="I474" s="268"/>
      <c r="J474" s="268"/>
      <c r="K474" s="269"/>
      <c r="L474" s="270"/>
      <c r="M474" s="276"/>
      <c r="N474" s="17"/>
      <c r="O474" s="10"/>
      <c r="P474" s="10"/>
      <c r="Q474" s="10"/>
      <c r="R474" s="10"/>
      <c r="S474" s="10"/>
      <c r="T474" s="10"/>
    </row>
    <row r="475" spans="2:20" hidden="1" outlineLevel="1" x14ac:dyDescent="0.25">
      <c r="B475" s="15"/>
      <c r="C475" s="275"/>
      <c r="D475" s="267"/>
      <c r="E475" s="267"/>
      <c r="F475" s="267"/>
      <c r="G475" s="267"/>
      <c r="H475" s="268"/>
      <c r="I475" s="268"/>
      <c r="J475" s="268"/>
      <c r="K475" s="269"/>
      <c r="L475" s="270"/>
      <c r="M475" s="276"/>
      <c r="N475" s="17"/>
      <c r="O475" s="10"/>
      <c r="P475" s="10"/>
      <c r="Q475" s="10"/>
      <c r="R475" s="10"/>
      <c r="S475" s="10"/>
      <c r="T475" s="10"/>
    </row>
    <row r="476" spans="2:20" hidden="1" outlineLevel="1" x14ac:dyDescent="0.25">
      <c r="B476" s="15"/>
      <c r="C476" s="275"/>
      <c r="D476" s="267"/>
      <c r="E476" s="267"/>
      <c r="F476" s="267"/>
      <c r="G476" s="267"/>
      <c r="H476" s="268"/>
      <c r="I476" s="268"/>
      <c r="J476" s="268"/>
      <c r="K476" s="269"/>
      <c r="L476" s="270"/>
      <c r="M476" s="276"/>
      <c r="N476" s="17"/>
      <c r="O476" s="10"/>
      <c r="P476" s="10"/>
      <c r="Q476" s="10"/>
      <c r="R476" s="10"/>
      <c r="S476" s="10"/>
      <c r="T476" s="10"/>
    </row>
    <row r="477" spans="2:20" hidden="1" outlineLevel="1" x14ac:dyDescent="0.25">
      <c r="B477" s="15"/>
      <c r="C477" s="275"/>
      <c r="D477" s="267"/>
      <c r="E477" s="267"/>
      <c r="F477" s="267"/>
      <c r="G477" s="267"/>
      <c r="H477" s="268"/>
      <c r="I477" s="268"/>
      <c r="J477" s="268"/>
      <c r="K477" s="269"/>
      <c r="L477" s="270"/>
      <c r="M477" s="276"/>
      <c r="N477" s="17"/>
      <c r="O477" s="10"/>
      <c r="P477" s="10"/>
      <c r="Q477" s="10"/>
      <c r="R477" s="10"/>
      <c r="S477" s="10"/>
      <c r="T477" s="10"/>
    </row>
    <row r="478" spans="2:20" hidden="1" outlineLevel="1" x14ac:dyDescent="0.25">
      <c r="B478" s="15"/>
      <c r="C478" s="275"/>
      <c r="D478" s="267"/>
      <c r="E478" s="267"/>
      <c r="F478" s="267"/>
      <c r="G478" s="267"/>
      <c r="H478" s="268"/>
      <c r="I478" s="268"/>
      <c r="J478" s="268"/>
      <c r="K478" s="269"/>
      <c r="L478" s="270"/>
      <c r="M478" s="276"/>
      <c r="N478" s="17"/>
      <c r="O478" s="10"/>
      <c r="P478" s="10"/>
      <c r="Q478" s="10"/>
      <c r="R478" s="10"/>
      <c r="S478" s="10"/>
      <c r="T478" s="10"/>
    </row>
    <row r="479" spans="2:20" hidden="1" outlineLevel="1" x14ac:dyDescent="0.25">
      <c r="B479" s="15"/>
      <c r="C479" s="275"/>
      <c r="D479" s="267"/>
      <c r="E479" s="267"/>
      <c r="F479" s="267"/>
      <c r="G479" s="267"/>
      <c r="H479" s="268"/>
      <c r="I479" s="268"/>
      <c r="J479" s="268"/>
      <c r="K479" s="269"/>
      <c r="L479" s="270"/>
      <c r="M479" s="276"/>
      <c r="N479" s="17"/>
      <c r="O479" s="10"/>
      <c r="P479" s="10"/>
      <c r="Q479" s="10"/>
      <c r="R479" s="10"/>
      <c r="S479" s="10"/>
      <c r="T479" s="10"/>
    </row>
    <row r="480" spans="2:20" hidden="1" outlineLevel="1" x14ac:dyDescent="0.25">
      <c r="B480" s="15"/>
      <c r="C480" s="275"/>
      <c r="D480" s="267"/>
      <c r="E480" s="267"/>
      <c r="F480" s="267"/>
      <c r="G480" s="267"/>
      <c r="H480" s="268"/>
      <c r="I480" s="268"/>
      <c r="J480" s="268"/>
      <c r="K480" s="269"/>
      <c r="L480" s="270"/>
      <c r="M480" s="276"/>
      <c r="N480" s="17"/>
      <c r="O480" s="10"/>
      <c r="P480" s="10"/>
      <c r="Q480" s="10"/>
      <c r="R480" s="10"/>
      <c r="S480" s="10"/>
      <c r="T480" s="10"/>
    </row>
    <row r="481" spans="2:20" hidden="1" outlineLevel="1" x14ac:dyDescent="0.25">
      <c r="B481" s="15"/>
      <c r="C481" s="275"/>
      <c r="D481" s="267"/>
      <c r="E481" s="267"/>
      <c r="F481" s="267"/>
      <c r="G481" s="267"/>
      <c r="H481" s="268"/>
      <c r="I481" s="268"/>
      <c r="J481" s="268"/>
      <c r="K481" s="269"/>
      <c r="L481" s="270"/>
      <c r="M481" s="276"/>
      <c r="N481" s="17"/>
      <c r="O481" s="10"/>
      <c r="P481" s="10"/>
      <c r="Q481" s="10"/>
      <c r="R481" s="10"/>
      <c r="S481" s="10"/>
      <c r="T481" s="10"/>
    </row>
    <row r="482" spans="2:20" hidden="1" outlineLevel="1" x14ac:dyDescent="0.25">
      <c r="B482" s="15"/>
      <c r="C482" s="275"/>
      <c r="D482" s="267"/>
      <c r="E482" s="267"/>
      <c r="F482" s="267"/>
      <c r="G482" s="267"/>
      <c r="H482" s="268"/>
      <c r="I482" s="268"/>
      <c r="J482" s="268"/>
      <c r="K482" s="269"/>
      <c r="L482" s="270"/>
      <c r="M482" s="276"/>
      <c r="N482" s="17"/>
      <c r="O482" s="10"/>
      <c r="P482" s="10"/>
      <c r="Q482" s="10"/>
      <c r="R482" s="10"/>
      <c r="S482" s="10"/>
      <c r="T482" s="10"/>
    </row>
    <row r="483" spans="2:20" hidden="1" outlineLevel="1" x14ac:dyDescent="0.25">
      <c r="B483" s="15"/>
      <c r="C483" s="275"/>
      <c r="D483" s="267"/>
      <c r="E483" s="267"/>
      <c r="F483" s="267"/>
      <c r="G483" s="267"/>
      <c r="H483" s="268"/>
      <c r="I483" s="268"/>
      <c r="J483" s="268"/>
      <c r="K483" s="269"/>
      <c r="L483" s="270"/>
      <c r="M483" s="276"/>
      <c r="N483" s="17"/>
      <c r="O483" s="10"/>
      <c r="P483" s="10"/>
      <c r="Q483" s="10"/>
      <c r="R483" s="10"/>
      <c r="S483" s="10"/>
      <c r="T483" s="10"/>
    </row>
    <row r="484" spans="2:20" hidden="1" outlineLevel="1" x14ac:dyDescent="0.25">
      <c r="B484" s="15"/>
      <c r="C484" s="275"/>
      <c r="D484" s="267"/>
      <c r="E484" s="267"/>
      <c r="F484" s="267"/>
      <c r="G484" s="267"/>
      <c r="H484" s="268"/>
      <c r="I484" s="268"/>
      <c r="J484" s="268"/>
      <c r="K484" s="269"/>
      <c r="L484" s="270"/>
      <c r="M484" s="276"/>
      <c r="N484" s="17"/>
      <c r="O484" s="10"/>
      <c r="P484" s="10"/>
      <c r="Q484" s="10"/>
      <c r="R484" s="10"/>
      <c r="S484" s="10"/>
      <c r="T484" s="10"/>
    </row>
    <row r="485" spans="2:20" hidden="1" outlineLevel="1" x14ac:dyDescent="0.25">
      <c r="B485" s="15"/>
      <c r="C485" s="275"/>
      <c r="D485" s="267"/>
      <c r="E485" s="267"/>
      <c r="F485" s="267"/>
      <c r="G485" s="267"/>
      <c r="H485" s="268"/>
      <c r="I485" s="268"/>
      <c r="J485" s="268"/>
      <c r="K485" s="269"/>
      <c r="L485" s="270"/>
      <c r="M485" s="276"/>
      <c r="N485" s="17"/>
      <c r="O485" s="10"/>
      <c r="P485" s="10"/>
      <c r="Q485" s="10"/>
      <c r="R485" s="10"/>
      <c r="S485" s="10"/>
      <c r="T485" s="10"/>
    </row>
    <row r="486" spans="2:20" hidden="1" outlineLevel="1" x14ac:dyDescent="0.25">
      <c r="B486" s="15"/>
      <c r="C486" s="275"/>
      <c r="D486" s="267"/>
      <c r="E486" s="267"/>
      <c r="F486" s="267"/>
      <c r="G486" s="267"/>
      <c r="H486" s="268"/>
      <c r="I486" s="268"/>
      <c r="J486" s="268"/>
      <c r="K486" s="269"/>
      <c r="L486" s="270"/>
      <c r="M486" s="276"/>
      <c r="N486" s="17"/>
      <c r="O486" s="10"/>
      <c r="P486" s="10"/>
      <c r="Q486" s="10"/>
      <c r="R486" s="10"/>
      <c r="S486" s="10"/>
      <c r="T486" s="10"/>
    </row>
    <row r="487" spans="2:20" hidden="1" outlineLevel="1" x14ac:dyDescent="0.25">
      <c r="B487" s="15"/>
      <c r="C487" s="275"/>
      <c r="D487" s="267"/>
      <c r="E487" s="267"/>
      <c r="F487" s="267"/>
      <c r="G487" s="267"/>
      <c r="H487" s="268"/>
      <c r="I487" s="268"/>
      <c r="J487" s="268"/>
      <c r="K487" s="269"/>
      <c r="L487" s="270"/>
      <c r="M487" s="276"/>
      <c r="N487" s="17"/>
      <c r="O487" s="10"/>
      <c r="P487" s="10"/>
      <c r="Q487" s="10"/>
      <c r="R487" s="10"/>
      <c r="S487" s="10"/>
      <c r="T487" s="10"/>
    </row>
    <row r="488" spans="2:20" hidden="1" outlineLevel="1" x14ac:dyDescent="0.25">
      <c r="B488" s="15"/>
      <c r="C488" s="275"/>
      <c r="D488" s="267"/>
      <c r="E488" s="267"/>
      <c r="F488" s="267"/>
      <c r="G488" s="267"/>
      <c r="H488" s="268"/>
      <c r="I488" s="268"/>
      <c r="J488" s="268"/>
      <c r="K488" s="269"/>
      <c r="L488" s="270"/>
      <c r="M488" s="276"/>
      <c r="N488" s="17"/>
      <c r="O488" s="10"/>
      <c r="P488" s="10"/>
      <c r="Q488" s="10"/>
      <c r="R488" s="10"/>
      <c r="S488" s="10"/>
      <c r="T488" s="10"/>
    </row>
    <row r="489" spans="2:20" hidden="1" outlineLevel="1" x14ac:dyDescent="0.25">
      <c r="B489" s="15"/>
      <c r="C489" s="275"/>
      <c r="D489" s="267"/>
      <c r="E489" s="267"/>
      <c r="F489" s="267"/>
      <c r="G489" s="267"/>
      <c r="H489" s="268"/>
      <c r="I489" s="268"/>
      <c r="J489" s="268"/>
      <c r="K489" s="269"/>
      <c r="L489" s="270"/>
      <c r="M489" s="276"/>
      <c r="N489" s="17"/>
      <c r="O489" s="10"/>
      <c r="P489" s="10"/>
      <c r="Q489" s="10"/>
      <c r="R489" s="10"/>
      <c r="S489" s="10"/>
      <c r="T489" s="10"/>
    </row>
    <row r="490" spans="2:20" hidden="1" outlineLevel="1" x14ac:dyDescent="0.25">
      <c r="B490" s="15"/>
      <c r="C490" s="275"/>
      <c r="D490" s="267"/>
      <c r="E490" s="267"/>
      <c r="F490" s="267"/>
      <c r="G490" s="267"/>
      <c r="H490" s="268"/>
      <c r="I490" s="268"/>
      <c r="J490" s="268"/>
      <c r="K490" s="269"/>
      <c r="L490" s="270"/>
      <c r="M490" s="276"/>
      <c r="N490" s="17"/>
      <c r="O490" s="10"/>
      <c r="P490" s="10"/>
      <c r="Q490" s="10"/>
      <c r="R490" s="10"/>
      <c r="S490" s="10"/>
      <c r="T490" s="10"/>
    </row>
    <row r="491" spans="2:20" hidden="1" outlineLevel="1" x14ac:dyDescent="0.25">
      <c r="B491" s="15"/>
      <c r="C491" s="275"/>
      <c r="D491" s="267"/>
      <c r="E491" s="267"/>
      <c r="F491" s="267"/>
      <c r="G491" s="267"/>
      <c r="H491" s="268"/>
      <c r="I491" s="268"/>
      <c r="J491" s="268"/>
      <c r="K491" s="269"/>
      <c r="L491" s="270"/>
      <c r="M491" s="276"/>
      <c r="N491" s="17"/>
      <c r="O491" s="10"/>
      <c r="P491" s="10"/>
      <c r="Q491" s="10"/>
      <c r="R491" s="10"/>
      <c r="S491" s="10"/>
      <c r="T491" s="10"/>
    </row>
    <row r="492" spans="2:20" hidden="1" outlineLevel="1" x14ac:dyDescent="0.25">
      <c r="B492" s="15"/>
      <c r="C492" s="275"/>
      <c r="D492" s="267"/>
      <c r="E492" s="267"/>
      <c r="F492" s="267"/>
      <c r="G492" s="267"/>
      <c r="H492" s="268"/>
      <c r="I492" s="268"/>
      <c r="J492" s="268"/>
      <c r="K492" s="269"/>
      <c r="L492" s="270"/>
      <c r="M492" s="276"/>
      <c r="N492" s="17"/>
      <c r="O492" s="10"/>
      <c r="P492" s="10"/>
      <c r="Q492" s="10"/>
      <c r="R492" s="10"/>
      <c r="S492" s="10"/>
      <c r="T492" s="10"/>
    </row>
    <row r="493" spans="2:20" hidden="1" outlineLevel="1" x14ac:dyDescent="0.25">
      <c r="B493" s="15"/>
      <c r="C493" s="275"/>
      <c r="D493" s="267"/>
      <c r="E493" s="267"/>
      <c r="F493" s="267"/>
      <c r="G493" s="267"/>
      <c r="H493" s="268"/>
      <c r="I493" s="268"/>
      <c r="J493" s="268"/>
      <c r="K493" s="269"/>
      <c r="L493" s="270"/>
      <c r="M493" s="276"/>
      <c r="N493" s="17"/>
      <c r="O493" s="10"/>
      <c r="P493" s="10"/>
      <c r="Q493" s="10"/>
      <c r="R493" s="10"/>
      <c r="S493" s="10"/>
      <c r="T493" s="10"/>
    </row>
    <row r="494" spans="2:20" hidden="1" outlineLevel="1" x14ac:dyDescent="0.25">
      <c r="B494" s="15"/>
      <c r="C494" s="275"/>
      <c r="D494" s="267"/>
      <c r="E494" s="267"/>
      <c r="F494" s="267"/>
      <c r="G494" s="267"/>
      <c r="H494" s="268"/>
      <c r="I494" s="268"/>
      <c r="J494" s="268"/>
      <c r="K494" s="269"/>
      <c r="L494" s="270"/>
      <c r="M494" s="276"/>
      <c r="N494" s="17"/>
      <c r="O494" s="10"/>
      <c r="P494" s="10"/>
      <c r="Q494" s="10"/>
      <c r="R494" s="10"/>
      <c r="S494" s="10"/>
      <c r="T494" s="10"/>
    </row>
    <row r="495" spans="2:20" hidden="1" outlineLevel="1" x14ac:dyDescent="0.25">
      <c r="B495" s="15"/>
      <c r="C495" s="275"/>
      <c r="D495" s="267"/>
      <c r="E495" s="267"/>
      <c r="F495" s="267"/>
      <c r="G495" s="267"/>
      <c r="H495" s="268"/>
      <c r="I495" s="268"/>
      <c r="J495" s="268"/>
      <c r="K495" s="269"/>
      <c r="L495" s="270"/>
      <c r="M495" s="276"/>
      <c r="N495" s="17"/>
      <c r="O495" s="10"/>
      <c r="P495" s="10"/>
      <c r="Q495" s="10"/>
      <c r="R495" s="10"/>
      <c r="S495" s="10"/>
      <c r="T495" s="10"/>
    </row>
    <row r="496" spans="2:20" hidden="1" outlineLevel="1" x14ac:dyDescent="0.25">
      <c r="B496" s="15"/>
      <c r="C496" s="275"/>
      <c r="D496" s="267"/>
      <c r="E496" s="267"/>
      <c r="F496" s="267"/>
      <c r="G496" s="267"/>
      <c r="H496" s="268"/>
      <c r="I496" s="268"/>
      <c r="J496" s="268"/>
      <c r="K496" s="269"/>
      <c r="L496" s="270"/>
      <c r="M496" s="276"/>
      <c r="N496" s="17"/>
      <c r="O496" s="10"/>
      <c r="P496" s="10"/>
      <c r="Q496" s="10"/>
      <c r="R496" s="10"/>
      <c r="S496" s="10"/>
      <c r="T496" s="10"/>
    </row>
    <row r="497" spans="2:22" hidden="1" outlineLevel="1" x14ac:dyDescent="0.25">
      <c r="B497" s="15"/>
      <c r="C497" s="275"/>
      <c r="D497" s="267"/>
      <c r="E497" s="267"/>
      <c r="F497" s="267"/>
      <c r="G497" s="267"/>
      <c r="H497" s="268"/>
      <c r="I497" s="268"/>
      <c r="J497" s="268"/>
      <c r="K497" s="269"/>
      <c r="L497" s="270"/>
      <c r="M497" s="276"/>
      <c r="N497" s="17"/>
      <c r="O497" s="10"/>
      <c r="P497" s="10"/>
      <c r="Q497" s="10"/>
      <c r="R497" s="10"/>
      <c r="S497" s="10"/>
      <c r="T497" s="10"/>
    </row>
    <row r="498" spans="2:22" hidden="1" outlineLevel="1" x14ac:dyDescent="0.25">
      <c r="B498" s="15"/>
      <c r="C498" s="275"/>
      <c r="D498" s="267"/>
      <c r="E498" s="267"/>
      <c r="F498" s="267"/>
      <c r="G498" s="267"/>
      <c r="H498" s="268"/>
      <c r="I498" s="268"/>
      <c r="J498" s="268"/>
      <c r="K498" s="269"/>
      <c r="L498" s="270"/>
      <c r="M498" s="276"/>
      <c r="N498" s="17"/>
      <c r="O498" s="10"/>
      <c r="P498" s="10"/>
      <c r="Q498" s="10"/>
      <c r="R498" s="10"/>
      <c r="S498" s="10"/>
      <c r="T498" s="10"/>
    </row>
    <row r="499" spans="2:22" hidden="1" outlineLevel="1" x14ac:dyDescent="0.25">
      <c r="B499" s="15"/>
      <c r="C499" s="275"/>
      <c r="D499" s="267"/>
      <c r="E499" s="267"/>
      <c r="F499" s="267"/>
      <c r="G499" s="267"/>
      <c r="H499" s="268"/>
      <c r="I499" s="268"/>
      <c r="J499" s="268"/>
      <c r="K499" s="269"/>
      <c r="L499" s="270"/>
      <c r="M499" s="276"/>
      <c r="N499" s="17"/>
      <c r="O499" s="10"/>
      <c r="P499" s="10"/>
      <c r="Q499" s="10"/>
      <c r="R499" s="10"/>
      <c r="S499" s="10"/>
      <c r="T499" s="10"/>
    </row>
    <row r="500" spans="2:22" hidden="1" outlineLevel="1" x14ac:dyDescent="0.25">
      <c r="B500" s="15"/>
      <c r="C500" s="275"/>
      <c r="D500" s="267"/>
      <c r="E500" s="267"/>
      <c r="F500" s="267"/>
      <c r="G500" s="267"/>
      <c r="H500" s="268"/>
      <c r="I500" s="268"/>
      <c r="J500" s="268"/>
      <c r="K500" s="269"/>
      <c r="L500" s="270"/>
      <c r="M500" s="276"/>
      <c r="N500" s="17"/>
      <c r="O500" s="10"/>
      <c r="P500" s="10"/>
      <c r="Q500" s="10"/>
      <c r="R500" s="10"/>
      <c r="S500" s="10"/>
      <c r="T500" s="10"/>
    </row>
    <row r="501" spans="2:22" hidden="1" outlineLevel="1" x14ac:dyDescent="0.25">
      <c r="B501" s="15"/>
      <c r="C501" s="275"/>
      <c r="D501" s="267"/>
      <c r="E501" s="267"/>
      <c r="F501" s="267"/>
      <c r="G501" s="267"/>
      <c r="H501" s="268"/>
      <c r="I501" s="268"/>
      <c r="J501" s="268"/>
      <c r="K501" s="269"/>
      <c r="L501" s="270"/>
      <c r="M501" s="276"/>
      <c r="N501" s="17"/>
      <c r="O501" s="10"/>
      <c r="P501" s="10"/>
      <c r="Q501" s="10"/>
      <c r="R501" s="10"/>
      <c r="S501" s="10"/>
      <c r="T501" s="10"/>
    </row>
    <row r="502" spans="2:22" hidden="1" outlineLevel="1" x14ac:dyDescent="0.25">
      <c r="B502" s="15"/>
      <c r="C502" s="275"/>
      <c r="D502" s="267"/>
      <c r="E502" s="267"/>
      <c r="F502" s="267"/>
      <c r="G502" s="267"/>
      <c r="H502" s="268"/>
      <c r="I502" s="268"/>
      <c r="J502" s="268"/>
      <c r="K502" s="269"/>
      <c r="L502" s="270"/>
      <c r="M502" s="276"/>
      <c r="N502" s="17"/>
      <c r="O502" s="10"/>
      <c r="P502" s="10"/>
      <c r="Q502" s="10"/>
      <c r="R502" s="10"/>
      <c r="S502" s="10"/>
      <c r="T502" s="10"/>
    </row>
    <row r="503" spans="2:22" hidden="1" outlineLevel="1" x14ac:dyDescent="0.25">
      <c r="B503" s="15"/>
      <c r="C503" s="275"/>
      <c r="D503" s="267"/>
      <c r="E503" s="267"/>
      <c r="F503" s="267"/>
      <c r="G503" s="267"/>
      <c r="H503" s="268"/>
      <c r="I503" s="268"/>
      <c r="J503" s="268"/>
      <c r="K503" s="269"/>
      <c r="L503" s="270"/>
      <c r="M503" s="276"/>
      <c r="N503" s="17"/>
      <c r="O503" s="10"/>
      <c r="P503" s="10"/>
      <c r="Q503" s="10"/>
      <c r="R503" s="10"/>
      <c r="S503" s="10"/>
      <c r="T503" s="10"/>
    </row>
    <row r="504" spans="2:22" hidden="1" outlineLevel="1" x14ac:dyDescent="0.25">
      <c r="B504" s="15"/>
      <c r="C504" s="275"/>
      <c r="D504" s="267"/>
      <c r="E504" s="267"/>
      <c r="F504" s="267"/>
      <c r="G504" s="267"/>
      <c r="H504" s="268"/>
      <c r="I504" s="268"/>
      <c r="J504" s="268"/>
      <c r="K504" s="269"/>
      <c r="L504" s="270"/>
      <c r="M504" s="276"/>
      <c r="N504" s="17"/>
      <c r="O504" s="10"/>
      <c r="P504" s="10"/>
      <c r="Q504" s="10"/>
      <c r="R504" s="10"/>
      <c r="S504" s="10"/>
      <c r="T504" s="10"/>
    </row>
    <row r="505" spans="2:22" hidden="1" outlineLevel="1" x14ac:dyDescent="0.25">
      <c r="B505" s="15"/>
      <c r="C505" s="275"/>
      <c r="D505" s="267"/>
      <c r="E505" s="267"/>
      <c r="F505" s="267"/>
      <c r="G505" s="267"/>
      <c r="H505" s="268"/>
      <c r="I505" s="268"/>
      <c r="J505" s="268"/>
      <c r="K505" s="269"/>
      <c r="L505" s="270"/>
      <c r="M505" s="276"/>
      <c r="N505" s="17"/>
      <c r="O505" s="10"/>
      <c r="P505" s="10"/>
      <c r="Q505" s="10"/>
      <c r="R505" s="10"/>
      <c r="S505" s="10"/>
      <c r="T505" s="10"/>
    </row>
    <row r="506" spans="2:22" hidden="1" outlineLevel="1" x14ac:dyDescent="0.25">
      <c r="B506" s="15"/>
      <c r="C506" s="275"/>
      <c r="D506" s="267"/>
      <c r="E506" s="267"/>
      <c r="F506" s="267"/>
      <c r="G506" s="267"/>
      <c r="H506" s="268"/>
      <c r="I506" s="268"/>
      <c r="J506" s="268"/>
      <c r="K506" s="269"/>
      <c r="L506" s="270"/>
      <c r="M506" s="276"/>
      <c r="N506" s="17"/>
      <c r="O506" s="10"/>
      <c r="P506" s="10"/>
      <c r="Q506" s="10"/>
      <c r="R506" s="10"/>
      <c r="S506" s="10"/>
      <c r="T506" s="10"/>
    </row>
    <row r="507" spans="2:22" hidden="1" outlineLevel="1" x14ac:dyDescent="0.25">
      <c r="B507" s="15"/>
      <c r="C507" s="275"/>
      <c r="D507" s="267"/>
      <c r="E507" s="267"/>
      <c r="F507" s="267"/>
      <c r="G507" s="267"/>
      <c r="H507" s="268"/>
      <c r="I507" s="268"/>
      <c r="J507" s="268"/>
      <c r="K507" s="269"/>
      <c r="L507" s="270"/>
      <c r="M507" s="276"/>
      <c r="N507" s="17"/>
      <c r="O507" s="10"/>
      <c r="P507" s="10"/>
      <c r="Q507" s="10"/>
      <c r="R507" s="10"/>
      <c r="S507" s="10"/>
      <c r="T507" s="10"/>
    </row>
    <row r="508" spans="2:22" hidden="1" outlineLevel="1" x14ac:dyDescent="0.25">
      <c r="B508" s="15"/>
      <c r="C508" s="277"/>
      <c r="D508" s="278"/>
      <c r="E508" s="278"/>
      <c r="F508" s="278"/>
      <c r="G508" s="278"/>
      <c r="H508" s="279"/>
      <c r="I508" s="279"/>
      <c r="J508" s="279"/>
      <c r="K508" s="280"/>
      <c r="L508" s="281"/>
      <c r="M508" s="282"/>
      <c r="N508" s="17"/>
      <c r="O508" s="10"/>
      <c r="P508" s="10"/>
      <c r="Q508" s="10"/>
      <c r="R508" s="10"/>
      <c r="S508" s="10"/>
      <c r="T508" s="10"/>
    </row>
    <row r="509" spans="2:22" ht="19.5" customHeight="1" collapsed="1" x14ac:dyDescent="0.25">
      <c r="B509" s="19"/>
      <c r="C509" s="271"/>
      <c r="D509" s="271"/>
      <c r="E509" s="271"/>
      <c r="F509" s="271"/>
      <c r="G509" s="271"/>
      <c r="H509" s="271"/>
      <c r="I509" s="271"/>
      <c r="J509" s="271"/>
      <c r="K509" s="271"/>
      <c r="L509" s="271"/>
      <c r="M509" s="272"/>
      <c r="N509" s="16"/>
      <c r="O509" s="114"/>
      <c r="P509" s="113"/>
      <c r="Q509" s="10"/>
      <c r="R509" s="10"/>
      <c r="S509" s="10"/>
      <c r="T509" s="10"/>
      <c r="U509" s="10"/>
      <c r="V509" s="10"/>
    </row>
    <row r="510" spans="2:22" ht="7.15" customHeight="1" x14ac:dyDescent="0.25">
      <c r="H510" s="13"/>
      <c r="I510" s="61"/>
      <c r="J510" s="61"/>
      <c r="K510" s="61"/>
      <c r="L510" s="13"/>
      <c r="M510" s="61"/>
      <c r="N510" s="61"/>
      <c r="O510" s="18"/>
    </row>
    <row r="511" spans="2:22" s="22" customFormat="1" ht="22.9" customHeight="1" x14ac:dyDescent="0.25">
      <c r="B511" s="23"/>
      <c r="C511" s="23"/>
      <c r="D511" s="23"/>
      <c r="E511" s="25"/>
      <c r="F511" s="25"/>
      <c r="G511" s="24"/>
      <c r="H511" s="25"/>
      <c r="I511" s="25"/>
      <c r="J511" s="25"/>
      <c r="K511" s="25"/>
      <c r="L511" s="25"/>
      <c r="M511" s="25"/>
      <c r="N511" s="25"/>
      <c r="O511" s="115"/>
      <c r="P511" s="113"/>
    </row>
    <row r="512" spans="2:22" x14ac:dyDescent="0.25">
      <c r="N512" s="18"/>
      <c r="O512" s="18"/>
    </row>
    <row r="513" spans="14:15" x14ac:dyDescent="0.25">
      <c r="N513" s="18"/>
      <c r="O513" s="18"/>
    </row>
  </sheetData>
  <sheetProtection algorithmName="SHA-512" hashValue="I/Rw0F7ZwWmg3V4+lbfGOqr4ikOD1mutE5X2a3PMSmsuUkkVzVhdHtKKUbqmGPVEo84JSPUUFRdgaCh+hbwk6A==" saltValue="lvtePU6vMzG3zuyhDUJ2NQ==" spinCount="100000" sheet="1" objects="1" scenarios="1" autoFilter="0"/>
  <phoneticPr fontId="19" type="noConversion"/>
  <conditionalFormatting sqref="K34:K508">
    <cfRule type="iconSet" priority="2">
      <iconSet iconSet="5Arrows">
        <cfvo type="percent" val="0"/>
        <cfvo type="percent" val="20"/>
        <cfvo type="percent" val="40"/>
        <cfvo type="percent" val="60"/>
        <cfvo type="percent" val="80"/>
      </iconSet>
    </cfRule>
    <cfRule type="dataBar" priority="3">
      <dataBar>
        <cfvo type="min"/>
        <cfvo type="max"/>
        <color theme="4" tint="0.59999389629810485"/>
      </dataBar>
      <extLst>
        <ext xmlns:x14="http://schemas.microsoft.com/office/spreadsheetml/2009/9/main" uri="{B025F937-C7B1-47D3-B67F-A62EFF666E3E}">
          <x14:id>{0F47BD9F-8AA0-41DB-AED1-CB39AC1D46DD}</x14:id>
        </ext>
      </extLst>
    </cfRule>
  </conditionalFormatting>
  <conditionalFormatting sqref="D10:D33">
    <cfRule type="expression" dxfId="68" priority="1">
      <formula>ISNUMBER(MATCH($D10,$D$9:$D9,0))</formula>
    </cfRule>
  </conditionalFormatting>
  <conditionalFormatting sqref="K9:K33">
    <cfRule type="iconSet" priority="42">
      <iconSet iconSet="5Arrows">
        <cfvo type="percent" val="0"/>
        <cfvo type="num" val="0.2"/>
        <cfvo type="num" val="0.4"/>
        <cfvo type="num" val="0.6"/>
        <cfvo type="num" val="0.8"/>
      </iconSet>
    </cfRule>
    <cfRule type="dataBar" priority="43">
      <dataBar>
        <cfvo type="num" val="0"/>
        <cfvo type="num" val="1"/>
        <color theme="4" tint="0.59999389629810485"/>
      </dataBar>
      <extLst>
        <ext xmlns:x14="http://schemas.microsoft.com/office/spreadsheetml/2009/9/main" uri="{B025F937-C7B1-47D3-B67F-A62EFF666E3E}">
          <x14:id>{D766B0C9-BB90-4460-857C-1BDEC74DD9DD}</x14:id>
        </ext>
      </extLst>
    </cfRule>
  </conditionalFormatting>
  <dataValidations count="1">
    <dataValidation type="list" allowBlank="1" showInputMessage="1" showErrorMessage="1" sqref="K9:K33" xr:uid="{3409D583-3CA8-4058-B52D-AA4FC84129FE}">
      <formula1>"0%,10%,20%,30%,40%,50%,60%,70%,80%,90%,100%"</formula1>
    </dataValidation>
  </dataValidations>
  <printOptions horizontalCentered="1"/>
  <pageMargins left="0.31496062992125984" right="0.31496062992125984" top="0.31496062992125984" bottom="0.31496062992125984" header="0.31496062992125984" footer="0.31496062992125984"/>
  <pageSetup paperSize="9" scale="73" orientation="landscape"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0F47BD9F-8AA0-41DB-AED1-CB39AC1D46DD}">
            <x14:dataBar minLength="0" maxLength="100" border="1" negativeBarBorderColorSameAsPositive="0">
              <x14:cfvo type="min"/>
              <x14:cfvo type="max"/>
              <x14:borderColor theme="4" tint="0.39997558519241921"/>
              <x14:negativeFillColor rgb="FFFF0000"/>
              <x14:negativeBorderColor rgb="FFFF0000"/>
              <x14:axisColor rgb="FF000000"/>
            </x14:dataBar>
          </x14:cfRule>
          <xm:sqref>K34:K508</xm:sqref>
        </x14:conditionalFormatting>
        <x14:conditionalFormatting xmlns:xm="http://schemas.microsoft.com/office/excel/2006/main">
          <x14:cfRule type="dataBar" id="{D766B0C9-BB90-4460-857C-1BDEC74DD9DD}">
            <x14:dataBar minLength="0" maxLength="100" border="1" negativeBarBorderColorSameAsPositive="0">
              <x14:cfvo type="num">
                <xm:f>0</xm:f>
              </x14:cfvo>
              <x14:cfvo type="num">
                <xm:f>1</xm:f>
              </x14:cfvo>
              <x14:borderColor theme="4" tint="0.39997558519241921"/>
              <x14:negativeFillColor rgb="FFFF0000"/>
              <x14:negativeBorderColor rgb="FFFF0000"/>
              <x14:axisColor rgb="FF000000"/>
            </x14:dataBar>
          </x14:cfRule>
          <xm:sqref>K9:K33</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r:uid="{46456E99-C349-4038-B0CF-E1C7ACD63465}">
          <x14:formula1>
            <xm:f>OFFSET(Settings!$C$7,,,COUNTA(Settings!$C$7:$C$31),1)</xm:f>
          </x14:formula1>
          <xm:sqref>E9:E33</xm:sqref>
        </x14:dataValidation>
        <x14:dataValidation type="list" allowBlank="1" showInputMessage="1" showErrorMessage="1" xr:uid="{970144A2-9598-4F19-A093-CA9F7E0BD10A}">
          <x14:formula1>
            <xm:f>OFFSET(Settings!$E$7,,,COUNTA(Settings!$E$7:$E$31),1)</xm:f>
          </x14:formula1>
          <xm:sqref>G9:G33</xm:sqref>
        </x14:dataValidation>
        <x14:dataValidation type="list" allowBlank="1" showInputMessage="1" showErrorMessage="1" xr:uid="{E74C9119-35F3-4D8E-89A1-946DEA96CEF6}">
          <x14:formula1>
            <xm:f>OFFSET(Settings!$I$7,0,0,COUNTA(Settings!$I$7:$I$11),1)</xm:f>
          </x14:formula1>
          <xm:sqref>F9:F33</xm:sqref>
        </x14:dataValidation>
        <x14:dataValidation type="list" allowBlank="1" showInputMessage="1" showErrorMessage="1" xr:uid="{79EF9D7F-EA1D-489A-898A-EB64BAF86E3F}">
          <x14:formula1>
            <xm:f>OFFSET(Settings!$G$7,,,COUNTA(Settings!$G$7:$G$31),1)</xm:f>
          </x14:formula1>
          <xm:sqref>C9:C33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0C3BF-3402-4CC9-9841-ABA46D825F33}">
  <sheetPr codeName="Sheet6">
    <pageSetUpPr autoPageBreaks="0" fitToPage="1"/>
  </sheetPr>
  <dimension ref="A1:AC34"/>
  <sheetViews>
    <sheetView showGridLines="0" showRowColHeaders="0" zoomScale="90" zoomScaleNormal="90" zoomScaleSheetLayoutView="85" workbookViewId="0">
      <pane ySplit="6" topLeftCell="A7" activePane="bottomLeft" state="frozen"/>
      <selection activeCell="A4" sqref="A4"/>
      <selection pane="bottomLeft" activeCell="A7" sqref="A7"/>
    </sheetView>
  </sheetViews>
  <sheetFormatPr defaultColWidth="8.85546875" defaultRowHeight="15" x14ac:dyDescent="0.25"/>
  <cols>
    <col min="1" max="1" width="3.7109375" style="18" customWidth="1"/>
    <col min="2" max="2" width="4.140625" style="18" customWidth="1"/>
    <col min="3" max="3" width="35.7109375" style="18" customWidth="1"/>
    <col min="4" max="4" width="4.85546875" style="18" customWidth="1"/>
    <col min="5" max="5" width="35.7109375" style="18" customWidth="1"/>
    <col min="6" max="6" width="4.85546875" style="18" customWidth="1"/>
    <col min="7" max="7" width="35.7109375" style="18" customWidth="1"/>
    <col min="8" max="8" width="4.85546875" style="18" customWidth="1"/>
    <col min="9" max="9" width="35.7109375" style="18" customWidth="1"/>
    <col min="10" max="10" width="5.7109375" style="18" customWidth="1"/>
    <col min="11" max="11" width="4.140625" style="18" customWidth="1"/>
    <col min="12" max="12" width="1.7109375" style="18" customWidth="1"/>
    <col min="13" max="15" width="8.85546875" style="18"/>
    <col min="16" max="16" width="20.7109375" style="18" customWidth="1"/>
    <col min="17" max="18" width="8.85546875" style="18"/>
    <col min="19" max="19" width="29.140625" style="51" hidden="1" customWidth="1"/>
    <col min="20" max="20" width="8.85546875" style="51" hidden="1" customWidth="1"/>
    <col min="21" max="21" width="31.7109375" style="51" hidden="1" customWidth="1"/>
    <col min="22" max="16384" width="8.85546875" style="18"/>
  </cols>
  <sheetData>
    <row r="1" spans="1:21" s="1" customFormat="1" ht="6.75" customHeight="1" x14ac:dyDescent="0.25">
      <c r="B1" s="2"/>
      <c r="E1" s="3"/>
      <c r="F1" s="3"/>
      <c r="G1" s="3"/>
      <c r="H1" s="3"/>
      <c r="I1" s="3"/>
      <c r="J1" s="3"/>
      <c r="S1" s="60"/>
      <c r="T1" s="60"/>
      <c r="U1" s="60"/>
    </row>
    <row r="2" spans="1:21" s="30" customFormat="1" ht="20.100000000000001" customHeight="1" x14ac:dyDescent="0.25">
      <c r="B2" s="43"/>
      <c r="C2" s="141" t="s">
        <v>60</v>
      </c>
      <c r="D2" s="31"/>
      <c r="E2" s="31"/>
      <c r="F2" s="31"/>
      <c r="G2" s="31"/>
      <c r="H2" s="31"/>
      <c r="I2" s="31"/>
      <c r="J2" s="31"/>
      <c r="K2" s="31"/>
      <c r="L2" s="32"/>
      <c r="S2" s="49"/>
      <c r="T2" s="49"/>
      <c r="U2" s="49"/>
    </row>
    <row r="3" spans="1:21" s="284" customFormat="1" ht="24" customHeight="1" x14ac:dyDescent="0.25">
      <c r="B3" s="289"/>
      <c r="C3" s="293" t="s">
        <v>1</v>
      </c>
      <c r="D3" s="287"/>
      <c r="E3" s="287"/>
      <c r="F3" s="287"/>
      <c r="G3" s="287"/>
      <c r="H3" s="287"/>
      <c r="I3" s="287"/>
      <c r="J3" s="287"/>
      <c r="K3" s="287"/>
      <c r="L3" s="288"/>
      <c r="S3" s="294"/>
      <c r="T3" s="294"/>
      <c r="U3" s="294"/>
    </row>
    <row r="4" spans="1:21" s="10" customFormat="1" ht="4.9000000000000004" customHeight="1" x14ac:dyDescent="0.25">
      <c r="A4" s="11"/>
      <c r="B4" s="11"/>
      <c r="C4" s="11"/>
      <c r="D4" s="11"/>
      <c r="E4" s="11"/>
      <c r="F4" s="11"/>
      <c r="G4" s="11"/>
      <c r="H4" s="11"/>
      <c r="I4" s="11"/>
      <c r="J4" s="11"/>
      <c r="K4" s="11"/>
      <c r="L4" s="11"/>
      <c r="S4" s="50"/>
      <c r="T4" s="50"/>
      <c r="U4" s="50"/>
    </row>
    <row r="5" spans="1:21" s="10" customFormat="1" ht="6.95" customHeight="1" x14ac:dyDescent="0.25">
      <c r="A5" s="9"/>
      <c r="B5" s="12"/>
      <c r="C5" s="13"/>
      <c r="D5" s="13"/>
      <c r="E5" s="13"/>
      <c r="F5" s="13"/>
      <c r="G5" s="13"/>
      <c r="H5" s="13"/>
      <c r="I5" s="13"/>
      <c r="J5" s="13"/>
      <c r="K5" s="14"/>
      <c r="L5" s="9"/>
      <c r="S5" s="50"/>
      <c r="T5" s="50"/>
      <c r="U5" s="50"/>
    </row>
    <row r="6" spans="1:21" s="10" customFormat="1" ht="20.100000000000001" customHeight="1" x14ac:dyDescent="0.25">
      <c r="B6" s="15"/>
      <c r="C6" s="123" t="s">
        <v>61</v>
      </c>
      <c r="D6" s="16"/>
      <c r="E6" s="123" t="s">
        <v>3</v>
      </c>
      <c r="F6" s="34"/>
      <c r="G6" s="123" t="s">
        <v>5</v>
      </c>
      <c r="H6" s="34"/>
      <c r="I6" s="143" t="s">
        <v>4</v>
      </c>
      <c r="J6" s="144"/>
      <c r="K6" s="17"/>
      <c r="S6" s="105" t="s">
        <v>69</v>
      </c>
      <c r="T6" s="50"/>
      <c r="U6" s="105" t="s">
        <v>70</v>
      </c>
    </row>
    <row r="7" spans="1:21" s="10" customFormat="1" ht="18" customHeight="1" x14ac:dyDescent="0.25">
      <c r="B7" s="15"/>
      <c r="C7" s="124" t="s">
        <v>6</v>
      </c>
      <c r="D7" s="16"/>
      <c r="E7" s="124" t="s">
        <v>74</v>
      </c>
      <c r="F7" s="16"/>
      <c r="G7" s="124" t="s">
        <v>92</v>
      </c>
      <c r="H7" s="16"/>
      <c r="I7" s="135" t="s">
        <v>103</v>
      </c>
      <c r="J7" s="145"/>
      <c r="K7" s="17"/>
      <c r="S7" s="103" t="s">
        <v>62</v>
      </c>
      <c r="T7" s="50"/>
      <c r="U7" s="103"/>
    </row>
    <row r="8" spans="1:21" s="10" customFormat="1" ht="18" customHeight="1" x14ac:dyDescent="0.25">
      <c r="B8" s="15"/>
      <c r="C8" s="124" t="s">
        <v>16</v>
      </c>
      <c r="D8" s="16"/>
      <c r="E8" s="124" t="s">
        <v>75</v>
      </c>
      <c r="F8" s="16"/>
      <c r="G8" s="124" t="s">
        <v>93</v>
      </c>
      <c r="H8" s="16"/>
      <c r="I8" s="135" t="s">
        <v>8</v>
      </c>
      <c r="J8" s="146"/>
      <c r="K8" s="17"/>
      <c r="S8" s="104" t="str">
        <f>IF(LEN(G7)=0,"",G7)</f>
        <v>Work</v>
      </c>
      <c r="T8" s="50"/>
      <c r="U8" s="104" t="str">
        <f>IF(LEN(C7)=0,"",C7)</f>
        <v>Backlog</v>
      </c>
    </row>
    <row r="9" spans="1:21" s="10" customFormat="1" ht="18" customHeight="1" x14ac:dyDescent="0.25">
      <c r="B9" s="15"/>
      <c r="C9" s="124" t="s">
        <v>45</v>
      </c>
      <c r="D9" s="16"/>
      <c r="E9" s="124" t="s">
        <v>76</v>
      </c>
      <c r="F9" s="16"/>
      <c r="G9" s="124"/>
      <c r="H9" s="16"/>
      <c r="I9" s="135" t="s">
        <v>9</v>
      </c>
      <c r="J9" s="147"/>
      <c r="K9" s="17"/>
      <c r="S9" s="104" t="str">
        <f t="shared" ref="S9:S27" si="0">IF(LEN(G8)=0,"",G8)</f>
        <v>Personal</v>
      </c>
      <c r="T9" s="50"/>
      <c r="U9" s="104" t="str">
        <f t="shared" ref="U9:U28" si="1">IF(LEN(C8)=0,"",C8)</f>
        <v>Research</v>
      </c>
    </row>
    <row r="10" spans="1:21" s="10" customFormat="1" ht="18" customHeight="1" x14ac:dyDescent="0.25">
      <c r="B10" s="15"/>
      <c r="C10" s="124" t="s">
        <v>19</v>
      </c>
      <c r="D10" s="16"/>
      <c r="E10" s="124" t="s">
        <v>77</v>
      </c>
      <c r="F10" s="16"/>
      <c r="G10" s="124"/>
      <c r="H10" s="16"/>
      <c r="I10" s="135" t="s">
        <v>10</v>
      </c>
      <c r="J10" s="148"/>
      <c r="K10" s="17"/>
      <c r="S10" s="104" t="str">
        <f t="shared" si="0"/>
        <v/>
      </c>
      <c r="T10" s="50"/>
      <c r="U10" s="104" t="str">
        <f t="shared" si="1"/>
        <v>In Progress</v>
      </c>
    </row>
    <row r="11" spans="1:21" s="10" customFormat="1" ht="18" customHeight="1" x14ac:dyDescent="0.25">
      <c r="B11" s="15"/>
      <c r="C11" s="124" t="s">
        <v>7</v>
      </c>
      <c r="D11" s="16"/>
      <c r="E11" s="124" t="s">
        <v>78</v>
      </c>
      <c r="F11" s="16"/>
      <c r="G11" s="124"/>
      <c r="H11" s="16"/>
      <c r="I11" s="135"/>
      <c r="J11" s="149"/>
      <c r="K11" s="17"/>
      <c r="S11" s="104" t="str">
        <f t="shared" si="0"/>
        <v/>
      </c>
      <c r="T11" s="50"/>
      <c r="U11" s="104" t="str">
        <f t="shared" si="1"/>
        <v>Q&amp;A</v>
      </c>
    </row>
    <row r="12" spans="1:21" s="10" customFormat="1" ht="18" customHeight="1" x14ac:dyDescent="0.25">
      <c r="B12" s="15"/>
      <c r="C12" s="124"/>
      <c r="D12" s="16"/>
      <c r="E12" s="124"/>
      <c r="F12" s="16"/>
      <c r="G12" s="124"/>
      <c r="H12" s="16"/>
      <c r="I12" s="150"/>
      <c r="J12" s="151"/>
      <c r="K12" s="17"/>
      <c r="S12" s="104" t="str">
        <f t="shared" si="0"/>
        <v/>
      </c>
      <c r="T12" s="50"/>
      <c r="U12" s="104" t="str">
        <f t="shared" si="1"/>
        <v>Done</v>
      </c>
    </row>
    <row r="13" spans="1:21" s="10" customFormat="1" ht="18" customHeight="1" x14ac:dyDescent="0.25">
      <c r="B13" s="15"/>
      <c r="C13" s="124"/>
      <c r="D13" s="16"/>
      <c r="E13" s="124"/>
      <c r="F13" s="16"/>
      <c r="G13" s="124"/>
      <c r="H13" s="16"/>
      <c r="I13" s="143" t="s">
        <v>67</v>
      </c>
      <c r="J13" s="144"/>
      <c r="K13" s="17"/>
      <c r="S13" s="104" t="str">
        <f t="shared" si="0"/>
        <v/>
      </c>
      <c r="T13" s="50"/>
      <c r="U13" s="104" t="str">
        <f t="shared" si="1"/>
        <v/>
      </c>
    </row>
    <row r="14" spans="1:21" s="10" customFormat="1" ht="18" customHeight="1" x14ac:dyDescent="0.25">
      <c r="B14" s="15"/>
      <c r="C14" s="124"/>
      <c r="D14" s="16"/>
      <c r="E14" s="124"/>
      <c r="F14" s="16"/>
      <c r="G14" s="124"/>
      <c r="H14" s="16"/>
      <c r="I14" s="142">
        <v>0.05</v>
      </c>
      <c r="J14" s="152"/>
      <c r="K14" s="17"/>
      <c r="S14" s="104" t="str">
        <f t="shared" si="0"/>
        <v/>
      </c>
      <c r="T14" s="50"/>
      <c r="U14" s="104" t="str">
        <f t="shared" si="1"/>
        <v/>
      </c>
    </row>
    <row r="15" spans="1:21" s="10" customFormat="1" ht="18" customHeight="1" x14ac:dyDescent="0.25">
      <c r="B15" s="15"/>
      <c r="C15" s="124"/>
      <c r="D15" s="16"/>
      <c r="E15" s="124"/>
      <c r="F15" s="16"/>
      <c r="G15" s="124"/>
      <c r="H15" s="16"/>
      <c r="I15" s="142">
        <v>0.3</v>
      </c>
      <c r="J15" s="153"/>
      <c r="K15" s="17"/>
      <c r="S15" s="104" t="str">
        <f t="shared" si="0"/>
        <v/>
      </c>
      <c r="T15" s="50"/>
      <c r="U15" s="104" t="str">
        <f t="shared" si="1"/>
        <v/>
      </c>
    </row>
    <row r="16" spans="1:21" s="10" customFormat="1" ht="18" customHeight="1" x14ac:dyDescent="0.25">
      <c r="B16" s="15"/>
      <c r="C16" s="124"/>
      <c r="D16" s="16"/>
      <c r="E16" s="124"/>
      <c r="F16" s="16"/>
      <c r="G16" s="124"/>
      <c r="H16" s="16"/>
      <c r="I16" s="142">
        <v>0.35</v>
      </c>
      <c r="J16" s="154"/>
      <c r="K16" s="17"/>
      <c r="S16" s="104" t="str">
        <f t="shared" si="0"/>
        <v/>
      </c>
      <c r="T16" s="50"/>
      <c r="U16" s="104" t="str">
        <f t="shared" si="1"/>
        <v/>
      </c>
    </row>
    <row r="17" spans="2:29" s="10" customFormat="1" ht="18" customHeight="1" x14ac:dyDescent="0.25">
      <c r="B17" s="15"/>
      <c r="C17" s="283"/>
      <c r="D17"/>
      <c r="E17" s="283"/>
      <c r="F17"/>
      <c r="G17" s="283"/>
      <c r="H17" s="16"/>
      <c r="I17" s="142">
        <v>0.25</v>
      </c>
      <c r="J17" s="155"/>
      <c r="K17" s="17"/>
      <c r="S17" s="104" t="str">
        <f t="shared" si="0"/>
        <v/>
      </c>
      <c r="T17" s="50"/>
      <c r="U17" s="104" t="str">
        <f t="shared" si="1"/>
        <v/>
      </c>
    </row>
    <row r="18" spans="2:29" ht="18" customHeight="1" x14ac:dyDescent="0.25">
      <c r="B18" s="15"/>
      <c r="C18" s="283"/>
      <c r="D18"/>
      <c r="E18" s="283"/>
      <c r="F18"/>
      <c r="G18" s="283"/>
      <c r="H18" s="16"/>
      <c r="I18" s="142">
        <v>0.05</v>
      </c>
      <c r="J18" s="156"/>
      <c r="K18" s="17"/>
      <c r="L18" s="10"/>
      <c r="M18" s="10"/>
      <c r="N18" s="10"/>
      <c r="O18" s="10"/>
      <c r="P18" s="10"/>
      <c r="Q18" s="10"/>
      <c r="R18" s="10"/>
      <c r="S18" s="104" t="str">
        <f t="shared" si="0"/>
        <v/>
      </c>
      <c r="T18" s="50"/>
      <c r="U18" s="104" t="str">
        <f t="shared" si="1"/>
        <v/>
      </c>
      <c r="V18" s="10"/>
      <c r="W18" s="10"/>
      <c r="X18" s="10"/>
      <c r="Y18" s="10"/>
      <c r="Z18" s="10"/>
      <c r="AA18" s="10"/>
      <c r="AB18" s="10"/>
      <c r="AC18" s="10"/>
    </row>
    <row r="19" spans="2:29" ht="18" customHeight="1" x14ac:dyDescent="0.25">
      <c r="B19" s="15"/>
      <c r="C19" s="283"/>
      <c r="D19"/>
      <c r="E19" s="283"/>
      <c r="F19"/>
      <c r="G19" s="283"/>
      <c r="H19" s="16"/>
      <c r="I19" s="76"/>
      <c r="J19" s="76"/>
      <c r="K19" s="17"/>
      <c r="L19" s="10"/>
      <c r="M19" s="10"/>
      <c r="N19" s="10"/>
      <c r="O19" s="10"/>
      <c r="P19" s="10"/>
      <c r="Q19" s="10"/>
      <c r="R19" s="10"/>
      <c r="S19" s="104" t="str">
        <f t="shared" si="0"/>
        <v/>
      </c>
      <c r="T19" s="50"/>
      <c r="U19" s="104" t="str">
        <f t="shared" si="1"/>
        <v/>
      </c>
      <c r="V19" s="10"/>
      <c r="W19" s="10"/>
      <c r="X19" s="10"/>
      <c r="Y19" s="10"/>
      <c r="Z19" s="10"/>
      <c r="AA19" s="10"/>
      <c r="AB19" s="10"/>
      <c r="AC19" s="10"/>
    </row>
    <row r="20" spans="2:29" ht="18" customHeight="1" x14ac:dyDescent="0.25">
      <c r="B20" s="15"/>
      <c r="C20" s="283"/>
      <c r="D20"/>
      <c r="E20" s="283"/>
      <c r="F20"/>
      <c r="G20" s="283"/>
      <c r="H20" s="16"/>
      <c r="I20" s="143" t="s">
        <v>117</v>
      </c>
      <c r="J20" s="143"/>
      <c r="K20" s="17"/>
      <c r="L20" s="10"/>
      <c r="M20" s="10"/>
      <c r="N20" s="10"/>
      <c r="O20" s="10"/>
      <c r="P20" s="10"/>
      <c r="Q20" s="10"/>
      <c r="R20" s="10"/>
      <c r="S20" s="104" t="str">
        <f t="shared" si="0"/>
        <v/>
      </c>
      <c r="T20" s="50"/>
      <c r="U20" s="104" t="str">
        <f t="shared" si="1"/>
        <v/>
      </c>
      <c r="V20" s="10"/>
      <c r="W20" s="10"/>
      <c r="X20" s="10"/>
      <c r="Y20" s="10"/>
      <c r="Z20" s="10"/>
      <c r="AA20" s="10"/>
      <c r="AB20" s="10"/>
      <c r="AC20" s="10"/>
    </row>
    <row r="21" spans="2:29" ht="18" customHeight="1" x14ac:dyDescent="0.25">
      <c r="B21" s="15"/>
      <c r="C21" s="283"/>
      <c r="D21"/>
      <c r="E21" s="283"/>
      <c r="F21"/>
      <c r="G21" s="283"/>
      <c r="H21" s="16"/>
      <c r="I21" s="125" t="s">
        <v>99</v>
      </c>
      <c r="J21" s="126" t="s">
        <v>101</v>
      </c>
      <c r="K21" s="17"/>
      <c r="L21" s="10"/>
      <c r="M21" s="10"/>
      <c r="N21" s="10"/>
      <c r="O21" s="10"/>
      <c r="P21" s="10"/>
      <c r="Q21" s="10"/>
      <c r="R21" s="10"/>
      <c r="S21" s="104" t="str">
        <f t="shared" si="0"/>
        <v/>
      </c>
      <c r="T21" s="50"/>
      <c r="U21" s="104" t="str">
        <f t="shared" si="1"/>
        <v/>
      </c>
      <c r="V21" s="10"/>
      <c r="W21" s="10"/>
      <c r="X21" s="10"/>
      <c r="Y21" s="10"/>
      <c r="Z21" s="10"/>
      <c r="AA21" s="10"/>
      <c r="AB21" s="10"/>
      <c r="AC21" s="10"/>
    </row>
    <row r="22" spans="2:29" ht="18" customHeight="1" x14ac:dyDescent="0.25">
      <c r="B22" s="15"/>
      <c r="C22" s="283"/>
      <c r="D22"/>
      <c r="E22" s="283"/>
      <c r="F22"/>
      <c r="G22" s="283"/>
      <c r="H22" s="16"/>
      <c r="I22" s="62"/>
      <c r="J22" s="62"/>
      <c r="K22" s="17"/>
      <c r="L22" s="10"/>
      <c r="M22" s="10"/>
      <c r="N22" s="10"/>
      <c r="O22" s="10"/>
      <c r="P22" s="10"/>
      <c r="Q22" s="10"/>
      <c r="R22" s="10"/>
      <c r="S22" s="104" t="str">
        <f t="shared" si="0"/>
        <v/>
      </c>
      <c r="T22" s="50"/>
      <c r="U22" s="104" t="str">
        <f t="shared" si="1"/>
        <v/>
      </c>
      <c r="V22" s="10"/>
      <c r="W22" s="10"/>
      <c r="X22" s="10"/>
      <c r="Y22" s="10"/>
      <c r="Z22" s="10"/>
      <c r="AA22" s="10"/>
      <c r="AB22" s="10"/>
      <c r="AC22" s="10"/>
    </row>
    <row r="23" spans="2:29" ht="18" customHeight="1" x14ac:dyDescent="0.25">
      <c r="B23" s="15"/>
      <c r="C23" s="283"/>
      <c r="D23"/>
      <c r="E23" s="283"/>
      <c r="F23"/>
      <c r="G23" s="283"/>
      <c r="H23" s="16"/>
      <c r="I23" s="136" t="s">
        <v>116</v>
      </c>
      <c r="J23" s="62"/>
      <c r="K23" s="17"/>
      <c r="L23" s="10"/>
      <c r="M23" s="10"/>
      <c r="N23" s="10"/>
      <c r="O23" s="10"/>
      <c r="P23" s="10"/>
      <c r="Q23" s="10"/>
      <c r="R23" s="10"/>
      <c r="S23" s="104" t="str">
        <f t="shared" si="0"/>
        <v/>
      </c>
      <c r="T23" s="50"/>
      <c r="U23" s="104" t="str">
        <f t="shared" si="1"/>
        <v/>
      </c>
      <c r="V23" s="10"/>
      <c r="W23" s="10"/>
      <c r="X23" s="10"/>
      <c r="Y23" s="10"/>
      <c r="Z23" s="10"/>
      <c r="AA23" s="10"/>
      <c r="AB23" s="10"/>
      <c r="AC23" s="10"/>
    </row>
    <row r="24" spans="2:29" ht="18" customHeight="1" x14ac:dyDescent="0.25">
      <c r="B24" s="15"/>
      <c r="C24" s="283"/>
      <c r="D24"/>
      <c r="E24" s="283"/>
      <c r="F24"/>
      <c r="G24" s="283"/>
      <c r="H24" s="16"/>
      <c r="I24" s="127" t="s">
        <v>146</v>
      </c>
      <c r="J24" s="62"/>
      <c r="K24" s="17"/>
      <c r="L24" s="10"/>
      <c r="M24" s="10"/>
      <c r="N24" s="10"/>
      <c r="O24" s="10"/>
      <c r="P24" s="10"/>
      <c r="Q24" s="10"/>
      <c r="R24" s="10"/>
      <c r="S24" s="104" t="str">
        <f t="shared" si="0"/>
        <v/>
      </c>
      <c r="T24" s="50"/>
      <c r="U24" s="104" t="str">
        <f t="shared" si="1"/>
        <v/>
      </c>
      <c r="V24" s="10"/>
      <c r="W24" s="10"/>
      <c r="X24" s="10"/>
      <c r="Y24" s="10"/>
      <c r="Z24" s="10"/>
      <c r="AA24" s="10"/>
      <c r="AB24" s="10"/>
      <c r="AC24" s="10"/>
    </row>
    <row r="25" spans="2:29" ht="18" customHeight="1" x14ac:dyDescent="0.25">
      <c r="B25" s="15"/>
      <c r="C25" s="283"/>
      <c r="D25"/>
      <c r="E25" s="283"/>
      <c r="F25"/>
      <c r="G25" s="283"/>
      <c r="H25" s="16"/>
      <c r="I25" s="136" t="s">
        <v>120</v>
      </c>
      <c r="J25" s="62"/>
      <c r="K25" s="17"/>
      <c r="L25" s="10"/>
      <c r="M25" s="10"/>
      <c r="N25" s="10"/>
      <c r="O25" s="10"/>
      <c r="P25" s="10"/>
      <c r="Q25" s="10"/>
      <c r="R25" s="10"/>
      <c r="S25" s="104" t="str">
        <f t="shared" si="0"/>
        <v/>
      </c>
      <c r="T25" s="50"/>
      <c r="U25" s="104" t="str">
        <f t="shared" si="1"/>
        <v/>
      </c>
      <c r="V25" s="10"/>
      <c r="W25" s="10"/>
      <c r="X25" s="10"/>
      <c r="Y25" s="10"/>
      <c r="Z25" s="10"/>
      <c r="AA25" s="10"/>
      <c r="AB25" s="10"/>
      <c r="AC25" s="10"/>
    </row>
    <row r="26" spans="2:29" ht="18" customHeight="1" x14ac:dyDescent="0.25">
      <c r="B26" s="15"/>
      <c r="C26" s="283"/>
      <c r="D26"/>
      <c r="E26" s="283"/>
      <c r="F26"/>
      <c r="G26" s="283"/>
      <c r="H26" s="16"/>
      <c r="I26" s="139">
        <v>5</v>
      </c>
      <c r="J26" s="62"/>
      <c r="K26" s="17"/>
      <c r="L26" s="10"/>
      <c r="M26" s="10"/>
      <c r="N26" s="10"/>
      <c r="O26" s="10"/>
      <c r="P26" s="10"/>
      <c r="Q26" s="10"/>
      <c r="R26" s="10"/>
      <c r="S26" s="104" t="str">
        <f t="shared" si="0"/>
        <v/>
      </c>
      <c r="T26" s="50"/>
      <c r="U26" s="104" t="str">
        <f t="shared" si="1"/>
        <v/>
      </c>
      <c r="V26" s="10"/>
      <c r="W26" s="10"/>
      <c r="X26" s="10"/>
      <c r="Y26" s="10"/>
      <c r="Z26" s="10"/>
      <c r="AA26" s="10"/>
      <c r="AB26" s="10"/>
      <c r="AC26" s="10"/>
    </row>
    <row r="27" spans="2:29" ht="18" customHeight="1" x14ac:dyDescent="0.25">
      <c r="B27" s="15"/>
      <c r="C27" s="283"/>
      <c r="D27"/>
      <c r="E27" s="283"/>
      <c r="F27"/>
      <c r="G27" s="283"/>
      <c r="H27" s="16"/>
      <c r="I27" s="62"/>
      <c r="J27" s="62"/>
      <c r="K27" s="17"/>
      <c r="L27" s="10"/>
      <c r="M27" s="10"/>
      <c r="N27" s="10"/>
      <c r="O27" s="10"/>
      <c r="P27" s="10"/>
      <c r="Q27" s="10"/>
      <c r="R27" s="10"/>
      <c r="S27" s="104" t="str">
        <f t="shared" si="0"/>
        <v/>
      </c>
      <c r="T27" s="50"/>
      <c r="U27" s="104" t="str">
        <f t="shared" si="1"/>
        <v/>
      </c>
      <c r="V27" s="10"/>
      <c r="W27" s="10"/>
      <c r="X27" s="10"/>
      <c r="Y27" s="10"/>
      <c r="Z27" s="10"/>
      <c r="AA27" s="10"/>
      <c r="AB27" s="10"/>
      <c r="AC27" s="10"/>
    </row>
    <row r="28" spans="2:29" ht="18" customHeight="1" x14ac:dyDescent="0.25">
      <c r="B28" s="15"/>
      <c r="C28" s="283"/>
      <c r="D28"/>
      <c r="E28" s="283"/>
      <c r="F28"/>
      <c r="G28" s="283"/>
      <c r="H28" s="16"/>
      <c r="I28" s="136" t="s">
        <v>118</v>
      </c>
      <c r="J28" s="62"/>
      <c r="K28" s="17"/>
      <c r="L28" s="10"/>
      <c r="M28" s="10"/>
      <c r="N28" s="10"/>
      <c r="O28" s="10"/>
      <c r="P28" s="10"/>
      <c r="Q28" s="10"/>
      <c r="R28" s="10"/>
      <c r="S28" s="104" t="e">
        <f>IF(LEN(#REF!)=0,"",#REF!)</f>
        <v>#REF!</v>
      </c>
      <c r="T28" s="50"/>
      <c r="U28" s="104" t="str">
        <f t="shared" si="1"/>
        <v/>
      </c>
      <c r="V28" s="10"/>
      <c r="W28" s="10"/>
      <c r="X28" s="10"/>
      <c r="Y28" s="10"/>
      <c r="Z28" s="10"/>
      <c r="AA28" s="10"/>
      <c r="AB28" s="10"/>
      <c r="AC28" s="10"/>
    </row>
    <row r="29" spans="2:29" ht="18" customHeight="1" x14ac:dyDescent="0.25">
      <c r="B29" s="15"/>
      <c r="C29" s="283"/>
      <c r="D29"/>
      <c r="E29" s="283"/>
      <c r="F29"/>
      <c r="G29" s="283"/>
      <c r="H29" s="16"/>
      <c r="I29" s="137" t="s">
        <v>119</v>
      </c>
      <c r="J29" s="62"/>
      <c r="K29" s="17"/>
      <c r="L29" s="10"/>
      <c r="M29" s="10"/>
      <c r="O29" s="10"/>
      <c r="P29" s="10"/>
      <c r="Q29" s="10"/>
      <c r="R29" s="10"/>
      <c r="S29" s="104" t="e">
        <f>IF(LEN(#REF!)=0,"",#REF!)</f>
        <v>#REF!</v>
      </c>
      <c r="T29" s="50"/>
      <c r="U29" s="104" t="str">
        <f>IF(LEN(C28)=0,"",C28)</f>
        <v/>
      </c>
      <c r="V29" s="10"/>
      <c r="W29" s="10"/>
      <c r="X29" s="10"/>
      <c r="Y29" s="10"/>
      <c r="Z29" s="10"/>
      <c r="AA29" s="10"/>
      <c r="AB29" s="10"/>
      <c r="AC29" s="10"/>
    </row>
    <row r="30" spans="2:29" ht="18" customHeight="1" x14ac:dyDescent="0.25">
      <c r="B30" s="15"/>
      <c r="C30" s="283"/>
      <c r="D30"/>
      <c r="E30" s="283"/>
      <c r="F30"/>
      <c r="G30" s="283"/>
      <c r="H30" s="16"/>
      <c r="I30" s="138" t="s">
        <v>13</v>
      </c>
      <c r="J30" s="62"/>
      <c r="K30" s="17"/>
      <c r="L30" s="10"/>
      <c r="M30" s="10"/>
      <c r="O30" s="10"/>
      <c r="P30" s="10"/>
      <c r="Q30" s="10"/>
      <c r="R30" s="10"/>
      <c r="S30" s="104" t="e">
        <f>IF(LEN(#REF!)=0,"",#REF!)</f>
        <v>#REF!</v>
      </c>
      <c r="T30" s="50"/>
      <c r="U30" s="104" t="str">
        <f>IF(LEN(C29)=0,"",C29)</f>
        <v/>
      </c>
      <c r="V30" s="10"/>
      <c r="W30" s="10"/>
      <c r="X30" s="10"/>
      <c r="Y30" s="10"/>
      <c r="Z30" s="10"/>
      <c r="AA30" s="10"/>
      <c r="AB30" s="10"/>
      <c r="AC30" s="10"/>
    </row>
    <row r="31" spans="2:29" ht="18" customHeight="1" x14ac:dyDescent="0.25">
      <c r="B31" s="15"/>
      <c r="C31" s="283"/>
      <c r="D31"/>
      <c r="E31" s="283"/>
      <c r="F31"/>
      <c r="G31" s="283"/>
      <c r="H31" s="16"/>
      <c r="I31" s="138" t="s">
        <v>106</v>
      </c>
      <c r="J31" s="62"/>
      <c r="K31" s="17"/>
      <c r="L31" s="10"/>
      <c r="M31" s="10"/>
      <c r="O31" s="10"/>
      <c r="P31" s="10"/>
      <c r="Q31" s="10"/>
      <c r="R31" s="10"/>
      <c r="S31" s="104" t="e">
        <f>IF(LEN(#REF!)=0,"",#REF!)</f>
        <v>#REF!</v>
      </c>
      <c r="T31" s="50"/>
      <c r="U31" s="104" t="str">
        <f>IF(LEN(C30)=0,"",C30)</f>
        <v/>
      </c>
      <c r="V31" s="10"/>
      <c r="W31" s="10"/>
      <c r="X31" s="10"/>
      <c r="Y31" s="10"/>
      <c r="Z31" s="10"/>
      <c r="AA31" s="10"/>
      <c r="AB31" s="10"/>
      <c r="AC31" s="10"/>
    </row>
    <row r="32" spans="2:29" ht="9.9499999999999993" customHeight="1" x14ac:dyDescent="0.25">
      <c r="B32" s="19"/>
      <c r="C32" s="20"/>
      <c r="D32" s="20"/>
      <c r="E32" s="20"/>
      <c r="F32" s="20"/>
      <c r="G32" s="20"/>
      <c r="H32" s="20"/>
      <c r="I32" s="20"/>
      <c r="J32" s="20"/>
      <c r="K32" s="21"/>
      <c r="L32" s="10"/>
      <c r="M32" s="10"/>
      <c r="O32" s="10"/>
      <c r="P32" s="10"/>
      <c r="Q32" s="10"/>
      <c r="R32" s="10"/>
      <c r="S32" s="111" t="e">
        <f>IF(LEN(#REF!)=0,"",#REF!)</f>
        <v>#REF!</v>
      </c>
      <c r="T32" s="50"/>
      <c r="U32" s="111" t="str">
        <f>IF(LEN(C31)=0,"",C31)</f>
        <v/>
      </c>
      <c r="V32" s="10"/>
      <c r="W32" s="10"/>
      <c r="X32" s="10"/>
      <c r="Y32" s="10"/>
      <c r="Z32" s="10"/>
      <c r="AA32" s="10"/>
      <c r="AB32" s="10"/>
      <c r="AC32" s="10"/>
    </row>
    <row r="33" spans="2:21" ht="7.15" customHeight="1" x14ac:dyDescent="0.25"/>
    <row r="34" spans="2:21" s="22" customFormat="1" ht="22.9" customHeight="1" x14ac:dyDescent="0.25">
      <c r="B34" s="23"/>
      <c r="C34" s="23"/>
      <c r="D34" s="24"/>
      <c r="E34" s="25"/>
      <c r="F34" s="25"/>
      <c r="G34" s="25"/>
      <c r="H34" s="25"/>
      <c r="I34" s="25"/>
      <c r="J34" s="25"/>
      <c r="K34" s="23"/>
      <c r="S34" s="52"/>
      <c r="T34" s="52"/>
      <c r="U34" s="52"/>
    </row>
  </sheetData>
  <sheetProtection algorithmName="SHA-512" hashValue="rIEbwDRGet3t62XyTwrSNJbXG8R0xqD4FalikYWJznAwrUGq8fKvrebw0rAy4PPsjoWzGytKqdxMxgGnZk3QnA==" saltValue="eCHlmpJGndffUTDtvwHoNA==" spinCount="100000" sheet="1" objects="1" scenarios="1"/>
  <dataValidations count="2">
    <dataValidation type="list" allowBlank="1" showInputMessage="1" showErrorMessage="1" sqref="I24" xr:uid="{DDD19642-8C89-4857-9487-E0DFE999073D}">
      <formula1>"Always,Finish date &gt; Due date"</formula1>
    </dataValidation>
    <dataValidation type="list" allowBlank="1" showInputMessage="1" showErrorMessage="1" sqref="I30" xr:uid="{924E6F48-CF0A-4689-AA04-A4D280B2364A}">
      <formula1>"Responsible Person, Responsible Person / Progress [%]"</formula1>
    </dataValidation>
  </dataValidations>
  <printOptions horizontalCentered="1"/>
  <pageMargins left="0.31496062992125984" right="0.31496062992125984" top="0.31496062992125984" bottom="0.31496062992125984" header="0.31496062992125984" footer="0.31496062992125984"/>
  <pageSetup paperSize="9" scale="86" orientation="landscape"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A3E19C96-17C3-4365-86E8-2A4D6E44AF27}">
          <x14:formula1>
            <xm:f>Calc!$AK$10:$AK$14</xm:f>
          </x14:formula1>
          <xm:sqref>I26</xm:sqref>
        </x14:dataValidation>
        <x14:dataValidation type="list" allowBlank="1" showInputMessage="1" showErrorMessage="1" xr:uid="{ECA4F10B-DE48-453C-A292-C55C81720606}">
          <x14:formula1>
            <xm:f>Kanban_Helper!$I$19:$I$21</xm:f>
          </x14:formula1>
          <xm:sqref>I21</xm:sqref>
        </x14:dataValidation>
        <x14:dataValidation type="list" allowBlank="1" showInputMessage="1" showErrorMessage="1" prompt="Choose connector" xr:uid="{874EAD82-C9FB-4DA1-A2E1-9BB48C4FB011}">
          <x14:formula1>
            <xm:f>Kanban_Helper!$J$19:$J$21</xm:f>
          </x14:formula1>
          <xm:sqref>J21</xm:sqref>
        </x14:dataValidation>
        <x14:dataValidation type="list" allowBlank="1" showInputMessage="1" showErrorMessage="1" xr:uid="{E53E761E-67E2-4E73-A04F-526D14D97032}">
          <x14:formula1>
            <xm:f>Kanban_Helper!$I$23:$I$25</xm:f>
          </x14:formula1>
          <xm:sqref>I31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117E5-5A61-494D-A91D-2CAF06DFCC4B}">
  <dimension ref="B3:Z504"/>
  <sheetViews>
    <sheetView showGridLines="0" showRowColHeaders="0" workbookViewId="0"/>
  </sheetViews>
  <sheetFormatPr defaultRowHeight="15" x14ac:dyDescent="0.25"/>
  <cols>
    <col min="2" max="2" width="27.28515625" bestFit="1" customWidth="1"/>
    <col min="3" max="3" width="30.7109375" bestFit="1" customWidth="1"/>
    <col min="4" max="4" width="21.140625" customWidth="1"/>
    <col min="5" max="6" width="19" customWidth="1"/>
    <col min="7" max="7" width="9.5703125" style="157" bestFit="1" customWidth="1"/>
    <col min="8" max="8" width="3.85546875" customWidth="1"/>
    <col min="9" max="9" width="16" bestFit="1" customWidth="1"/>
    <col min="10" max="10" width="9.140625" customWidth="1"/>
    <col min="11" max="11" width="5.28515625" customWidth="1"/>
    <col min="12" max="17" width="20.7109375" customWidth="1"/>
    <col min="18" max="18" width="25.28515625" bestFit="1" customWidth="1"/>
    <col min="19" max="19" width="23" bestFit="1" customWidth="1"/>
    <col min="20" max="20" width="30" bestFit="1" customWidth="1"/>
    <col min="21" max="21" width="24.140625" bestFit="1" customWidth="1"/>
    <col min="22" max="22" width="24" bestFit="1" customWidth="1"/>
    <col min="23" max="23" width="20.85546875" bestFit="1" customWidth="1"/>
    <col min="24" max="24" width="28" bestFit="1" customWidth="1"/>
    <col min="25" max="25" width="29.28515625" bestFit="1" customWidth="1"/>
    <col min="26" max="26" width="25.28515625" bestFit="1" customWidth="1"/>
    <col min="27" max="27" width="30" bestFit="1" customWidth="1"/>
    <col min="28" max="28" width="29.28515625" bestFit="1" customWidth="1"/>
    <col min="29" max="29" width="31" bestFit="1" customWidth="1"/>
    <col min="30" max="30" width="25.140625" bestFit="1" customWidth="1"/>
    <col min="31" max="31" width="24" bestFit="1" customWidth="1"/>
    <col min="32" max="32" width="24.7109375" bestFit="1" customWidth="1"/>
    <col min="33" max="33" width="28" bestFit="1" customWidth="1"/>
    <col min="34" max="34" width="22.28515625" bestFit="1" customWidth="1"/>
    <col min="35" max="35" width="18.140625" bestFit="1" customWidth="1"/>
    <col min="36" max="36" width="5.85546875" bestFit="1" customWidth="1"/>
    <col min="37" max="37" width="30" bestFit="1" customWidth="1"/>
    <col min="38" max="38" width="21" bestFit="1" customWidth="1"/>
    <col min="39" max="39" width="30" bestFit="1" customWidth="1"/>
    <col min="40" max="40" width="28.42578125" bestFit="1" customWidth="1"/>
    <col min="41" max="41" width="27" bestFit="1" customWidth="1"/>
    <col min="42" max="42" width="31.42578125" bestFit="1" customWidth="1"/>
    <col min="43" max="43" width="30" bestFit="1" customWidth="1"/>
    <col min="44" max="44" width="29.28515625" bestFit="1" customWidth="1"/>
    <col min="45" max="45" width="21.85546875" bestFit="1" customWidth="1"/>
    <col min="46" max="46" width="11.28515625" bestFit="1" customWidth="1"/>
    <col min="47" max="48" width="14.140625" bestFit="1" customWidth="1"/>
    <col min="49" max="49" width="17.42578125" bestFit="1" customWidth="1"/>
    <col min="50" max="52" width="14.140625" bestFit="1" customWidth="1"/>
    <col min="53" max="53" width="18.42578125" bestFit="1" customWidth="1"/>
    <col min="54" max="56" width="15.140625" bestFit="1" customWidth="1"/>
    <col min="57" max="57" width="18.42578125" bestFit="1" customWidth="1"/>
    <col min="58" max="60" width="15.140625" bestFit="1" customWidth="1"/>
    <col min="61" max="61" width="11.28515625" bestFit="1" customWidth="1"/>
    <col min="62" max="62" width="14.140625" bestFit="1" customWidth="1"/>
    <col min="63" max="63" width="18.42578125" bestFit="1" customWidth="1"/>
    <col min="64" max="67" width="15.140625" bestFit="1" customWidth="1"/>
    <col min="68" max="68" width="18.42578125" bestFit="1" customWidth="1"/>
    <col min="69" max="70" width="15.140625" bestFit="1" customWidth="1"/>
    <col min="71" max="71" width="12.42578125" bestFit="1" customWidth="1"/>
    <col min="72" max="72" width="15.140625" bestFit="1" customWidth="1"/>
    <col min="73" max="73" width="18.42578125" bestFit="1" customWidth="1"/>
    <col min="74" max="77" width="15.140625" bestFit="1" customWidth="1"/>
    <col min="78" max="78" width="17.42578125" bestFit="1" customWidth="1"/>
    <col min="79" max="81" width="14.140625" bestFit="1" customWidth="1"/>
    <col min="82" max="82" width="15.140625" bestFit="1" customWidth="1"/>
    <col min="83" max="83" width="11.28515625" bestFit="1" customWidth="1"/>
    <col min="84" max="86" width="14.140625" bestFit="1" customWidth="1"/>
    <col min="87" max="87" width="15.5703125" bestFit="1" customWidth="1"/>
    <col min="88" max="88" width="11.28515625" bestFit="1" customWidth="1"/>
    <col min="89" max="89" width="18.42578125" bestFit="1" customWidth="1"/>
    <col min="90" max="92" width="15.140625" bestFit="1" customWidth="1"/>
    <col min="93" max="93" width="14.140625" bestFit="1" customWidth="1"/>
    <col min="94" max="94" width="9.85546875" bestFit="1" customWidth="1"/>
    <col min="95" max="95" width="16.7109375" bestFit="1" customWidth="1"/>
    <col min="96" max="97" width="12.42578125" bestFit="1" customWidth="1"/>
    <col min="98" max="98" width="15.140625" bestFit="1" customWidth="1"/>
    <col min="99" max="99" width="14.140625" bestFit="1" customWidth="1"/>
    <col min="100" max="100" width="13.5703125" bestFit="1" customWidth="1"/>
    <col min="101" max="101" width="35" bestFit="1" customWidth="1"/>
    <col min="102" max="102" width="20" bestFit="1" customWidth="1"/>
    <col min="103" max="107" width="12.42578125" bestFit="1" customWidth="1"/>
    <col min="108" max="108" width="23.140625" bestFit="1" customWidth="1"/>
    <col min="109" max="109" width="11.28515625" bestFit="1" customWidth="1"/>
    <col min="110" max="110" width="14.140625" bestFit="1" customWidth="1"/>
    <col min="111" max="111" width="13.5703125" bestFit="1" customWidth="1"/>
    <col min="112" max="112" width="35" bestFit="1" customWidth="1"/>
    <col min="113" max="113" width="21.42578125" bestFit="1" customWidth="1"/>
    <col min="114" max="114" width="11.28515625" bestFit="1" customWidth="1"/>
    <col min="115" max="115" width="14.140625" bestFit="1" customWidth="1"/>
    <col min="116" max="116" width="13.5703125" bestFit="1" customWidth="1"/>
    <col min="117" max="117" width="35" bestFit="1" customWidth="1"/>
    <col min="118" max="118" width="21.42578125" bestFit="1" customWidth="1"/>
    <col min="119" max="119" width="29.28515625" bestFit="1" customWidth="1"/>
    <col min="120" max="120" width="32.85546875" bestFit="1" customWidth="1"/>
    <col min="121" max="122" width="15.140625" bestFit="1" customWidth="1"/>
    <col min="123" max="123" width="12.42578125" bestFit="1" customWidth="1"/>
    <col min="124" max="124" width="15.140625" bestFit="1" customWidth="1"/>
    <col min="125" max="125" width="9.42578125" bestFit="1" customWidth="1"/>
    <col min="126" max="126" width="36" bestFit="1" customWidth="1"/>
    <col min="127" max="127" width="21.42578125" bestFit="1" customWidth="1"/>
    <col min="128" max="128" width="25.140625" bestFit="1" customWidth="1"/>
    <col min="129" max="129" width="25.85546875" bestFit="1" customWidth="1"/>
    <col min="130" max="133" width="14.140625" bestFit="1" customWidth="1"/>
    <col min="134" max="134" width="15.5703125" bestFit="1" customWidth="1"/>
    <col min="135" max="135" width="29" bestFit="1" customWidth="1"/>
    <col min="136" max="136" width="16.42578125" bestFit="1" customWidth="1"/>
    <col min="137" max="137" width="24.7109375" bestFit="1" customWidth="1"/>
    <col min="138" max="138" width="29.85546875" bestFit="1" customWidth="1"/>
    <col min="139" max="140" width="14.140625" bestFit="1" customWidth="1"/>
    <col min="141" max="142" width="15.140625" bestFit="1" customWidth="1"/>
    <col min="143" max="143" width="13.5703125" bestFit="1" customWidth="1"/>
    <col min="144" max="144" width="33" bestFit="1" customWidth="1"/>
    <col min="145" max="145" width="19.42578125" bestFit="1" customWidth="1"/>
    <col min="146" max="146" width="22.28515625" bestFit="1" customWidth="1"/>
    <col min="147" max="147" width="11.28515625" bestFit="1" customWidth="1"/>
    <col min="148" max="148" width="23.28515625" bestFit="1" customWidth="1"/>
    <col min="149" max="149" width="10.7109375" bestFit="1" customWidth="1"/>
    <col min="150" max="150" width="11.28515625" bestFit="1" customWidth="1"/>
  </cols>
  <sheetData>
    <row r="3" spans="2:26" x14ac:dyDescent="0.25">
      <c r="B3" s="164" t="s">
        <v>124</v>
      </c>
      <c r="C3" s="163" t="s">
        <v>124</v>
      </c>
    </row>
    <row r="4" spans="2:26" x14ac:dyDescent="0.25">
      <c r="B4" s="159" t="s">
        <v>121</v>
      </c>
      <c r="C4" s="160" t="s">
        <v>122</v>
      </c>
      <c r="D4" s="161" t="s">
        <v>123</v>
      </c>
      <c r="E4" s="161" t="s">
        <v>44</v>
      </c>
      <c r="F4" s="161" t="s">
        <v>4</v>
      </c>
      <c r="G4" s="158" t="s">
        <v>125</v>
      </c>
      <c r="I4" s="191" t="s">
        <v>27</v>
      </c>
      <c r="J4" s="191" t="s">
        <v>28</v>
      </c>
      <c r="L4" s="165" t="str">
        <f>IF(LEN(Kanban!C11)=0,"",Kanban!C11)</f>
        <v>Backlog</v>
      </c>
      <c r="M4" s="165" t="str">
        <f>IF(LEN(Kanban!D11)=0,"",Kanban!D11)</f>
        <v>Research</v>
      </c>
      <c r="N4" s="165" t="str">
        <f>IF(LEN(Kanban!E11)=0,"",Kanban!E11)</f>
        <v>In Progress</v>
      </c>
      <c r="O4" s="165" t="str">
        <f>IF(LEN(Kanban!F11)=0,"",Kanban!F11)</f>
        <v>Q&amp;A</v>
      </c>
      <c r="P4" s="165" t="str">
        <f>IF(LEN(Kanban!G11)=0,"",Kanban!G11)</f>
        <v>Done</v>
      </c>
      <c r="Q4" s="165" t="str">
        <f>IF(LEN(Kanban!H11)=0,"",Kanban!H11)</f>
        <v/>
      </c>
      <c r="R4" s="165" t="str">
        <f>IF(LEN(Kanban!I11)=0,"",Kanban!I11)</f>
        <v/>
      </c>
      <c r="S4" s="165" t="str">
        <f>IF(LEN(Kanban!J11)=0,"",Kanban!J11)</f>
        <v/>
      </c>
      <c r="T4" s="165" t="str">
        <f>IF(LEN(Kanban!K11)=0,"",Kanban!K11)</f>
        <v/>
      </c>
      <c r="U4" s="165" t="str">
        <f>IF(LEN(Kanban!L11)=0,"",Kanban!L11)</f>
        <v/>
      </c>
      <c r="V4" s="165" t="str">
        <f>IF(LEN(Kanban!M11)=0,"",Kanban!M11)</f>
        <v/>
      </c>
      <c r="W4" s="165" t="str">
        <f>IF(LEN(Kanban!N11)=0,"",Kanban!N11)</f>
        <v/>
      </c>
      <c r="X4" s="165" t="str">
        <f>IF(LEN(Kanban!O11)=0,"",Kanban!O11)</f>
        <v/>
      </c>
      <c r="Y4" s="165" t="str">
        <f>IF(LEN(Kanban!P11)=0,"",Kanban!P11)</f>
        <v/>
      </c>
      <c r="Z4" s="165" t="str">
        <f>IF(LEN(Kanban!Q11)=0,"",Kanban!Q11)</f>
        <v/>
      </c>
    </row>
    <row r="5" spans="2:26" x14ac:dyDescent="0.25">
      <c r="B5" s="162" t="s">
        <v>82</v>
      </c>
      <c r="C5" s="162" t="s">
        <v>74</v>
      </c>
      <c r="D5" s="162" t="s">
        <v>127</v>
      </c>
      <c r="E5" s="162" t="s">
        <v>19</v>
      </c>
      <c r="F5" s="162" t="s">
        <v>10</v>
      </c>
      <c r="G5" s="295">
        <f>COUNTIF($E$5:E5,E5)</f>
        <v>1</v>
      </c>
      <c r="I5" s="192">
        <v>1</v>
      </c>
      <c r="J5" s="192" t="s">
        <v>48</v>
      </c>
      <c r="L5" s="166" t="str">
        <f t="shared" ref="L5:Q5" si="0">IFERROR(L7,"-")</f>
        <v>Low</v>
      </c>
      <c r="M5" s="166" t="str">
        <f t="shared" si="0"/>
        <v>Low</v>
      </c>
      <c r="N5" s="166" t="str">
        <f t="shared" si="0"/>
        <v>High</v>
      </c>
      <c r="O5" s="166" t="str">
        <f t="shared" si="0"/>
        <v>High</v>
      </c>
      <c r="P5" s="166" t="str">
        <f t="shared" si="0"/>
        <v>Low</v>
      </c>
      <c r="Q5" s="166" t="str">
        <f t="shared" si="0"/>
        <v/>
      </c>
      <c r="R5" s="166" t="str">
        <f t="shared" ref="R5:U5" si="1">IFERROR(R7,"-")</f>
        <v/>
      </c>
      <c r="S5" s="166" t="str">
        <f t="shared" si="1"/>
        <v/>
      </c>
      <c r="T5" s="166" t="str">
        <f t="shared" si="1"/>
        <v/>
      </c>
      <c r="U5" s="166" t="str">
        <f t="shared" si="1"/>
        <v/>
      </c>
      <c r="V5" s="166" t="str">
        <f t="shared" ref="V5:X5" si="2">IFERROR(V7,"-")</f>
        <v/>
      </c>
      <c r="W5" s="166" t="str">
        <f t="shared" si="2"/>
        <v/>
      </c>
      <c r="X5" s="166" t="str">
        <f t="shared" si="2"/>
        <v/>
      </c>
      <c r="Y5" s="166" t="str">
        <f t="shared" ref="Y5:Z5" si="3">IFERROR(Y7,"-")</f>
        <v/>
      </c>
      <c r="Z5" s="166" t="str">
        <f t="shared" si="3"/>
        <v/>
      </c>
    </row>
    <row r="6" spans="2:26" x14ac:dyDescent="0.25">
      <c r="B6" s="162" t="s">
        <v>84</v>
      </c>
      <c r="C6" s="162" t="s">
        <v>76</v>
      </c>
      <c r="D6" s="162" t="s">
        <v>128</v>
      </c>
      <c r="E6" s="162" t="s">
        <v>45</v>
      </c>
      <c r="F6" s="162" t="s">
        <v>10</v>
      </c>
      <c r="G6" s="295">
        <f>COUNTIF($E$5:E6,E6)</f>
        <v>1</v>
      </c>
      <c r="I6" s="192">
        <v>2</v>
      </c>
      <c r="J6" s="192" t="s">
        <v>49</v>
      </c>
      <c r="L6" s="166" t="str">
        <f t="shared" ref="L6:Z6" si="4">IFERROR(L7,"-")</f>
        <v>Low</v>
      </c>
      <c r="M6" s="166" t="str">
        <f t="shared" si="4"/>
        <v>Low</v>
      </c>
      <c r="N6" s="166" t="str">
        <f t="shared" si="4"/>
        <v>High</v>
      </c>
      <c r="O6" s="166" t="str">
        <f t="shared" si="4"/>
        <v>High</v>
      </c>
      <c r="P6" s="166" t="str">
        <f t="shared" si="4"/>
        <v>Low</v>
      </c>
      <c r="Q6" s="166" t="str">
        <f t="shared" si="4"/>
        <v/>
      </c>
      <c r="R6" s="166" t="str">
        <f t="shared" si="4"/>
        <v/>
      </c>
      <c r="S6" s="166" t="str">
        <f t="shared" si="4"/>
        <v/>
      </c>
      <c r="T6" s="166" t="str">
        <f t="shared" si="4"/>
        <v/>
      </c>
      <c r="U6" s="166" t="str">
        <f t="shared" si="4"/>
        <v/>
      </c>
      <c r="V6" s="166" t="str">
        <f t="shared" si="4"/>
        <v/>
      </c>
      <c r="W6" s="166" t="str">
        <f t="shared" si="4"/>
        <v/>
      </c>
      <c r="X6" s="166" t="str">
        <f t="shared" si="4"/>
        <v/>
      </c>
      <c r="Y6" s="166" t="str">
        <f t="shared" si="4"/>
        <v/>
      </c>
      <c r="Z6" s="166" t="str">
        <f t="shared" si="4"/>
        <v/>
      </c>
    </row>
    <row r="7" spans="2:26" x14ac:dyDescent="0.25">
      <c r="B7" s="162" t="s">
        <v>85</v>
      </c>
      <c r="C7" s="162" t="s">
        <v>75</v>
      </c>
      <c r="D7" s="162" t="s">
        <v>133</v>
      </c>
      <c r="E7" s="162" t="s">
        <v>19</v>
      </c>
      <c r="F7" s="162" t="s">
        <v>9</v>
      </c>
      <c r="G7" s="295">
        <f>COUNTIF($E$5:E7,E7)</f>
        <v>2</v>
      </c>
      <c r="I7" s="192">
        <v>3</v>
      </c>
      <c r="J7" s="192" t="s">
        <v>50</v>
      </c>
      <c r="L7" s="167" t="str">
        <f t="array" ref="L7">IFERROR(IF(LEN(L$4)=0,"",INDEX(Kanban_Helper!$F$5:$F$504,
MATCH(L$4&amp;"-"&amp;(ROW($K7)-ROW($K$5)-MOD(ROW($K7)-ROW($K$5),3))/3+1, Kanban_Helper!$E$5:$E$504&amp;"-"&amp;Kanban_Helper!$G$5:$G$504,0),
1)),"")</f>
        <v>Low</v>
      </c>
      <c r="M7" s="167" t="str">
        <f t="array" ref="M7">IFERROR(IF(LEN(M$4)=0,"",INDEX(Kanban_Helper!$F$5:$F$504,
MATCH(M$4&amp;"-"&amp;(ROW($K7)-ROW($K$5)-MOD(ROW($K7)-ROW($K$5),3))/3+1, Kanban_Helper!$E$5:$E$504&amp;"-"&amp;Kanban_Helper!$G$5:$G$504,0),
1)),"")</f>
        <v>Low</v>
      </c>
      <c r="N7" s="167" t="str">
        <f t="array" ref="N7">IFERROR(IF(LEN(N$4)=0,"",INDEX(Kanban_Helper!$F$5:$F$504,
MATCH(N$4&amp;"-"&amp;(ROW($K7)-ROW($K$5)-MOD(ROW($K7)-ROW($K$5),3))/3+1, Kanban_Helper!$E$5:$E$504&amp;"-"&amp;Kanban_Helper!$G$5:$G$504,0),
1)),"")</f>
        <v>High</v>
      </c>
      <c r="O7" s="167" t="str">
        <f t="array" ref="O7">IFERROR(IF(LEN(O$4)=0,"",INDEX(Kanban_Helper!$F$5:$F$504,
MATCH(O$4&amp;"-"&amp;(ROW($K7)-ROW($K$5)-MOD(ROW($K7)-ROW($K$5),3))/3+1, Kanban_Helper!$E$5:$E$504&amp;"-"&amp;Kanban_Helper!$G$5:$G$504,0),
1)),"")</f>
        <v>High</v>
      </c>
      <c r="P7" s="167" t="str">
        <f t="array" ref="P7">IFERROR(IF(LEN(P$4)=0,"",INDEX(Kanban_Helper!$F$5:$F$504,
MATCH(P$4&amp;"-"&amp;(ROW($K7)-ROW($K$5)-MOD(ROW($K7)-ROW($K$5),3))/3+1, Kanban_Helper!$E$5:$E$504&amp;"-"&amp;Kanban_Helper!$G$5:$G$504,0),
1)),"")</f>
        <v>Low</v>
      </c>
      <c r="Q7" s="167" t="str">
        <f t="array" ref="Q7">IFERROR(IF(LEN(Q$4)=0,"",INDEX(Kanban_Helper!$F$5:$F$504,
MATCH(Q$4&amp;"-"&amp;(ROW($K7)-ROW($K$5)-MOD(ROW($K7)-ROW($K$5),3))/3+1, Kanban_Helper!$E$5:$E$504&amp;"-"&amp;Kanban_Helper!$G$5:$G$504,0),
1)),"")</f>
        <v/>
      </c>
      <c r="R7" s="167" t="str">
        <f t="array" ref="R7">IFERROR(IF(LEN(R$4)=0,"",INDEX(Kanban_Helper!$F$5:$F$504,
MATCH(R$4&amp;"-"&amp;(ROW($K7)-ROW($K$5)-MOD(ROW($K7)-ROW($K$5),3))/3+1, Kanban_Helper!$E$5:$E$504&amp;"-"&amp;Kanban_Helper!$G$5:$G$504,0),
1)),"")</f>
        <v/>
      </c>
      <c r="S7" s="167" t="str">
        <f t="array" ref="S7">IFERROR(IF(LEN(S$4)=0,"",INDEX(Kanban_Helper!$F$5:$F$504,
MATCH(S$4&amp;"-"&amp;(ROW($K7)-ROW($K$5)-MOD(ROW($K7)-ROW($K$5),3))/3+1, Kanban_Helper!$E$5:$E$504&amp;"-"&amp;Kanban_Helper!$G$5:$G$504,0),
1)),"")</f>
        <v/>
      </c>
      <c r="T7" s="167" t="str">
        <f t="array" ref="T7">IFERROR(IF(LEN(T$4)=0,"",INDEX(Kanban_Helper!$F$5:$F$504,
MATCH(T$4&amp;"-"&amp;(ROW($K7)-ROW($K$5)-MOD(ROW($K7)-ROW($K$5),3))/3+1, Kanban_Helper!$E$5:$E$504&amp;"-"&amp;Kanban_Helper!$G$5:$G$504,0),
1)),"")</f>
        <v/>
      </c>
      <c r="U7" s="167" t="str">
        <f t="array" ref="U7">IFERROR(IF(LEN(U$4)=0,"",INDEX(Kanban_Helper!$F$5:$F$504,
MATCH(U$4&amp;"-"&amp;(ROW($K7)-ROW($K$5)-MOD(ROW($K7)-ROW($K$5),3))/3+1, Kanban_Helper!$E$5:$E$504&amp;"-"&amp;Kanban_Helper!$G$5:$G$504,0),
1)),"")</f>
        <v/>
      </c>
      <c r="V7" s="167" t="str">
        <f t="array" ref="V7">IFERROR(IF(LEN(V$4)=0,"",INDEX(Kanban_Helper!$F$5:$F$504,
MATCH(V$4&amp;"-"&amp;(ROW($K7)-ROW($K$5)-MOD(ROW($K7)-ROW($K$5),3))/3+1, Kanban_Helper!$E$5:$E$504&amp;"-"&amp;Kanban_Helper!$G$5:$G$504,0),
1)),"")</f>
        <v/>
      </c>
      <c r="W7" s="167" t="str">
        <f t="array" ref="W7">IFERROR(IF(LEN(W$4)=0,"",INDEX(Kanban_Helper!$F$5:$F$504,
MATCH(W$4&amp;"-"&amp;(ROW($K7)-ROW($K$5)-MOD(ROW($K7)-ROW($K$5),3))/3+1, Kanban_Helper!$E$5:$E$504&amp;"-"&amp;Kanban_Helper!$G$5:$G$504,0),
1)),"")</f>
        <v/>
      </c>
      <c r="X7" s="167" t="str">
        <f t="array" ref="X7">IFERROR(IF(LEN(X$4)=0,"",INDEX(Kanban_Helper!$F$5:$F$504,
MATCH(X$4&amp;"-"&amp;(ROW($K7)-ROW($K$5)-MOD(ROW($K7)-ROW($K$5),3))/3+1, Kanban_Helper!$E$5:$E$504&amp;"-"&amp;Kanban_Helper!$G$5:$G$504,0),
1)),"")</f>
        <v/>
      </c>
      <c r="Y7" s="167" t="str">
        <f t="array" ref="Y7">IFERROR(IF(LEN(Y$4)=0,"",INDEX(Kanban_Helper!$F$5:$F$504,
MATCH(Y$4&amp;"-"&amp;(ROW($K7)-ROW($K$5)-MOD(ROW($K7)-ROW($K$5),3))/3+1, Kanban_Helper!$E$5:$E$504&amp;"-"&amp;Kanban_Helper!$G$5:$G$504,0),
1)),"")</f>
        <v/>
      </c>
      <c r="Z7" s="167" t="str">
        <f t="array" ref="Z7">IFERROR(IF(LEN(Z$4)=0,"",INDEX(Kanban_Helper!$F$5:$F$504,
MATCH(Z$4&amp;"-"&amp;(ROW($K7)-ROW($K$5)-MOD(ROW($K7)-ROW($K$5),3))/3+1, Kanban_Helper!$E$5:$E$504&amp;"-"&amp;Kanban_Helper!$G$5:$G$504,0),
1)),"")</f>
        <v/>
      </c>
    </row>
    <row r="8" spans="2:26" x14ac:dyDescent="0.25">
      <c r="B8" s="162" t="s">
        <v>126</v>
      </c>
      <c r="C8" s="162" t="s">
        <v>75</v>
      </c>
      <c r="D8" s="162" t="s">
        <v>136</v>
      </c>
      <c r="E8" s="162" t="s">
        <v>7</v>
      </c>
      <c r="F8" s="162" t="s">
        <v>8</v>
      </c>
      <c r="G8" s="295">
        <f>COUNTIF($E$5:E8,E8)</f>
        <v>1</v>
      </c>
      <c r="I8" s="192">
        <v>4</v>
      </c>
      <c r="J8" s="192" t="s">
        <v>51</v>
      </c>
      <c r="L8" s="166" t="str">
        <f t="shared" ref="L8:Z8" si="5">IFERROR(L10,"-")</f>
        <v/>
      </c>
      <c r="M8" s="166" t="str">
        <f t="shared" si="5"/>
        <v>High</v>
      </c>
      <c r="N8" s="166" t="str">
        <f t="shared" si="5"/>
        <v>No priority</v>
      </c>
      <c r="O8" s="166" t="str">
        <f t="shared" si="5"/>
        <v>Medium</v>
      </c>
      <c r="P8" s="166" t="str">
        <f t="shared" si="5"/>
        <v/>
      </c>
      <c r="Q8" s="166" t="str">
        <f t="shared" si="5"/>
        <v/>
      </c>
      <c r="R8" s="166" t="str">
        <f t="shared" si="5"/>
        <v/>
      </c>
      <c r="S8" s="166" t="str">
        <f t="shared" si="5"/>
        <v/>
      </c>
      <c r="T8" s="166" t="str">
        <f t="shared" si="5"/>
        <v/>
      </c>
      <c r="U8" s="166" t="str">
        <f t="shared" si="5"/>
        <v/>
      </c>
      <c r="V8" s="166" t="str">
        <f t="shared" si="5"/>
        <v/>
      </c>
      <c r="W8" s="166" t="str">
        <f t="shared" si="5"/>
        <v/>
      </c>
      <c r="X8" s="166" t="str">
        <f t="shared" si="5"/>
        <v/>
      </c>
      <c r="Y8" s="166" t="str">
        <f t="shared" si="5"/>
        <v/>
      </c>
      <c r="Z8" s="166" t="str">
        <f t="shared" si="5"/>
        <v/>
      </c>
    </row>
    <row r="9" spans="2:26" x14ac:dyDescent="0.25">
      <c r="B9" s="162" t="s">
        <v>81</v>
      </c>
      <c r="C9" s="162" t="s">
        <v>76</v>
      </c>
      <c r="D9" s="162" t="s">
        <v>129</v>
      </c>
      <c r="E9" s="162" t="s">
        <v>45</v>
      </c>
      <c r="F9" s="162" t="s">
        <v>103</v>
      </c>
      <c r="G9" s="295">
        <f>COUNTIF($E$5:E9,E9)</f>
        <v>2</v>
      </c>
      <c r="I9" s="192">
        <v>5</v>
      </c>
      <c r="J9" s="192" t="s">
        <v>26</v>
      </c>
      <c r="L9" s="166" t="str">
        <f t="shared" ref="L9:Z9" si="6">IFERROR(L10,"-")</f>
        <v/>
      </c>
      <c r="M9" s="166" t="str">
        <f t="shared" si="6"/>
        <v>High</v>
      </c>
      <c r="N9" s="166" t="str">
        <f t="shared" si="6"/>
        <v>No priority</v>
      </c>
      <c r="O9" s="166" t="str">
        <f t="shared" si="6"/>
        <v>Medium</v>
      </c>
      <c r="P9" s="166" t="str">
        <f t="shared" si="6"/>
        <v/>
      </c>
      <c r="Q9" s="166" t="str">
        <f t="shared" si="6"/>
        <v/>
      </c>
      <c r="R9" s="166" t="str">
        <f t="shared" si="6"/>
        <v/>
      </c>
      <c r="S9" s="166" t="str">
        <f t="shared" si="6"/>
        <v/>
      </c>
      <c r="T9" s="166" t="str">
        <f t="shared" si="6"/>
        <v/>
      </c>
      <c r="U9" s="166" t="str">
        <f t="shared" si="6"/>
        <v/>
      </c>
      <c r="V9" s="166" t="str">
        <f t="shared" si="6"/>
        <v/>
      </c>
      <c r="W9" s="166" t="str">
        <f t="shared" si="6"/>
        <v/>
      </c>
      <c r="X9" s="166" t="str">
        <f t="shared" si="6"/>
        <v/>
      </c>
      <c r="Y9" s="166" t="str">
        <f t="shared" si="6"/>
        <v/>
      </c>
      <c r="Z9" s="166" t="str">
        <f t="shared" si="6"/>
        <v/>
      </c>
    </row>
    <row r="10" spans="2:26" x14ac:dyDescent="0.25">
      <c r="B10" s="162" t="s">
        <v>79</v>
      </c>
      <c r="C10" s="162" t="s">
        <v>75</v>
      </c>
      <c r="D10" s="162" t="s">
        <v>131</v>
      </c>
      <c r="E10" s="162" t="s">
        <v>6</v>
      </c>
      <c r="F10" s="162" t="s">
        <v>8</v>
      </c>
      <c r="G10" s="295">
        <f>COUNTIF($E$5:E10,E10)</f>
        <v>1</v>
      </c>
      <c r="I10" s="192">
        <v>6</v>
      </c>
      <c r="J10" s="192" t="s">
        <v>52</v>
      </c>
      <c r="L10" s="167" t="str">
        <f t="array" ref="L10">IFERROR(IF(LEN(L$4)=0,"",INDEX(Kanban_Helper!$F$5:$F$504,
MATCH(L$4&amp;"-"&amp;(ROW($K10)-ROW($K$5)-MOD(ROW($K10)-ROW($K$5),3))/3+1, Kanban_Helper!$E$5:$E$504&amp;"-"&amp;Kanban_Helper!$G$5:$G$504,0),
1)),"")</f>
        <v/>
      </c>
      <c r="M10" s="167" t="str">
        <f t="array" ref="M10">IFERROR(IF(LEN(M$4)=0,"",INDEX(Kanban_Helper!$F$5:$F$504,
MATCH(M$4&amp;"-"&amp;(ROW($K10)-ROW($K$5)-MOD(ROW($K10)-ROW($K$5),3))/3+1, Kanban_Helper!$E$5:$E$504&amp;"-"&amp;Kanban_Helper!$G$5:$G$504,0),
1)),"")</f>
        <v>High</v>
      </c>
      <c r="N10" s="167" t="str">
        <f t="array" ref="N10">IFERROR(IF(LEN(N$4)=0,"",INDEX(Kanban_Helper!$F$5:$F$504,
MATCH(N$4&amp;"-"&amp;(ROW($K10)-ROW($K$5)-MOD(ROW($K10)-ROW($K$5),3))/3+1, Kanban_Helper!$E$5:$E$504&amp;"-"&amp;Kanban_Helper!$G$5:$G$504,0),
1)),"")</f>
        <v>No priority</v>
      </c>
      <c r="O10" s="167" t="str">
        <f t="array" ref="O10">IFERROR(IF(LEN(O$4)=0,"",INDEX(Kanban_Helper!$F$5:$F$504,
MATCH(O$4&amp;"-"&amp;(ROW($K10)-ROW($K$5)-MOD(ROW($K10)-ROW($K$5),3))/3+1, Kanban_Helper!$E$5:$E$504&amp;"-"&amp;Kanban_Helper!$G$5:$G$504,0),
1)),"")</f>
        <v>Medium</v>
      </c>
      <c r="P10" s="167" t="str">
        <f t="array" ref="P10">IFERROR(IF(LEN(P$4)=0,"",INDEX(Kanban_Helper!$F$5:$F$504,
MATCH(P$4&amp;"-"&amp;(ROW($K10)-ROW($K$5)-MOD(ROW($K10)-ROW($K$5),3))/3+1, Kanban_Helper!$E$5:$E$504&amp;"-"&amp;Kanban_Helper!$G$5:$G$504,0),
1)),"")</f>
        <v/>
      </c>
      <c r="Q10" s="167" t="str">
        <f t="array" ref="Q10">IFERROR(IF(LEN(Q$4)=0,"",INDEX(Kanban_Helper!$F$5:$F$504,
MATCH(Q$4&amp;"-"&amp;(ROW($K10)-ROW($K$5)-MOD(ROW($K10)-ROW($K$5),3))/3+1, Kanban_Helper!$E$5:$E$504&amp;"-"&amp;Kanban_Helper!$G$5:$G$504,0),
1)),"")</f>
        <v/>
      </c>
      <c r="R10" s="167" t="str">
        <f t="array" ref="R10">IFERROR(IF(LEN(R$4)=0,"",INDEX(Kanban_Helper!$F$5:$F$504,
MATCH(R$4&amp;"-"&amp;(ROW($K10)-ROW($K$5)-MOD(ROW($K10)-ROW($K$5),3))/3+1, Kanban_Helper!$E$5:$E$504&amp;"-"&amp;Kanban_Helper!$G$5:$G$504,0),
1)),"")</f>
        <v/>
      </c>
      <c r="S10" s="167" t="str">
        <f t="array" ref="S10">IFERROR(IF(LEN(S$4)=0,"",INDEX(Kanban_Helper!$F$5:$F$504,
MATCH(S$4&amp;"-"&amp;(ROW($K10)-ROW($K$5)-MOD(ROW($K10)-ROW($K$5),3))/3+1, Kanban_Helper!$E$5:$E$504&amp;"-"&amp;Kanban_Helper!$G$5:$G$504,0),
1)),"")</f>
        <v/>
      </c>
      <c r="T10" s="167" t="str">
        <f t="array" ref="T10">IFERROR(IF(LEN(T$4)=0,"",INDEX(Kanban_Helper!$F$5:$F$504,
MATCH(T$4&amp;"-"&amp;(ROW($K10)-ROW($K$5)-MOD(ROW($K10)-ROW($K$5),3))/3+1, Kanban_Helper!$E$5:$E$504&amp;"-"&amp;Kanban_Helper!$G$5:$G$504,0),
1)),"")</f>
        <v/>
      </c>
      <c r="U10" s="167" t="str">
        <f t="array" ref="U10">IFERROR(IF(LEN(U$4)=0,"",INDEX(Kanban_Helper!$F$5:$F$504,
MATCH(U$4&amp;"-"&amp;(ROW($K10)-ROW($K$5)-MOD(ROW($K10)-ROW($K$5),3))/3+1, Kanban_Helper!$E$5:$E$504&amp;"-"&amp;Kanban_Helper!$G$5:$G$504,0),
1)),"")</f>
        <v/>
      </c>
      <c r="V10" s="167" t="str">
        <f t="array" ref="V10">IFERROR(IF(LEN(V$4)=0,"",INDEX(Kanban_Helper!$F$5:$F$504,
MATCH(V$4&amp;"-"&amp;(ROW($K10)-ROW($K$5)-MOD(ROW($K10)-ROW($K$5),3))/3+1, Kanban_Helper!$E$5:$E$504&amp;"-"&amp;Kanban_Helper!$G$5:$G$504,0),
1)),"")</f>
        <v/>
      </c>
      <c r="W10" s="167" t="str">
        <f t="array" ref="W10">IFERROR(IF(LEN(W$4)=0,"",INDEX(Kanban_Helper!$F$5:$F$504,
MATCH(W$4&amp;"-"&amp;(ROW($K10)-ROW($K$5)-MOD(ROW($K10)-ROW($K$5),3))/3+1, Kanban_Helper!$E$5:$E$504&amp;"-"&amp;Kanban_Helper!$G$5:$G$504,0),
1)),"")</f>
        <v/>
      </c>
      <c r="X10" s="167" t="str">
        <f t="array" ref="X10">IFERROR(IF(LEN(X$4)=0,"",INDEX(Kanban_Helper!$F$5:$F$504,
MATCH(X$4&amp;"-"&amp;(ROW($K10)-ROW($K$5)-MOD(ROW($K10)-ROW($K$5),3))/3+1, Kanban_Helper!$E$5:$E$504&amp;"-"&amp;Kanban_Helper!$G$5:$G$504,0),
1)),"")</f>
        <v/>
      </c>
      <c r="Y10" s="167" t="str">
        <f t="array" ref="Y10">IFERROR(IF(LEN(Y$4)=0,"",INDEX(Kanban_Helper!$F$5:$F$504,
MATCH(Y$4&amp;"-"&amp;(ROW($K10)-ROW($K$5)-MOD(ROW($K10)-ROW($K$5),3))/3+1, Kanban_Helper!$E$5:$E$504&amp;"-"&amp;Kanban_Helper!$G$5:$G$504,0),
1)),"")</f>
        <v/>
      </c>
      <c r="Z10" s="167" t="str">
        <f t="array" ref="Z10">IFERROR(IF(LEN(Z$4)=0,"",INDEX(Kanban_Helper!$F$5:$F$504,
MATCH(Z$4&amp;"-"&amp;(ROW($K10)-ROW($K$5)-MOD(ROW($K10)-ROW($K$5),3))/3+1, Kanban_Helper!$E$5:$E$504&amp;"-"&amp;Kanban_Helper!$G$5:$G$504,0),
1)),"")</f>
        <v/>
      </c>
    </row>
    <row r="11" spans="2:26" x14ac:dyDescent="0.25">
      <c r="B11" s="162" t="s">
        <v>80</v>
      </c>
      <c r="C11" s="162" t="s">
        <v>76</v>
      </c>
      <c r="D11" s="162" t="s">
        <v>130</v>
      </c>
      <c r="E11" s="162" t="s">
        <v>16</v>
      </c>
      <c r="F11" s="162" t="s">
        <v>8</v>
      </c>
      <c r="G11" s="295">
        <f>COUNTIF($E$5:E11,E11)</f>
        <v>1</v>
      </c>
      <c r="I11" s="192">
        <v>7</v>
      </c>
      <c r="J11" s="192" t="s">
        <v>53</v>
      </c>
      <c r="L11" s="166" t="str">
        <f t="shared" ref="L11:Z11" si="7">IFERROR(L13,"-")</f>
        <v/>
      </c>
      <c r="M11" s="166" t="str">
        <f t="shared" si="7"/>
        <v/>
      </c>
      <c r="N11" s="166" t="str">
        <f t="shared" si="7"/>
        <v>Medium</v>
      </c>
      <c r="O11" s="166" t="str">
        <f t="shared" si="7"/>
        <v>High</v>
      </c>
      <c r="P11" s="166" t="str">
        <f t="shared" si="7"/>
        <v/>
      </c>
      <c r="Q11" s="166" t="str">
        <f t="shared" si="7"/>
        <v/>
      </c>
      <c r="R11" s="166" t="str">
        <f t="shared" si="7"/>
        <v/>
      </c>
      <c r="S11" s="166" t="str">
        <f t="shared" si="7"/>
        <v/>
      </c>
      <c r="T11" s="166" t="str">
        <f t="shared" si="7"/>
        <v/>
      </c>
      <c r="U11" s="166" t="str">
        <f t="shared" si="7"/>
        <v/>
      </c>
      <c r="V11" s="166" t="str">
        <f t="shared" si="7"/>
        <v/>
      </c>
      <c r="W11" s="166" t="str">
        <f t="shared" si="7"/>
        <v/>
      </c>
      <c r="X11" s="166" t="str">
        <f t="shared" si="7"/>
        <v/>
      </c>
      <c r="Y11" s="166" t="str">
        <f t="shared" si="7"/>
        <v/>
      </c>
      <c r="Z11" s="166" t="str">
        <f t="shared" si="7"/>
        <v/>
      </c>
    </row>
    <row r="12" spans="2:26" x14ac:dyDescent="0.25">
      <c r="B12" s="162" t="s">
        <v>91</v>
      </c>
      <c r="C12" s="162" t="s">
        <v>74</v>
      </c>
      <c r="D12" s="162" t="s">
        <v>129</v>
      </c>
      <c r="E12" s="162" t="s">
        <v>45</v>
      </c>
      <c r="F12" s="162" t="s">
        <v>9</v>
      </c>
      <c r="G12" s="295">
        <f>COUNTIF($E$5:E12,E12)</f>
        <v>3</v>
      </c>
      <c r="I12" s="192">
        <v>8</v>
      </c>
      <c r="J12" s="192" t="s">
        <v>54</v>
      </c>
      <c r="L12" s="166" t="str">
        <f t="shared" ref="L12:Z12" si="8">IFERROR(L13,"-")</f>
        <v/>
      </c>
      <c r="M12" s="166" t="str">
        <f t="shared" si="8"/>
        <v/>
      </c>
      <c r="N12" s="166" t="str">
        <f t="shared" si="8"/>
        <v>Medium</v>
      </c>
      <c r="O12" s="166" t="str">
        <f t="shared" si="8"/>
        <v>High</v>
      </c>
      <c r="P12" s="166" t="str">
        <f t="shared" si="8"/>
        <v/>
      </c>
      <c r="Q12" s="166" t="str">
        <f t="shared" si="8"/>
        <v/>
      </c>
      <c r="R12" s="166" t="str">
        <f t="shared" si="8"/>
        <v/>
      </c>
      <c r="S12" s="166" t="str">
        <f t="shared" si="8"/>
        <v/>
      </c>
      <c r="T12" s="166" t="str">
        <f t="shared" si="8"/>
        <v/>
      </c>
      <c r="U12" s="166" t="str">
        <f t="shared" si="8"/>
        <v/>
      </c>
      <c r="V12" s="166" t="str">
        <f t="shared" si="8"/>
        <v/>
      </c>
      <c r="W12" s="166" t="str">
        <f t="shared" si="8"/>
        <v/>
      </c>
      <c r="X12" s="166" t="str">
        <f t="shared" si="8"/>
        <v/>
      </c>
      <c r="Y12" s="166" t="str">
        <f t="shared" si="8"/>
        <v/>
      </c>
      <c r="Z12" s="166" t="str">
        <f t="shared" si="8"/>
        <v/>
      </c>
    </row>
    <row r="13" spans="2:26" x14ac:dyDescent="0.25">
      <c r="B13" s="162" t="s">
        <v>86</v>
      </c>
      <c r="C13" s="162" t="s">
        <v>76</v>
      </c>
      <c r="D13" s="162" t="s">
        <v>132</v>
      </c>
      <c r="E13" s="162" t="s">
        <v>19</v>
      </c>
      <c r="F13" s="162" t="s">
        <v>10</v>
      </c>
      <c r="G13" s="295">
        <f>COUNTIF($E$5:E13,E13)</f>
        <v>3</v>
      </c>
      <c r="I13" s="192">
        <v>9</v>
      </c>
      <c r="J13" s="192" t="s">
        <v>55</v>
      </c>
      <c r="L13" s="167" t="str">
        <f t="array" ref="L13">IFERROR(IF(LEN(L$4)=0,"",INDEX(Kanban_Helper!$F$5:$F$504,
MATCH(L$4&amp;"-"&amp;(ROW($K13)-ROW($K$5)-MOD(ROW($K13)-ROW($K$5),3))/3+1, Kanban_Helper!$E$5:$E$504&amp;"-"&amp;Kanban_Helper!$G$5:$G$504,0),
1)),"")</f>
        <v/>
      </c>
      <c r="M13" s="167" t="str">
        <f t="array" ref="M13">IFERROR(IF(LEN(M$4)=0,"",INDEX(Kanban_Helper!$F$5:$F$504,
MATCH(M$4&amp;"-"&amp;(ROW($K13)-ROW($K$5)-MOD(ROW($K13)-ROW($K$5),3))/3+1, Kanban_Helper!$E$5:$E$504&amp;"-"&amp;Kanban_Helper!$G$5:$G$504,0),
1)),"")</f>
        <v/>
      </c>
      <c r="N13" s="167" t="str">
        <f t="array" ref="N13">IFERROR(IF(LEN(N$4)=0,"",INDEX(Kanban_Helper!$F$5:$F$504,
MATCH(N$4&amp;"-"&amp;(ROW($K13)-ROW($K$5)-MOD(ROW($K13)-ROW($K$5),3))/3+1, Kanban_Helper!$E$5:$E$504&amp;"-"&amp;Kanban_Helper!$G$5:$G$504,0),
1)),"")</f>
        <v>Medium</v>
      </c>
      <c r="O13" s="167" t="str">
        <f t="array" ref="O13">IFERROR(IF(LEN(O$4)=0,"",INDEX(Kanban_Helper!$F$5:$F$504,
MATCH(O$4&amp;"-"&amp;(ROW($K13)-ROW($K$5)-MOD(ROW($K13)-ROW($K$5),3))/3+1, Kanban_Helper!$E$5:$E$504&amp;"-"&amp;Kanban_Helper!$G$5:$G$504,0),
1)),"")</f>
        <v>High</v>
      </c>
      <c r="P13" s="167" t="str">
        <f t="array" ref="P13">IFERROR(IF(LEN(P$4)=0,"",INDEX(Kanban_Helper!$F$5:$F$504,
MATCH(P$4&amp;"-"&amp;(ROW($K13)-ROW($K$5)-MOD(ROW($K13)-ROW($K$5),3))/3+1, Kanban_Helper!$E$5:$E$504&amp;"-"&amp;Kanban_Helper!$G$5:$G$504,0),
1)),"")</f>
        <v/>
      </c>
      <c r="Q13" s="167" t="str">
        <f t="array" ref="Q13">IFERROR(IF(LEN(Q$4)=0,"",INDEX(Kanban_Helper!$F$5:$F$504,
MATCH(Q$4&amp;"-"&amp;(ROW($K13)-ROW($K$5)-MOD(ROW($K13)-ROW($K$5),3))/3+1, Kanban_Helper!$E$5:$E$504&amp;"-"&amp;Kanban_Helper!$G$5:$G$504,0),
1)),"")</f>
        <v/>
      </c>
      <c r="R13" s="167" t="str">
        <f t="array" ref="R13">IFERROR(IF(LEN(R$4)=0,"",INDEX(Kanban_Helper!$F$5:$F$504,
MATCH(R$4&amp;"-"&amp;(ROW($K13)-ROW($K$5)-MOD(ROW($K13)-ROW($K$5),3))/3+1, Kanban_Helper!$E$5:$E$504&amp;"-"&amp;Kanban_Helper!$G$5:$G$504,0),
1)),"")</f>
        <v/>
      </c>
      <c r="S13" s="167" t="str">
        <f t="array" ref="S13">IFERROR(IF(LEN(S$4)=0,"",INDEX(Kanban_Helper!$F$5:$F$504,
MATCH(S$4&amp;"-"&amp;(ROW($K13)-ROW($K$5)-MOD(ROW($K13)-ROW($K$5),3))/3+1, Kanban_Helper!$E$5:$E$504&amp;"-"&amp;Kanban_Helper!$G$5:$G$504,0),
1)),"")</f>
        <v/>
      </c>
      <c r="T13" s="167" t="str">
        <f t="array" ref="T13">IFERROR(IF(LEN(T$4)=0,"",INDEX(Kanban_Helper!$F$5:$F$504,
MATCH(T$4&amp;"-"&amp;(ROW($K13)-ROW($K$5)-MOD(ROW($K13)-ROW($K$5),3))/3+1, Kanban_Helper!$E$5:$E$504&amp;"-"&amp;Kanban_Helper!$G$5:$G$504,0),
1)),"")</f>
        <v/>
      </c>
      <c r="U13" s="167" t="str">
        <f t="array" ref="U13">IFERROR(IF(LEN(U$4)=0,"",INDEX(Kanban_Helper!$F$5:$F$504,
MATCH(U$4&amp;"-"&amp;(ROW($K13)-ROW($K$5)-MOD(ROW($K13)-ROW($K$5),3))/3+1, Kanban_Helper!$E$5:$E$504&amp;"-"&amp;Kanban_Helper!$G$5:$G$504,0),
1)),"")</f>
        <v/>
      </c>
      <c r="V13" s="167" t="str">
        <f t="array" ref="V13">IFERROR(IF(LEN(V$4)=0,"",INDEX(Kanban_Helper!$F$5:$F$504,
MATCH(V$4&amp;"-"&amp;(ROW($K13)-ROW($K$5)-MOD(ROW($K13)-ROW($K$5),3))/3+1, Kanban_Helper!$E$5:$E$504&amp;"-"&amp;Kanban_Helper!$G$5:$G$504,0),
1)),"")</f>
        <v/>
      </c>
      <c r="W13" s="167" t="str">
        <f t="array" ref="W13">IFERROR(IF(LEN(W$4)=0,"",INDEX(Kanban_Helper!$F$5:$F$504,
MATCH(W$4&amp;"-"&amp;(ROW($K13)-ROW($K$5)-MOD(ROW($K13)-ROW($K$5),3))/3+1, Kanban_Helper!$E$5:$E$504&amp;"-"&amp;Kanban_Helper!$G$5:$G$504,0),
1)),"")</f>
        <v/>
      </c>
      <c r="X13" s="167" t="str">
        <f t="array" ref="X13">IFERROR(IF(LEN(X$4)=0,"",INDEX(Kanban_Helper!$F$5:$F$504,
MATCH(X$4&amp;"-"&amp;(ROW($K13)-ROW($K$5)-MOD(ROW($K13)-ROW($K$5),3))/3+1, Kanban_Helper!$E$5:$E$504&amp;"-"&amp;Kanban_Helper!$G$5:$G$504,0),
1)),"")</f>
        <v/>
      </c>
      <c r="Y13" s="167" t="str">
        <f t="array" ref="Y13">IFERROR(IF(LEN(Y$4)=0,"",INDEX(Kanban_Helper!$F$5:$F$504,
MATCH(Y$4&amp;"-"&amp;(ROW($K13)-ROW($K$5)-MOD(ROW($K13)-ROW($K$5),3))/3+1, Kanban_Helper!$E$5:$E$504&amp;"-"&amp;Kanban_Helper!$G$5:$G$504,0),
1)),"")</f>
        <v/>
      </c>
      <c r="Z13" s="167" t="str">
        <f t="array" ref="Z13">IFERROR(IF(LEN(Z$4)=0,"",INDEX(Kanban_Helper!$F$5:$F$504,
MATCH(Z$4&amp;"-"&amp;(ROW($K13)-ROW($K$5)-MOD(ROW($K13)-ROW($K$5),3))/3+1, Kanban_Helper!$E$5:$E$504&amp;"-"&amp;Kanban_Helper!$G$5:$G$504,0),
1)),"")</f>
        <v/>
      </c>
    </row>
    <row r="14" spans="2:26" x14ac:dyDescent="0.25">
      <c r="B14" s="162" t="s">
        <v>83</v>
      </c>
      <c r="C14" s="162" t="s">
        <v>76</v>
      </c>
      <c r="D14" s="162" t="s">
        <v>129</v>
      </c>
      <c r="E14" s="162" t="s">
        <v>19</v>
      </c>
      <c r="F14" s="162" t="s">
        <v>9</v>
      </c>
      <c r="G14" s="295">
        <f>COUNTIF($E$5:E14,E14)</f>
        <v>4</v>
      </c>
      <c r="I14" s="192">
        <v>10</v>
      </c>
      <c r="J14" s="192" t="s">
        <v>56</v>
      </c>
      <c r="L14" s="166" t="str">
        <f t="shared" ref="L14:Z14" si="9">IFERROR(L16,"-")</f>
        <v/>
      </c>
      <c r="M14" s="166" t="str">
        <f t="shared" si="9"/>
        <v/>
      </c>
      <c r="N14" s="166" t="str">
        <f t="shared" si="9"/>
        <v>Low</v>
      </c>
      <c r="O14" s="166" t="str">
        <f t="shared" si="9"/>
        <v>Medium</v>
      </c>
      <c r="P14" s="166" t="str">
        <f t="shared" si="9"/>
        <v/>
      </c>
      <c r="Q14" s="166" t="str">
        <f t="shared" si="9"/>
        <v/>
      </c>
      <c r="R14" s="166" t="str">
        <f t="shared" si="9"/>
        <v/>
      </c>
      <c r="S14" s="166" t="str">
        <f t="shared" si="9"/>
        <v/>
      </c>
      <c r="T14" s="166" t="str">
        <f t="shared" si="9"/>
        <v/>
      </c>
      <c r="U14" s="166" t="str">
        <f t="shared" si="9"/>
        <v/>
      </c>
      <c r="V14" s="166" t="str">
        <f t="shared" si="9"/>
        <v/>
      </c>
      <c r="W14" s="166" t="str">
        <f t="shared" si="9"/>
        <v/>
      </c>
      <c r="X14" s="166" t="str">
        <f t="shared" si="9"/>
        <v/>
      </c>
      <c r="Y14" s="166" t="str">
        <f t="shared" si="9"/>
        <v/>
      </c>
      <c r="Z14" s="166" t="str">
        <f t="shared" si="9"/>
        <v/>
      </c>
    </row>
    <row r="15" spans="2:26" x14ac:dyDescent="0.25">
      <c r="B15" s="162" t="s">
        <v>87</v>
      </c>
      <c r="C15" s="162" t="s">
        <v>74</v>
      </c>
      <c r="D15" s="162" t="s">
        <v>134</v>
      </c>
      <c r="E15" s="162" t="s">
        <v>16</v>
      </c>
      <c r="F15" s="162" t="s">
        <v>10</v>
      </c>
      <c r="G15" s="295">
        <f>COUNTIF($E$5:E15,E15)</f>
        <v>2</v>
      </c>
      <c r="I15" s="192">
        <v>11</v>
      </c>
      <c r="J15" s="192" t="s">
        <v>57</v>
      </c>
      <c r="L15" s="166" t="str">
        <f t="shared" ref="L15:Z15" si="10">IFERROR(L16,"-")</f>
        <v/>
      </c>
      <c r="M15" s="166" t="str">
        <f t="shared" si="10"/>
        <v/>
      </c>
      <c r="N15" s="166" t="str">
        <f t="shared" si="10"/>
        <v>Low</v>
      </c>
      <c r="O15" s="166" t="str">
        <f t="shared" si="10"/>
        <v>Medium</v>
      </c>
      <c r="P15" s="166" t="str">
        <f t="shared" si="10"/>
        <v/>
      </c>
      <c r="Q15" s="166" t="str">
        <f t="shared" si="10"/>
        <v/>
      </c>
      <c r="R15" s="166" t="str">
        <f t="shared" si="10"/>
        <v/>
      </c>
      <c r="S15" s="166" t="str">
        <f t="shared" si="10"/>
        <v/>
      </c>
      <c r="T15" s="166" t="str">
        <f t="shared" si="10"/>
        <v/>
      </c>
      <c r="U15" s="166" t="str">
        <f t="shared" si="10"/>
        <v/>
      </c>
      <c r="V15" s="166" t="str">
        <f t="shared" si="10"/>
        <v/>
      </c>
      <c r="W15" s="166" t="str">
        <f t="shared" si="10"/>
        <v/>
      </c>
      <c r="X15" s="166" t="str">
        <f t="shared" si="10"/>
        <v/>
      </c>
      <c r="Y15" s="166" t="str">
        <f t="shared" si="10"/>
        <v/>
      </c>
      <c r="Z15" s="166" t="str">
        <f t="shared" si="10"/>
        <v/>
      </c>
    </row>
    <row r="16" spans="2:26" x14ac:dyDescent="0.25">
      <c r="B16" s="162" t="s">
        <v>88</v>
      </c>
      <c r="C16" s="162" t="s">
        <v>76</v>
      </c>
      <c r="D16" s="162" t="s">
        <v>129</v>
      </c>
      <c r="E16" s="162" t="s">
        <v>45</v>
      </c>
      <c r="F16" s="162" t="s">
        <v>8</v>
      </c>
      <c r="G16" s="295">
        <f>COUNTIF($E$5:E16,E16)</f>
        <v>4</v>
      </c>
      <c r="I16" s="192">
        <v>12</v>
      </c>
      <c r="J16" s="192" t="s">
        <v>58</v>
      </c>
      <c r="L16" s="167" t="str">
        <f t="array" ref="L16">IFERROR(IF(LEN(L$4)=0,"",INDEX(Kanban_Helper!$F$5:$F$504,
MATCH(L$4&amp;"-"&amp;(ROW($K16)-ROW($K$5)-MOD(ROW($K16)-ROW($K$5),3))/3+1, Kanban_Helper!$E$5:$E$504&amp;"-"&amp;Kanban_Helper!$G$5:$G$504,0),
1)),"")</f>
        <v/>
      </c>
      <c r="M16" s="167" t="str">
        <f t="array" ref="M16">IFERROR(IF(LEN(M$4)=0,"",INDEX(Kanban_Helper!$F$5:$F$504,
MATCH(M$4&amp;"-"&amp;(ROW($K16)-ROW($K$5)-MOD(ROW($K16)-ROW($K$5),3))/3+1, Kanban_Helper!$E$5:$E$504&amp;"-"&amp;Kanban_Helper!$G$5:$G$504,0),
1)),"")</f>
        <v/>
      </c>
      <c r="N16" s="167" t="str">
        <f t="array" ref="N16">IFERROR(IF(LEN(N$4)=0,"",INDEX(Kanban_Helper!$F$5:$F$504,
MATCH(N$4&amp;"-"&amp;(ROW($K16)-ROW($K$5)-MOD(ROW($K16)-ROW($K$5),3))/3+1, Kanban_Helper!$E$5:$E$504&amp;"-"&amp;Kanban_Helper!$G$5:$G$504,0),
1)),"")</f>
        <v>Low</v>
      </c>
      <c r="O16" s="167" t="str">
        <f t="array" ref="O16">IFERROR(IF(LEN(O$4)=0,"",INDEX(Kanban_Helper!$F$5:$F$504,
MATCH(O$4&amp;"-"&amp;(ROW($K16)-ROW($K$5)-MOD(ROW($K16)-ROW($K$5),3))/3+1, Kanban_Helper!$E$5:$E$504&amp;"-"&amp;Kanban_Helper!$G$5:$G$504,0),
1)),"")</f>
        <v>Medium</v>
      </c>
      <c r="P16" s="167" t="str">
        <f t="array" ref="P16">IFERROR(IF(LEN(P$4)=0,"",INDEX(Kanban_Helper!$F$5:$F$504,
MATCH(P$4&amp;"-"&amp;(ROW($K16)-ROW($K$5)-MOD(ROW($K16)-ROW($K$5),3))/3+1, Kanban_Helper!$E$5:$E$504&amp;"-"&amp;Kanban_Helper!$G$5:$G$504,0),
1)),"")</f>
        <v/>
      </c>
      <c r="Q16" s="167" t="str">
        <f t="array" ref="Q16">IFERROR(IF(LEN(Q$4)=0,"",INDEX(Kanban_Helper!$F$5:$F$504,
MATCH(Q$4&amp;"-"&amp;(ROW($K16)-ROW($K$5)-MOD(ROW($K16)-ROW($K$5),3))/3+1, Kanban_Helper!$E$5:$E$504&amp;"-"&amp;Kanban_Helper!$G$5:$G$504,0),
1)),"")</f>
        <v/>
      </c>
      <c r="R16" s="167" t="str">
        <f t="array" ref="R16">IFERROR(IF(LEN(R$4)=0,"",INDEX(Kanban_Helper!$F$5:$F$504,
MATCH(R$4&amp;"-"&amp;(ROW($K16)-ROW($K$5)-MOD(ROW($K16)-ROW($K$5),3))/3+1, Kanban_Helper!$E$5:$E$504&amp;"-"&amp;Kanban_Helper!$G$5:$G$504,0),
1)),"")</f>
        <v/>
      </c>
      <c r="S16" s="167" t="str">
        <f t="array" ref="S16">IFERROR(IF(LEN(S$4)=0,"",INDEX(Kanban_Helper!$F$5:$F$504,
MATCH(S$4&amp;"-"&amp;(ROW($K16)-ROW($K$5)-MOD(ROW($K16)-ROW($K$5),3))/3+1, Kanban_Helper!$E$5:$E$504&amp;"-"&amp;Kanban_Helper!$G$5:$G$504,0),
1)),"")</f>
        <v/>
      </c>
      <c r="T16" s="167" t="str">
        <f t="array" ref="T16">IFERROR(IF(LEN(T$4)=0,"",INDEX(Kanban_Helper!$F$5:$F$504,
MATCH(T$4&amp;"-"&amp;(ROW($K16)-ROW($K$5)-MOD(ROW($K16)-ROW($K$5),3))/3+1, Kanban_Helper!$E$5:$E$504&amp;"-"&amp;Kanban_Helper!$G$5:$G$504,0),
1)),"")</f>
        <v/>
      </c>
      <c r="U16" s="167" t="str">
        <f t="array" ref="U16">IFERROR(IF(LEN(U$4)=0,"",INDEX(Kanban_Helper!$F$5:$F$504,
MATCH(U$4&amp;"-"&amp;(ROW($K16)-ROW($K$5)-MOD(ROW($K16)-ROW($K$5),3))/3+1, Kanban_Helper!$E$5:$E$504&amp;"-"&amp;Kanban_Helper!$G$5:$G$504,0),
1)),"")</f>
        <v/>
      </c>
      <c r="V16" s="167" t="str">
        <f t="array" ref="V16">IFERROR(IF(LEN(V$4)=0,"",INDEX(Kanban_Helper!$F$5:$F$504,
MATCH(V$4&amp;"-"&amp;(ROW($K16)-ROW($K$5)-MOD(ROW($K16)-ROW($K$5),3))/3+1, Kanban_Helper!$E$5:$E$504&amp;"-"&amp;Kanban_Helper!$G$5:$G$504,0),
1)),"")</f>
        <v/>
      </c>
      <c r="W16" s="167" t="str">
        <f t="array" ref="W16">IFERROR(IF(LEN(W$4)=0,"",INDEX(Kanban_Helper!$F$5:$F$504,
MATCH(W$4&amp;"-"&amp;(ROW($K16)-ROW($K$5)-MOD(ROW($K16)-ROW($K$5),3))/3+1, Kanban_Helper!$E$5:$E$504&amp;"-"&amp;Kanban_Helper!$G$5:$G$504,0),
1)),"")</f>
        <v/>
      </c>
      <c r="X16" s="167" t="str">
        <f t="array" ref="X16">IFERROR(IF(LEN(X$4)=0,"",INDEX(Kanban_Helper!$F$5:$F$504,
MATCH(X$4&amp;"-"&amp;(ROW($K16)-ROW($K$5)-MOD(ROW($K16)-ROW($K$5),3))/3+1, Kanban_Helper!$E$5:$E$504&amp;"-"&amp;Kanban_Helper!$G$5:$G$504,0),
1)),"")</f>
        <v/>
      </c>
      <c r="Y16" s="167" t="str">
        <f t="array" ref="Y16">IFERROR(IF(LEN(Y$4)=0,"",INDEX(Kanban_Helper!$F$5:$F$504,
MATCH(Y$4&amp;"-"&amp;(ROW($K16)-ROW($K$5)-MOD(ROW($K16)-ROW($K$5),3))/3+1, Kanban_Helper!$E$5:$E$504&amp;"-"&amp;Kanban_Helper!$G$5:$G$504,0),
1)),"")</f>
        <v/>
      </c>
      <c r="Z16" s="167" t="str">
        <f t="array" ref="Z16">IFERROR(IF(LEN(Z$4)=0,"",INDEX(Kanban_Helper!$F$5:$F$504,
MATCH(Z$4&amp;"-"&amp;(ROW($K16)-ROW($K$5)-MOD(ROW($K16)-ROW($K$5),3))/3+1, Kanban_Helper!$E$5:$E$504&amp;"-"&amp;Kanban_Helper!$G$5:$G$504,0),
1)),"")</f>
        <v/>
      </c>
    </row>
    <row r="17" spans="2:26" x14ac:dyDescent="0.25">
      <c r="B17" s="162" t="s">
        <v>89</v>
      </c>
      <c r="C17" s="162" t="s">
        <v>74</v>
      </c>
      <c r="D17" s="162" t="s">
        <v>135</v>
      </c>
      <c r="E17" s="162" t="s">
        <v>45</v>
      </c>
      <c r="F17" s="162" t="s">
        <v>9</v>
      </c>
      <c r="G17" s="295">
        <f>COUNTIF($E$5:E17,E17)</f>
        <v>5</v>
      </c>
      <c r="I17" s="193"/>
      <c r="J17" s="193"/>
      <c r="L17" s="166" t="str">
        <f t="shared" ref="L17:Z17" si="11">IFERROR(L19,"-")</f>
        <v/>
      </c>
      <c r="M17" s="166" t="str">
        <f t="shared" si="11"/>
        <v/>
      </c>
      <c r="N17" s="166" t="str">
        <f t="shared" si="11"/>
        <v>Medium</v>
      </c>
      <c r="O17" s="166" t="str">
        <f t="shared" si="11"/>
        <v/>
      </c>
      <c r="P17" s="166" t="str">
        <f t="shared" si="11"/>
        <v/>
      </c>
      <c r="Q17" s="166" t="str">
        <f t="shared" si="11"/>
        <v/>
      </c>
      <c r="R17" s="166" t="str">
        <f t="shared" si="11"/>
        <v/>
      </c>
      <c r="S17" s="166" t="str">
        <f t="shared" si="11"/>
        <v/>
      </c>
      <c r="T17" s="166" t="str">
        <f t="shared" si="11"/>
        <v/>
      </c>
      <c r="U17" s="166" t="str">
        <f t="shared" si="11"/>
        <v/>
      </c>
      <c r="V17" s="166" t="str">
        <f t="shared" si="11"/>
        <v/>
      </c>
      <c r="W17" s="166" t="str">
        <f t="shared" si="11"/>
        <v/>
      </c>
      <c r="X17" s="166" t="str">
        <f t="shared" si="11"/>
        <v/>
      </c>
      <c r="Y17" s="166" t="str">
        <f t="shared" si="11"/>
        <v/>
      </c>
      <c r="Z17" s="166" t="str">
        <f t="shared" si="11"/>
        <v/>
      </c>
    </row>
    <row r="18" spans="2:26" x14ac:dyDescent="0.25">
      <c r="G18" s="295">
        <f>COUNTIF($E$5:E18,E18)</f>
        <v>0</v>
      </c>
      <c r="I18" s="194" t="s">
        <v>102</v>
      </c>
      <c r="J18" s="195"/>
      <c r="L18" s="166" t="str">
        <f t="shared" ref="L18:Z18" si="12">IFERROR(L19,"-")</f>
        <v/>
      </c>
      <c r="M18" s="166" t="str">
        <f t="shared" si="12"/>
        <v/>
      </c>
      <c r="N18" s="166" t="str">
        <f t="shared" si="12"/>
        <v>Medium</v>
      </c>
      <c r="O18" s="166" t="str">
        <f t="shared" si="12"/>
        <v/>
      </c>
      <c r="P18" s="166" t="str">
        <f t="shared" si="12"/>
        <v/>
      </c>
      <c r="Q18" s="166" t="str">
        <f t="shared" si="12"/>
        <v/>
      </c>
      <c r="R18" s="166" t="str">
        <f t="shared" si="12"/>
        <v/>
      </c>
      <c r="S18" s="166" t="str">
        <f t="shared" si="12"/>
        <v/>
      </c>
      <c r="T18" s="166" t="str">
        <f t="shared" si="12"/>
        <v/>
      </c>
      <c r="U18" s="166" t="str">
        <f t="shared" si="12"/>
        <v/>
      </c>
      <c r="V18" s="166" t="str">
        <f t="shared" si="12"/>
        <v/>
      </c>
      <c r="W18" s="166" t="str">
        <f t="shared" si="12"/>
        <v/>
      </c>
      <c r="X18" s="166" t="str">
        <f t="shared" si="12"/>
        <v/>
      </c>
      <c r="Y18" s="166" t="str">
        <f t="shared" si="12"/>
        <v/>
      </c>
      <c r="Z18" s="166" t="str">
        <f t="shared" si="12"/>
        <v/>
      </c>
    </row>
    <row r="19" spans="2:26" x14ac:dyDescent="0.25">
      <c r="G19" s="295">
        <f>COUNTIF($E$5:E19,E19)</f>
        <v>0</v>
      </c>
      <c r="I19" s="196" t="s">
        <v>97</v>
      </c>
      <c r="J19" s="196" t="s">
        <v>100</v>
      </c>
      <c r="L19" s="167" t="str">
        <f t="array" ref="L19">IFERROR(IF(LEN(L$4)=0,"",INDEX(Kanban_Helper!$F$5:$F$504,
MATCH(L$4&amp;"-"&amp;(ROW($K19)-ROW($K$5)-MOD(ROW($K19)-ROW($K$5),3))/3+1, Kanban_Helper!$E$5:$E$504&amp;"-"&amp;Kanban_Helper!$G$5:$G$504,0),
1)),"")</f>
        <v/>
      </c>
      <c r="M19" s="167" t="str">
        <f t="array" ref="M19">IFERROR(IF(LEN(M$4)=0,"",INDEX(Kanban_Helper!$F$5:$F$504,
MATCH(M$4&amp;"-"&amp;(ROW($K19)-ROW($K$5)-MOD(ROW($K19)-ROW($K$5),3))/3+1, Kanban_Helper!$E$5:$E$504&amp;"-"&amp;Kanban_Helper!$G$5:$G$504,0),
1)),"")</f>
        <v/>
      </c>
      <c r="N19" s="167" t="str">
        <f t="array" ref="N19">IFERROR(IF(LEN(N$4)=0,"",INDEX(Kanban_Helper!$F$5:$F$504,
MATCH(N$4&amp;"-"&amp;(ROW($K19)-ROW($K$5)-MOD(ROW($K19)-ROW($K$5),3))/3+1, Kanban_Helper!$E$5:$E$504&amp;"-"&amp;Kanban_Helper!$G$5:$G$504,0),
1)),"")</f>
        <v>Medium</v>
      </c>
      <c r="O19" s="167" t="str">
        <f t="array" ref="O19">IFERROR(IF(LEN(O$4)=0,"",INDEX(Kanban_Helper!$F$5:$F$504,
MATCH(O$4&amp;"-"&amp;(ROW($K19)-ROW($K$5)-MOD(ROW($K19)-ROW($K$5),3))/3+1, Kanban_Helper!$E$5:$E$504&amp;"-"&amp;Kanban_Helper!$G$5:$G$504,0),
1)),"")</f>
        <v/>
      </c>
      <c r="P19" s="167" t="str">
        <f t="array" ref="P19">IFERROR(IF(LEN(P$4)=0,"",INDEX(Kanban_Helper!$F$5:$F$504,
MATCH(P$4&amp;"-"&amp;(ROW($K19)-ROW($K$5)-MOD(ROW($K19)-ROW($K$5),3))/3+1, Kanban_Helper!$E$5:$E$504&amp;"-"&amp;Kanban_Helper!$G$5:$G$504,0),
1)),"")</f>
        <v/>
      </c>
      <c r="Q19" s="167" t="str">
        <f t="array" ref="Q19">IFERROR(IF(LEN(Q$4)=0,"",INDEX(Kanban_Helper!$F$5:$F$504,
MATCH(Q$4&amp;"-"&amp;(ROW($K19)-ROW($K$5)-MOD(ROW($K19)-ROW($K$5),3))/3+1, Kanban_Helper!$E$5:$E$504&amp;"-"&amp;Kanban_Helper!$G$5:$G$504,0),
1)),"")</f>
        <v/>
      </c>
      <c r="R19" s="167" t="str">
        <f t="array" ref="R19">IFERROR(IF(LEN(R$4)=0,"",INDEX(Kanban_Helper!$F$5:$F$504,
MATCH(R$4&amp;"-"&amp;(ROW($K19)-ROW($K$5)-MOD(ROW($K19)-ROW($K$5),3))/3+1, Kanban_Helper!$E$5:$E$504&amp;"-"&amp;Kanban_Helper!$G$5:$G$504,0),
1)),"")</f>
        <v/>
      </c>
      <c r="S19" s="167" t="str">
        <f t="array" ref="S19">IFERROR(IF(LEN(S$4)=0,"",INDEX(Kanban_Helper!$F$5:$F$504,
MATCH(S$4&amp;"-"&amp;(ROW($K19)-ROW($K$5)-MOD(ROW($K19)-ROW($K$5),3))/3+1, Kanban_Helper!$E$5:$E$504&amp;"-"&amp;Kanban_Helper!$G$5:$G$504,0),
1)),"")</f>
        <v/>
      </c>
      <c r="T19" s="167" t="str">
        <f t="array" ref="T19">IFERROR(IF(LEN(T$4)=0,"",INDEX(Kanban_Helper!$F$5:$F$504,
MATCH(T$4&amp;"-"&amp;(ROW($K19)-ROW($K$5)-MOD(ROW($K19)-ROW($K$5),3))/3+1, Kanban_Helper!$E$5:$E$504&amp;"-"&amp;Kanban_Helper!$G$5:$G$504,0),
1)),"")</f>
        <v/>
      </c>
      <c r="U19" s="167" t="str">
        <f t="array" ref="U19">IFERROR(IF(LEN(U$4)=0,"",INDEX(Kanban_Helper!$F$5:$F$504,
MATCH(U$4&amp;"-"&amp;(ROW($K19)-ROW($K$5)-MOD(ROW($K19)-ROW($K$5),3))/3+1, Kanban_Helper!$E$5:$E$504&amp;"-"&amp;Kanban_Helper!$G$5:$G$504,0),
1)),"")</f>
        <v/>
      </c>
      <c r="V19" s="167" t="str">
        <f t="array" ref="V19">IFERROR(IF(LEN(V$4)=0,"",INDEX(Kanban_Helper!$F$5:$F$504,
MATCH(V$4&amp;"-"&amp;(ROW($K19)-ROW($K$5)-MOD(ROW($K19)-ROW($K$5),3))/3+1, Kanban_Helper!$E$5:$E$504&amp;"-"&amp;Kanban_Helper!$G$5:$G$504,0),
1)),"")</f>
        <v/>
      </c>
      <c r="W19" s="167" t="str">
        <f t="array" ref="W19">IFERROR(IF(LEN(W$4)=0,"",INDEX(Kanban_Helper!$F$5:$F$504,
MATCH(W$4&amp;"-"&amp;(ROW($K19)-ROW($K$5)-MOD(ROW($K19)-ROW($K$5),3))/3+1, Kanban_Helper!$E$5:$E$504&amp;"-"&amp;Kanban_Helper!$G$5:$G$504,0),
1)),"")</f>
        <v/>
      </c>
      <c r="X19" s="167" t="str">
        <f t="array" ref="X19">IFERROR(IF(LEN(X$4)=0,"",INDEX(Kanban_Helper!$F$5:$F$504,
MATCH(X$4&amp;"-"&amp;(ROW($K19)-ROW($K$5)-MOD(ROW($K19)-ROW($K$5),3))/3+1, Kanban_Helper!$E$5:$E$504&amp;"-"&amp;Kanban_Helper!$G$5:$G$504,0),
1)),"")</f>
        <v/>
      </c>
      <c r="Y19" s="167" t="str">
        <f t="array" ref="Y19">IFERROR(IF(LEN(Y$4)=0,"",INDEX(Kanban_Helper!$F$5:$F$504,
MATCH(Y$4&amp;"-"&amp;(ROW($K19)-ROW($K$5)-MOD(ROW($K19)-ROW($K$5),3))/3+1, Kanban_Helper!$E$5:$E$504&amp;"-"&amp;Kanban_Helper!$G$5:$G$504,0),
1)),"")</f>
        <v/>
      </c>
      <c r="Z19" s="167" t="str">
        <f t="array" ref="Z19">IFERROR(IF(LEN(Z$4)=0,"",INDEX(Kanban_Helper!$F$5:$F$504,
MATCH(Z$4&amp;"-"&amp;(ROW($K19)-ROW($K$5)-MOD(ROW($K19)-ROW($K$5),3))/3+1, Kanban_Helper!$E$5:$E$504&amp;"-"&amp;Kanban_Helper!$G$5:$G$504,0),
1)),"")</f>
        <v/>
      </c>
    </row>
    <row r="20" spans="2:26" x14ac:dyDescent="0.25">
      <c r="G20" s="295">
        <f>COUNTIF($E$5:E20,E20)</f>
        <v>0</v>
      </c>
      <c r="I20" s="196" t="s">
        <v>98</v>
      </c>
      <c r="J20" s="197" t="s">
        <v>104</v>
      </c>
      <c r="L20" s="166" t="str">
        <f t="shared" ref="L20:Z20" si="13">IFERROR(L22,"-")</f>
        <v/>
      </c>
      <c r="M20" s="166" t="str">
        <f t="shared" si="13"/>
        <v/>
      </c>
      <c r="N20" s="166" t="str">
        <f t="shared" si="13"/>
        <v/>
      </c>
      <c r="O20" s="166" t="str">
        <f t="shared" si="13"/>
        <v/>
      </c>
      <c r="P20" s="166" t="str">
        <f t="shared" si="13"/>
        <v/>
      </c>
      <c r="Q20" s="166" t="str">
        <f t="shared" si="13"/>
        <v/>
      </c>
      <c r="R20" s="166" t="str">
        <f t="shared" si="13"/>
        <v/>
      </c>
      <c r="S20" s="166" t="str">
        <f t="shared" si="13"/>
        <v/>
      </c>
      <c r="T20" s="166" t="str">
        <f t="shared" si="13"/>
        <v/>
      </c>
      <c r="U20" s="166" t="str">
        <f t="shared" si="13"/>
        <v/>
      </c>
      <c r="V20" s="166" t="str">
        <f t="shared" si="13"/>
        <v/>
      </c>
      <c r="W20" s="166" t="str">
        <f t="shared" si="13"/>
        <v/>
      </c>
      <c r="X20" s="166" t="str">
        <f t="shared" si="13"/>
        <v/>
      </c>
      <c r="Y20" s="166" t="str">
        <f t="shared" si="13"/>
        <v/>
      </c>
      <c r="Z20" s="166" t="str">
        <f t="shared" si="13"/>
        <v/>
      </c>
    </row>
    <row r="21" spans="2:26" x14ac:dyDescent="0.25">
      <c r="G21" s="295">
        <f>COUNTIF($E$5:E21,E21)</f>
        <v>0</v>
      </c>
      <c r="I21" s="196" t="s">
        <v>99</v>
      </c>
      <c r="J21" s="196" t="s">
        <v>101</v>
      </c>
      <c r="L21" s="166" t="str">
        <f t="shared" ref="L21:Z21" si="14">IFERROR(L22,"-")</f>
        <v/>
      </c>
      <c r="M21" s="166" t="str">
        <f t="shared" si="14"/>
        <v/>
      </c>
      <c r="N21" s="166" t="str">
        <f t="shared" si="14"/>
        <v/>
      </c>
      <c r="O21" s="166" t="str">
        <f t="shared" si="14"/>
        <v/>
      </c>
      <c r="P21" s="166" t="str">
        <f t="shared" si="14"/>
        <v/>
      </c>
      <c r="Q21" s="166" t="str">
        <f t="shared" si="14"/>
        <v/>
      </c>
      <c r="R21" s="166" t="str">
        <f t="shared" si="14"/>
        <v/>
      </c>
      <c r="S21" s="166" t="str">
        <f t="shared" si="14"/>
        <v/>
      </c>
      <c r="T21" s="166" t="str">
        <f t="shared" si="14"/>
        <v/>
      </c>
      <c r="U21" s="166" t="str">
        <f t="shared" si="14"/>
        <v/>
      </c>
      <c r="V21" s="166" t="str">
        <f t="shared" si="14"/>
        <v/>
      </c>
      <c r="W21" s="166" t="str">
        <f t="shared" si="14"/>
        <v/>
      </c>
      <c r="X21" s="166" t="str">
        <f t="shared" si="14"/>
        <v/>
      </c>
      <c r="Y21" s="166" t="str">
        <f t="shared" si="14"/>
        <v/>
      </c>
      <c r="Z21" s="166" t="str">
        <f t="shared" si="14"/>
        <v/>
      </c>
    </row>
    <row r="22" spans="2:26" x14ac:dyDescent="0.25">
      <c r="G22" s="295">
        <f>COUNTIF($E$5:E22,E22)</f>
        <v>0</v>
      </c>
      <c r="I22" s="198"/>
      <c r="J22" s="198"/>
      <c r="L22" s="167" t="str">
        <f t="array" ref="L22">IFERROR(IF(LEN(L$4)=0,"",INDEX(Kanban_Helper!$F$5:$F$504,
MATCH(L$4&amp;"-"&amp;(ROW($K22)-ROW($K$5)-MOD(ROW($K22)-ROW($K$5),3))/3+1, Kanban_Helper!$E$5:$E$504&amp;"-"&amp;Kanban_Helper!$G$5:$G$504,0),
1)),"")</f>
        <v/>
      </c>
      <c r="M22" s="167" t="str">
        <f t="array" ref="M22">IFERROR(IF(LEN(M$4)=0,"",INDEX(Kanban_Helper!$F$5:$F$504,
MATCH(M$4&amp;"-"&amp;(ROW($K22)-ROW($K$5)-MOD(ROW($K22)-ROW($K$5),3))/3+1, Kanban_Helper!$E$5:$E$504&amp;"-"&amp;Kanban_Helper!$G$5:$G$504,0),
1)),"")</f>
        <v/>
      </c>
      <c r="N22" s="167" t="str">
        <f t="array" ref="N22">IFERROR(IF(LEN(N$4)=0,"",INDEX(Kanban_Helper!$F$5:$F$504,
MATCH(N$4&amp;"-"&amp;(ROW($K22)-ROW($K$5)-MOD(ROW($K22)-ROW($K$5),3))/3+1, Kanban_Helper!$E$5:$E$504&amp;"-"&amp;Kanban_Helper!$G$5:$G$504,0),
1)),"")</f>
        <v/>
      </c>
      <c r="O22" s="167" t="str">
        <f t="array" ref="O22">IFERROR(IF(LEN(O$4)=0,"",INDEX(Kanban_Helper!$F$5:$F$504,
MATCH(O$4&amp;"-"&amp;(ROW($K22)-ROW($K$5)-MOD(ROW($K22)-ROW($K$5),3))/3+1, Kanban_Helper!$E$5:$E$504&amp;"-"&amp;Kanban_Helper!$G$5:$G$504,0),
1)),"")</f>
        <v/>
      </c>
      <c r="P22" s="167" t="str">
        <f t="array" ref="P22">IFERROR(IF(LEN(P$4)=0,"",INDEX(Kanban_Helper!$F$5:$F$504,
MATCH(P$4&amp;"-"&amp;(ROW($K22)-ROW($K$5)-MOD(ROW($K22)-ROW($K$5),3))/3+1, Kanban_Helper!$E$5:$E$504&amp;"-"&amp;Kanban_Helper!$G$5:$G$504,0),
1)),"")</f>
        <v/>
      </c>
      <c r="Q22" s="167" t="str">
        <f t="array" ref="Q22">IFERROR(IF(LEN(Q$4)=0,"",INDEX(Kanban_Helper!$F$5:$F$504,
MATCH(Q$4&amp;"-"&amp;(ROW($K22)-ROW($K$5)-MOD(ROW($K22)-ROW($K$5),3))/3+1, Kanban_Helper!$E$5:$E$504&amp;"-"&amp;Kanban_Helper!$G$5:$G$504,0),
1)),"")</f>
        <v/>
      </c>
      <c r="R22" s="167" t="str">
        <f t="array" ref="R22">IFERROR(IF(LEN(R$4)=0,"",INDEX(Kanban_Helper!$F$5:$F$504,
MATCH(R$4&amp;"-"&amp;(ROW($K22)-ROW($K$5)-MOD(ROW($K22)-ROW($K$5),3))/3+1, Kanban_Helper!$E$5:$E$504&amp;"-"&amp;Kanban_Helper!$G$5:$G$504,0),
1)),"")</f>
        <v/>
      </c>
      <c r="S22" s="167" t="str">
        <f t="array" ref="S22">IFERROR(IF(LEN(S$4)=0,"",INDEX(Kanban_Helper!$F$5:$F$504,
MATCH(S$4&amp;"-"&amp;(ROW($K22)-ROW($K$5)-MOD(ROW($K22)-ROW($K$5),3))/3+1, Kanban_Helper!$E$5:$E$504&amp;"-"&amp;Kanban_Helper!$G$5:$G$504,0),
1)),"")</f>
        <v/>
      </c>
      <c r="T22" s="167" t="str">
        <f t="array" ref="T22">IFERROR(IF(LEN(T$4)=0,"",INDEX(Kanban_Helper!$F$5:$F$504,
MATCH(T$4&amp;"-"&amp;(ROW($K22)-ROW($K$5)-MOD(ROW($K22)-ROW($K$5),3))/3+1, Kanban_Helper!$E$5:$E$504&amp;"-"&amp;Kanban_Helper!$G$5:$G$504,0),
1)),"")</f>
        <v/>
      </c>
      <c r="U22" s="167" t="str">
        <f t="array" ref="U22">IFERROR(IF(LEN(U$4)=0,"",INDEX(Kanban_Helper!$F$5:$F$504,
MATCH(U$4&amp;"-"&amp;(ROW($K22)-ROW($K$5)-MOD(ROW($K22)-ROW($K$5),3))/3+1, Kanban_Helper!$E$5:$E$504&amp;"-"&amp;Kanban_Helper!$G$5:$G$504,0),
1)),"")</f>
        <v/>
      </c>
      <c r="V22" s="167" t="str">
        <f t="array" ref="V22">IFERROR(IF(LEN(V$4)=0,"",INDEX(Kanban_Helper!$F$5:$F$504,
MATCH(V$4&amp;"-"&amp;(ROW($K22)-ROW($K$5)-MOD(ROW($K22)-ROW($K$5),3))/3+1, Kanban_Helper!$E$5:$E$504&amp;"-"&amp;Kanban_Helper!$G$5:$G$504,0),
1)),"")</f>
        <v/>
      </c>
      <c r="W22" s="167" t="str">
        <f t="array" ref="W22">IFERROR(IF(LEN(W$4)=0,"",INDEX(Kanban_Helper!$F$5:$F$504,
MATCH(W$4&amp;"-"&amp;(ROW($K22)-ROW($K$5)-MOD(ROW($K22)-ROW($K$5),3))/3+1, Kanban_Helper!$E$5:$E$504&amp;"-"&amp;Kanban_Helper!$G$5:$G$504,0),
1)),"")</f>
        <v/>
      </c>
      <c r="X22" s="167" t="str">
        <f t="array" ref="X22">IFERROR(IF(LEN(X$4)=0,"",INDEX(Kanban_Helper!$F$5:$F$504,
MATCH(X$4&amp;"-"&amp;(ROW($K22)-ROW($K$5)-MOD(ROW($K22)-ROW($K$5),3))/3+1, Kanban_Helper!$E$5:$E$504&amp;"-"&amp;Kanban_Helper!$G$5:$G$504,0),
1)),"")</f>
        <v/>
      </c>
      <c r="Y22" s="167" t="str">
        <f t="array" ref="Y22">IFERROR(IF(LEN(Y$4)=0,"",INDEX(Kanban_Helper!$F$5:$F$504,
MATCH(Y$4&amp;"-"&amp;(ROW($K22)-ROW($K$5)-MOD(ROW($K22)-ROW($K$5),3))/3+1, Kanban_Helper!$E$5:$E$504&amp;"-"&amp;Kanban_Helper!$G$5:$G$504,0),
1)),"")</f>
        <v/>
      </c>
      <c r="Z22" s="167" t="str">
        <f t="array" ref="Z22">IFERROR(IF(LEN(Z$4)=0,"",INDEX(Kanban_Helper!$F$5:$F$504,
MATCH(Z$4&amp;"-"&amp;(ROW($K22)-ROW($K$5)-MOD(ROW($K22)-ROW($K$5),3))/3+1, Kanban_Helper!$E$5:$E$504&amp;"-"&amp;Kanban_Helper!$G$5:$G$504,0),
1)),"")</f>
        <v/>
      </c>
    </row>
    <row r="23" spans="2:26" x14ac:dyDescent="0.25">
      <c r="G23" s="295">
        <f>COUNTIF($E$5:E23,E23)</f>
        <v>0</v>
      </c>
      <c r="I23" s="196" t="s">
        <v>106</v>
      </c>
      <c r="J23" s="198"/>
      <c r="L23" s="166" t="str">
        <f t="shared" ref="L23:Z23" si="15">IFERROR(L25,"-")</f>
        <v/>
      </c>
      <c r="M23" s="166" t="str">
        <f t="shared" si="15"/>
        <v/>
      </c>
      <c r="N23" s="166" t="str">
        <f t="shared" si="15"/>
        <v/>
      </c>
      <c r="O23" s="166" t="str">
        <f t="shared" si="15"/>
        <v/>
      </c>
      <c r="P23" s="166" t="str">
        <f t="shared" si="15"/>
        <v/>
      </c>
      <c r="Q23" s="166" t="str">
        <f t="shared" si="15"/>
        <v/>
      </c>
      <c r="R23" s="166" t="str">
        <f t="shared" si="15"/>
        <v/>
      </c>
      <c r="S23" s="166" t="str">
        <f t="shared" si="15"/>
        <v/>
      </c>
      <c r="T23" s="166" t="str">
        <f t="shared" si="15"/>
        <v/>
      </c>
      <c r="U23" s="166" t="str">
        <f t="shared" si="15"/>
        <v/>
      </c>
      <c r="V23" s="166" t="str">
        <f t="shared" si="15"/>
        <v/>
      </c>
      <c r="W23" s="166" t="str">
        <f t="shared" si="15"/>
        <v/>
      </c>
      <c r="X23" s="166" t="str">
        <f t="shared" si="15"/>
        <v/>
      </c>
      <c r="Y23" s="166" t="str">
        <f t="shared" si="15"/>
        <v/>
      </c>
      <c r="Z23" s="166" t="str">
        <f t="shared" si="15"/>
        <v/>
      </c>
    </row>
    <row r="24" spans="2:26" x14ac:dyDescent="0.25">
      <c r="G24" s="295">
        <f>COUNTIF($E$5:E24,E24)</f>
        <v>0</v>
      </c>
      <c r="I24" s="196" t="s">
        <v>107</v>
      </c>
      <c r="J24" s="198"/>
      <c r="L24" s="166" t="str">
        <f t="shared" ref="L24:Z24" si="16">IFERROR(L25,"-")</f>
        <v/>
      </c>
      <c r="M24" s="166" t="str">
        <f t="shared" si="16"/>
        <v/>
      </c>
      <c r="N24" s="166" t="str">
        <f t="shared" si="16"/>
        <v/>
      </c>
      <c r="O24" s="166" t="str">
        <f t="shared" si="16"/>
        <v/>
      </c>
      <c r="P24" s="166" t="str">
        <f t="shared" si="16"/>
        <v/>
      </c>
      <c r="Q24" s="166" t="str">
        <f t="shared" si="16"/>
        <v/>
      </c>
      <c r="R24" s="166" t="str">
        <f t="shared" si="16"/>
        <v/>
      </c>
      <c r="S24" s="166" t="str">
        <f t="shared" si="16"/>
        <v/>
      </c>
      <c r="T24" s="166" t="str">
        <f t="shared" si="16"/>
        <v/>
      </c>
      <c r="U24" s="166" t="str">
        <f t="shared" si="16"/>
        <v/>
      </c>
      <c r="V24" s="166" t="str">
        <f t="shared" si="16"/>
        <v/>
      </c>
      <c r="W24" s="166" t="str">
        <f t="shared" si="16"/>
        <v/>
      </c>
      <c r="X24" s="166" t="str">
        <f t="shared" si="16"/>
        <v/>
      </c>
      <c r="Y24" s="166" t="str">
        <f t="shared" si="16"/>
        <v/>
      </c>
      <c r="Z24" s="166" t="str">
        <f t="shared" si="16"/>
        <v/>
      </c>
    </row>
    <row r="25" spans="2:26" x14ac:dyDescent="0.25">
      <c r="G25" s="295">
        <f>COUNTIF($E$5:E25,E25)</f>
        <v>0</v>
      </c>
      <c r="I25" s="196" t="s">
        <v>108</v>
      </c>
      <c r="J25" s="198"/>
      <c r="L25" s="167" t="str">
        <f t="array" ref="L25">IFERROR(IF(LEN(L$4)=0,"",INDEX(Kanban_Helper!$F$5:$F$504,
MATCH(L$4&amp;"-"&amp;(ROW($K25)-ROW($K$5)-MOD(ROW($K25)-ROW($K$5),3))/3+1, Kanban_Helper!$E$5:$E$504&amp;"-"&amp;Kanban_Helper!$G$5:$G$504,0),
1)),"")</f>
        <v/>
      </c>
      <c r="M25" s="167" t="str">
        <f t="array" ref="M25">IFERROR(IF(LEN(M$4)=0,"",INDEX(Kanban_Helper!$F$5:$F$504,
MATCH(M$4&amp;"-"&amp;(ROW($K25)-ROW($K$5)-MOD(ROW($K25)-ROW($K$5),3))/3+1, Kanban_Helper!$E$5:$E$504&amp;"-"&amp;Kanban_Helper!$G$5:$G$504,0),
1)),"")</f>
        <v/>
      </c>
      <c r="N25" s="167" t="str">
        <f t="array" ref="N25">IFERROR(IF(LEN(N$4)=0,"",INDEX(Kanban_Helper!$F$5:$F$504,
MATCH(N$4&amp;"-"&amp;(ROW($K25)-ROW($K$5)-MOD(ROW($K25)-ROW($K$5),3))/3+1, Kanban_Helper!$E$5:$E$504&amp;"-"&amp;Kanban_Helper!$G$5:$G$504,0),
1)),"")</f>
        <v/>
      </c>
      <c r="O25" s="167" t="str">
        <f t="array" ref="O25">IFERROR(IF(LEN(O$4)=0,"",INDEX(Kanban_Helper!$F$5:$F$504,
MATCH(O$4&amp;"-"&amp;(ROW($K25)-ROW($K$5)-MOD(ROW($K25)-ROW($K$5),3))/3+1, Kanban_Helper!$E$5:$E$504&amp;"-"&amp;Kanban_Helper!$G$5:$G$504,0),
1)),"")</f>
        <v/>
      </c>
      <c r="P25" s="167" t="str">
        <f t="array" ref="P25">IFERROR(IF(LEN(P$4)=0,"",INDEX(Kanban_Helper!$F$5:$F$504,
MATCH(P$4&amp;"-"&amp;(ROW($K25)-ROW($K$5)-MOD(ROW($K25)-ROW($K$5),3))/3+1, Kanban_Helper!$E$5:$E$504&amp;"-"&amp;Kanban_Helper!$G$5:$G$504,0),
1)),"")</f>
        <v/>
      </c>
      <c r="Q25" s="167" t="str">
        <f t="array" ref="Q25">IFERROR(IF(LEN(Q$4)=0,"",INDEX(Kanban_Helper!$F$5:$F$504,
MATCH(Q$4&amp;"-"&amp;(ROW($K25)-ROW($K$5)-MOD(ROW($K25)-ROW($K$5),3))/3+1, Kanban_Helper!$E$5:$E$504&amp;"-"&amp;Kanban_Helper!$G$5:$G$504,0),
1)),"")</f>
        <v/>
      </c>
      <c r="R25" s="167" t="str">
        <f t="array" ref="R25">IFERROR(IF(LEN(R$4)=0,"",INDEX(Kanban_Helper!$F$5:$F$504,
MATCH(R$4&amp;"-"&amp;(ROW($K25)-ROW($K$5)-MOD(ROW($K25)-ROW($K$5),3))/3+1, Kanban_Helper!$E$5:$E$504&amp;"-"&amp;Kanban_Helper!$G$5:$G$504,0),
1)),"")</f>
        <v/>
      </c>
      <c r="S25" s="167" t="str">
        <f t="array" ref="S25">IFERROR(IF(LEN(S$4)=0,"",INDEX(Kanban_Helper!$F$5:$F$504,
MATCH(S$4&amp;"-"&amp;(ROW($K25)-ROW($K$5)-MOD(ROW($K25)-ROW($K$5),3))/3+1, Kanban_Helper!$E$5:$E$504&amp;"-"&amp;Kanban_Helper!$G$5:$G$504,0),
1)),"")</f>
        <v/>
      </c>
      <c r="T25" s="167" t="str">
        <f t="array" ref="T25">IFERROR(IF(LEN(T$4)=0,"",INDEX(Kanban_Helper!$F$5:$F$504,
MATCH(T$4&amp;"-"&amp;(ROW($K25)-ROW($K$5)-MOD(ROW($K25)-ROW($K$5),3))/3+1, Kanban_Helper!$E$5:$E$504&amp;"-"&amp;Kanban_Helper!$G$5:$G$504,0),
1)),"")</f>
        <v/>
      </c>
      <c r="U25" s="167" t="str">
        <f t="array" ref="U25">IFERROR(IF(LEN(U$4)=0,"",INDEX(Kanban_Helper!$F$5:$F$504,
MATCH(U$4&amp;"-"&amp;(ROW($K25)-ROW($K$5)-MOD(ROW($K25)-ROW($K$5),3))/3+1, Kanban_Helper!$E$5:$E$504&amp;"-"&amp;Kanban_Helper!$G$5:$G$504,0),
1)),"")</f>
        <v/>
      </c>
      <c r="V25" s="167" t="str">
        <f t="array" ref="V25">IFERROR(IF(LEN(V$4)=0,"",INDEX(Kanban_Helper!$F$5:$F$504,
MATCH(V$4&amp;"-"&amp;(ROW($K25)-ROW($K$5)-MOD(ROW($K25)-ROW($K$5),3))/3+1, Kanban_Helper!$E$5:$E$504&amp;"-"&amp;Kanban_Helper!$G$5:$G$504,0),
1)),"")</f>
        <v/>
      </c>
      <c r="W25" s="167" t="str">
        <f t="array" ref="W25">IFERROR(IF(LEN(W$4)=0,"",INDEX(Kanban_Helper!$F$5:$F$504,
MATCH(W$4&amp;"-"&amp;(ROW($K25)-ROW($K$5)-MOD(ROW($K25)-ROW($K$5),3))/3+1, Kanban_Helper!$E$5:$E$504&amp;"-"&amp;Kanban_Helper!$G$5:$G$504,0),
1)),"")</f>
        <v/>
      </c>
      <c r="X25" s="167" t="str">
        <f t="array" ref="X25">IFERROR(IF(LEN(X$4)=0,"",INDEX(Kanban_Helper!$F$5:$F$504,
MATCH(X$4&amp;"-"&amp;(ROW($K25)-ROW($K$5)-MOD(ROW($K25)-ROW($K$5),3))/3+1, Kanban_Helper!$E$5:$E$504&amp;"-"&amp;Kanban_Helper!$G$5:$G$504,0),
1)),"")</f>
        <v/>
      </c>
      <c r="Y25" s="167" t="str">
        <f t="array" ref="Y25">IFERROR(IF(LEN(Y$4)=0,"",INDEX(Kanban_Helper!$F$5:$F$504,
MATCH(Y$4&amp;"-"&amp;(ROW($K25)-ROW($K$5)-MOD(ROW($K25)-ROW($K$5),3))/3+1, Kanban_Helper!$E$5:$E$504&amp;"-"&amp;Kanban_Helper!$G$5:$G$504,0),
1)),"")</f>
        <v/>
      </c>
      <c r="Z25" s="167" t="str">
        <f t="array" ref="Z25">IFERROR(IF(LEN(Z$4)=0,"",INDEX(Kanban_Helper!$F$5:$F$504,
MATCH(Z$4&amp;"-"&amp;(ROW($K25)-ROW($K$5)-MOD(ROW($K25)-ROW($K$5),3))/3+1, Kanban_Helper!$E$5:$E$504&amp;"-"&amp;Kanban_Helper!$G$5:$G$504,0),
1)),"")</f>
        <v/>
      </c>
    </row>
    <row r="26" spans="2:26" x14ac:dyDescent="0.25">
      <c r="G26" s="295">
        <f>COUNTIF($E$5:E26,E26)</f>
        <v>0</v>
      </c>
      <c r="L26" s="166" t="str">
        <f t="shared" ref="L26:Z26" si="17">IFERROR(L28,"-")</f>
        <v/>
      </c>
      <c r="M26" s="166" t="str">
        <f t="shared" si="17"/>
        <v/>
      </c>
      <c r="N26" s="166" t="str">
        <f t="shared" si="17"/>
        <v/>
      </c>
      <c r="O26" s="166" t="str">
        <f t="shared" si="17"/>
        <v/>
      </c>
      <c r="P26" s="166" t="str">
        <f t="shared" si="17"/>
        <v/>
      </c>
      <c r="Q26" s="166" t="str">
        <f t="shared" si="17"/>
        <v/>
      </c>
      <c r="R26" s="166" t="str">
        <f t="shared" si="17"/>
        <v/>
      </c>
      <c r="S26" s="166" t="str">
        <f t="shared" si="17"/>
        <v/>
      </c>
      <c r="T26" s="166" t="str">
        <f t="shared" si="17"/>
        <v/>
      </c>
      <c r="U26" s="166" t="str">
        <f t="shared" si="17"/>
        <v/>
      </c>
      <c r="V26" s="166" t="str">
        <f t="shared" si="17"/>
        <v/>
      </c>
      <c r="W26" s="166" t="str">
        <f t="shared" si="17"/>
        <v/>
      </c>
      <c r="X26" s="166" t="str">
        <f t="shared" si="17"/>
        <v/>
      </c>
      <c r="Y26" s="166" t="str">
        <f t="shared" si="17"/>
        <v/>
      </c>
      <c r="Z26" s="166" t="str">
        <f t="shared" si="17"/>
        <v/>
      </c>
    </row>
    <row r="27" spans="2:26" x14ac:dyDescent="0.25">
      <c r="G27" s="295">
        <f>COUNTIF($E$5:E27,E27)</f>
        <v>0</v>
      </c>
      <c r="L27" s="166" t="str">
        <f t="shared" ref="L27:Z27" si="18">IFERROR(L28,"-")</f>
        <v/>
      </c>
      <c r="M27" s="166" t="str">
        <f t="shared" si="18"/>
        <v/>
      </c>
      <c r="N27" s="166" t="str">
        <f t="shared" si="18"/>
        <v/>
      </c>
      <c r="O27" s="166" t="str">
        <f t="shared" si="18"/>
        <v/>
      </c>
      <c r="P27" s="166" t="str">
        <f t="shared" si="18"/>
        <v/>
      </c>
      <c r="Q27" s="166" t="str">
        <f t="shared" si="18"/>
        <v/>
      </c>
      <c r="R27" s="166" t="str">
        <f t="shared" si="18"/>
        <v/>
      </c>
      <c r="S27" s="166" t="str">
        <f t="shared" si="18"/>
        <v/>
      </c>
      <c r="T27" s="166" t="str">
        <f t="shared" si="18"/>
        <v/>
      </c>
      <c r="U27" s="166" t="str">
        <f t="shared" si="18"/>
        <v/>
      </c>
      <c r="V27" s="166" t="str">
        <f t="shared" si="18"/>
        <v/>
      </c>
      <c r="W27" s="166" t="str">
        <f t="shared" si="18"/>
        <v/>
      </c>
      <c r="X27" s="166" t="str">
        <f t="shared" si="18"/>
        <v/>
      </c>
      <c r="Y27" s="166" t="str">
        <f t="shared" si="18"/>
        <v/>
      </c>
      <c r="Z27" s="166" t="str">
        <f t="shared" si="18"/>
        <v/>
      </c>
    </row>
    <row r="28" spans="2:26" x14ac:dyDescent="0.25">
      <c r="G28" s="295">
        <f>COUNTIF($E$5:E28,E28)</f>
        <v>0</v>
      </c>
      <c r="L28" s="167" t="str">
        <f t="array" ref="L28">IFERROR(IF(LEN(L$4)=0,"",INDEX(Kanban_Helper!$F$5:$F$504,
MATCH(L$4&amp;"-"&amp;(ROW($K28)-ROW($K$5)-MOD(ROW($K28)-ROW($K$5),3))/3+1, Kanban_Helper!$E$5:$E$504&amp;"-"&amp;Kanban_Helper!$G$5:$G$504,0),
1)),"")</f>
        <v/>
      </c>
      <c r="M28" s="167" t="str">
        <f t="array" ref="M28">IFERROR(IF(LEN(M$4)=0,"",INDEX(Kanban_Helper!$F$5:$F$504,
MATCH(M$4&amp;"-"&amp;(ROW($K28)-ROW($K$5)-MOD(ROW($K28)-ROW($K$5),3))/3+1, Kanban_Helper!$E$5:$E$504&amp;"-"&amp;Kanban_Helper!$G$5:$G$504,0),
1)),"")</f>
        <v/>
      </c>
      <c r="N28" s="167" t="str">
        <f t="array" ref="N28">IFERROR(IF(LEN(N$4)=0,"",INDEX(Kanban_Helper!$F$5:$F$504,
MATCH(N$4&amp;"-"&amp;(ROW($K28)-ROW($K$5)-MOD(ROW($K28)-ROW($K$5),3))/3+1, Kanban_Helper!$E$5:$E$504&amp;"-"&amp;Kanban_Helper!$G$5:$G$504,0),
1)),"")</f>
        <v/>
      </c>
      <c r="O28" s="167" t="str">
        <f t="array" ref="O28">IFERROR(IF(LEN(O$4)=0,"",INDEX(Kanban_Helper!$F$5:$F$504,
MATCH(O$4&amp;"-"&amp;(ROW($K28)-ROW($K$5)-MOD(ROW($K28)-ROW($K$5),3))/3+1, Kanban_Helper!$E$5:$E$504&amp;"-"&amp;Kanban_Helper!$G$5:$G$504,0),
1)),"")</f>
        <v/>
      </c>
      <c r="P28" s="167" t="str">
        <f t="array" ref="P28">IFERROR(IF(LEN(P$4)=0,"",INDEX(Kanban_Helper!$F$5:$F$504,
MATCH(P$4&amp;"-"&amp;(ROW($K28)-ROW($K$5)-MOD(ROW($K28)-ROW($K$5),3))/3+1, Kanban_Helper!$E$5:$E$504&amp;"-"&amp;Kanban_Helper!$G$5:$G$504,0),
1)),"")</f>
        <v/>
      </c>
      <c r="Q28" s="167" t="str">
        <f t="array" ref="Q28">IFERROR(IF(LEN(Q$4)=0,"",INDEX(Kanban_Helper!$F$5:$F$504,
MATCH(Q$4&amp;"-"&amp;(ROW($K28)-ROW($K$5)-MOD(ROW($K28)-ROW($K$5),3))/3+1, Kanban_Helper!$E$5:$E$504&amp;"-"&amp;Kanban_Helper!$G$5:$G$504,0),
1)),"")</f>
        <v/>
      </c>
      <c r="R28" s="167" t="str">
        <f t="array" ref="R28">IFERROR(IF(LEN(R$4)=0,"",INDEX(Kanban_Helper!$F$5:$F$504,
MATCH(R$4&amp;"-"&amp;(ROW($K28)-ROW($K$5)-MOD(ROW($K28)-ROW($K$5),3))/3+1, Kanban_Helper!$E$5:$E$504&amp;"-"&amp;Kanban_Helper!$G$5:$G$504,0),
1)),"")</f>
        <v/>
      </c>
      <c r="S28" s="167" t="str">
        <f t="array" ref="S28">IFERROR(IF(LEN(S$4)=0,"",INDEX(Kanban_Helper!$F$5:$F$504,
MATCH(S$4&amp;"-"&amp;(ROW($K28)-ROW($K$5)-MOD(ROW($K28)-ROW($K$5),3))/3+1, Kanban_Helper!$E$5:$E$504&amp;"-"&amp;Kanban_Helper!$G$5:$G$504,0),
1)),"")</f>
        <v/>
      </c>
      <c r="T28" s="167" t="str">
        <f t="array" ref="T28">IFERROR(IF(LEN(T$4)=0,"",INDEX(Kanban_Helper!$F$5:$F$504,
MATCH(T$4&amp;"-"&amp;(ROW($K28)-ROW($K$5)-MOD(ROW($K28)-ROW($K$5),3))/3+1, Kanban_Helper!$E$5:$E$504&amp;"-"&amp;Kanban_Helper!$G$5:$G$504,0),
1)),"")</f>
        <v/>
      </c>
      <c r="U28" s="167" t="str">
        <f t="array" ref="U28">IFERROR(IF(LEN(U$4)=0,"",INDEX(Kanban_Helper!$F$5:$F$504,
MATCH(U$4&amp;"-"&amp;(ROW($K28)-ROW($K$5)-MOD(ROW($K28)-ROW($K$5),3))/3+1, Kanban_Helper!$E$5:$E$504&amp;"-"&amp;Kanban_Helper!$G$5:$G$504,0),
1)),"")</f>
        <v/>
      </c>
      <c r="V28" s="167" t="str">
        <f t="array" ref="V28">IFERROR(IF(LEN(V$4)=0,"",INDEX(Kanban_Helper!$F$5:$F$504,
MATCH(V$4&amp;"-"&amp;(ROW($K28)-ROW($K$5)-MOD(ROW($K28)-ROW($K$5),3))/3+1, Kanban_Helper!$E$5:$E$504&amp;"-"&amp;Kanban_Helper!$G$5:$G$504,0),
1)),"")</f>
        <v/>
      </c>
      <c r="W28" s="167" t="str">
        <f t="array" ref="W28">IFERROR(IF(LEN(W$4)=0,"",INDEX(Kanban_Helper!$F$5:$F$504,
MATCH(W$4&amp;"-"&amp;(ROW($K28)-ROW($K$5)-MOD(ROW($K28)-ROW($K$5),3))/3+1, Kanban_Helper!$E$5:$E$504&amp;"-"&amp;Kanban_Helper!$G$5:$G$504,0),
1)),"")</f>
        <v/>
      </c>
      <c r="X28" s="167" t="str">
        <f t="array" ref="X28">IFERROR(IF(LEN(X$4)=0,"",INDEX(Kanban_Helper!$F$5:$F$504,
MATCH(X$4&amp;"-"&amp;(ROW($K28)-ROW($K$5)-MOD(ROW($K28)-ROW($K$5),3))/3+1, Kanban_Helper!$E$5:$E$504&amp;"-"&amp;Kanban_Helper!$G$5:$G$504,0),
1)),"")</f>
        <v/>
      </c>
      <c r="Y28" s="167" t="str">
        <f t="array" ref="Y28">IFERROR(IF(LEN(Y$4)=0,"",INDEX(Kanban_Helper!$F$5:$F$504,
MATCH(Y$4&amp;"-"&amp;(ROW($K28)-ROW($K$5)-MOD(ROW($K28)-ROW($K$5),3))/3+1, Kanban_Helper!$E$5:$E$504&amp;"-"&amp;Kanban_Helper!$G$5:$G$504,0),
1)),"")</f>
        <v/>
      </c>
      <c r="Z28" s="167" t="str">
        <f t="array" ref="Z28">IFERROR(IF(LEN(Z$4)=0,"",INDEX(Kanban_Helper!$F$5:$F$504,
MATCH(Z$4&amp;"-"&amp;(ROW($K28)-ROW($K$5)-MOD(ROW($K28)-ROW($K$5),3))/3+1, Kanban_Helper!$E$5:$E$504&amp;"-"&amp;Kanban_Helper!$G$5:$G$504,0),
1)),"")</f>
        <v/>
      </c>
    </row>
    <row r="29" spans="2:26" x14ac:dyDescent="0.25">
      <c r="G29" s="295">
        <f>COUNTIF($E$5:E29,E29)</f>
        <v>0</v>
      </c>
      <c r="L29" s="166" t="str">
        <f t="shared" ref="L29:Z29" si="19">IFERROR(L31,"-")</f>
        <v/>
      </c>
      <c r="M29" s="166" t="str">
        <f t="shared" si="19"/>
        <v/>
      </c>
      <c r="N29" s="166" t="str">
        <f t="shared" si="19"/>
        <v/>
      </c>
      <c r="O29" s="166" t="str">
        <f t="shared" si="19"/>
        <v/>
      </c>
      <c r="P29" s="166" t="str">
        <f t="shared" si="19"/>
        <v/>
      </c>
      <c r="Q29" s="166" t="str">
        <f t="shared" si="19"/>
        <v/>
      </c>
      <c r="R29" s="166" t="str">
        <f t="shared" si="19"/>
        <v/>
      </c>
      <c r="S29" s="166" t="str">
        <f t="shared" si="19"/>
        <v/>
      </c>
      <c r="T29" s="166" t="str">
        <f t="shared" si="19"/>
        <v/>
      </c>
      <c r="U29" s="166" t="str">
        <f t="shared" si="19"/>
        <v/>
      </c>
      <c r="V29" s="166" t="str">
        <f t="shared" si="19"/>
        <v/>
      </c>
      <c r="W29" s="166" t="str">
        <f t="shared" si="19"/>
        <v/>
      </c>
      <c r="X29" s="166" t="str">
        <f t="shared" si="19"/>
        <v/>
      </c>
      <c r="Y29" s="166" t="str">
        <f t="shared" si="19"/>
        <v/>
      </c>
      <c r="Z29" s="166" t="str">
        <f t="shared" si="19"/>
        <v/>
      </c>
    </row>
    <row r="30" spans="2:26" x14ac:dyDescent="0.25">
      <c r="B30" s="163"/>
      <c r="C30" s="163"/>
      <c r="D30" s="163"/>
      <c r="E30" s="163"/>
      <c r="F30" s="163"/>
      <c r="G30" s="295">
        <f>COUNTIF($E$5:E30,E30)</f>
        <v>0</v>
      </c>
      <c r="L30" s="166" t="str">
        <f t="shared" ref="L30:Z30" si="20">IFERROR(L31,"-")</f>
        <v/>
      </c>
      <c r="M30" s="166" t="str">
        <f t="shared" si="20"/>
        <v/>
      </c>
      <c r="N30" s="166" t="str">
        <f t="shared" si="20"/>
        <v/>
      </c>
      <c r="O30" s="166" t="str">
        <f t="shared" si="20"/>
        <v/>
      </c>
      <c r="P30" s="166" t="str">
        <f t="shared" si="20"/>
        <v/>
      </c>
      <c r="Q30" s="166" t="str">
        <f t="shared" si="20"/>
        <v/>
      </c>
      <c r="R30" s="166" t="str">
        <f t="shared" si="20"/>
        <v/>
      </c>
      <c r="S30" s="166" t="str">
        <f t="shared" si="20"/>
        <v/>
      </c>
      <c r="T30" s="166" t="str">
        <f t="shared" si="20"/>
        <v/>
      </c>
      <c r="U30" s="166" t="str">
        <f t="shared" si="20"/>
        <v/>
      </c>
      <c r="V30" s="166" t="str">
        <f t="shared" si="20"/>
        <v/>
      </c>
      <c r="W30" s="166" t="str">
        <f t="shared" si="20"/>
        <v/>
      </c>
      <c r="X30" s="166" t="str">
        <f t="shared" si="20"/>
        <v/>
      </c>
      <c r="Y30" s="166" t="str">
        <f t="shared" si="20"/>
        <v/>
      </c>
      <c r="Z30" s="166" t="str">
        <f t="shared" si="20"/>
        <v/>
      </c>
    </row>
    <row r="31" spans="2:26" x14ac:dyDescent="0.25">
      <c r="B31" s="163"/>
      <c r="C31" s="163"/>
      <c r="D31" s="163"/>
      <c r="E31" s="163"/>
      <c r="F31" s="163"/>
      <c r="G31" s="295">
        <f>COUNTIF($E$5:E31,E31)</f>
        <v>0</v>
      </c>
      <c r="L31" s="167" t="str">
        <f t="array" ref="L31">IFERROR(IF(LEN(L$4)=0,"",INDEX(Kanban_Helper!$F$5:$F$504,
MATCH(L$4&amp;"-"&amp;(ROW($K31)-ROW($K$5)-MOD(ROW($K31)-ROW($K$5),3))/3+1, Kanban_Helper!$E$5:$E$504&amp;"-"&amp;Kanban_Helper!$G$5:$G$504,0),
1)),"")</f>
        <v/>
      </c>
      <c r="M31" s="167" t="str">
        <f t="array" ref="M31">IFERROR(IF(LEN(M$4)=0,"",INDEX(Kanban_Helper!$F$5:$F$504,
MATCH(M$4&amp;"-"&amp;(ROW($K31)-ROW($K$5)-MOD(ROW($K31)-ROW($K$5),3))/3+1, Kanban_Helper!$E$5:$E$504&amp;"-"&amp;Kanban_Helper!$G$5:$G$504,0),
1)),"")</f>
        <v/>
      </c>
      <c r="N31" s="167" t="str">
        <f t="array" ref="N31">IFERROR(IF(LEN(N$4)=0,"",INDEX(Kanban_Helper!$F$5:$F$504,
MATCH(N$4&amp;"-"&amp;(ROW($K31)-ROW($K$5)-MOD(ROW($K31)-ROW($K$5),3))/3+1, Kanban_Helper!$E$5:$E$504&amp;"-"&amp;Kanban_Helper!$G$5:$G$504,0),
1)),"")</f>
        <v/>
      </c>
      <c r="O31" s="167" t="str">
        <f t="array" ref="O31">IFERROR(IF(LEN(O$4)=0,"",INDEX(Kanban_Helper!$F$5:$F$504,
MATCH(O$4&amp;"-"&amp;(ROW($K31)-ROW($K$5)-MOD(ROW($K31)-ROW($K$5),3))/3+1, Kanban_Helper!$E$5:$E$504&amp;"-"&amp;Kanban_Helper!$G$5:$G$504,0),
1)),"")</f>
        <v/>
      </c>
      <c r="P31" s="167" t="str">
        <f t="array" ref="P31">IFERROR(IF(LEN(P$4)=0,"",INDEX(Kanban_Helper!$F$5:$F$504,
MATCH(P$4&amp;"-"&amp;(ROW($K31)-ROW($K$5)-MOD(ROW($K31)-ROW($K$5),3))/3+1, Kanban_Helper!$E$5:$E$504&amp;"-"&amp;Kanban_Helper!$G$5:$G$504,0),
1)),"")</f>
        <v/>
      </c>
      <c r="Q31" s="167" t="str">
        <f t="array" ref="Q31">IFERROR(IF(LEN(Q$4)=0,"",INDEX(Kanban_Helper!$F$5:$F$504,
MATCH(Q$4&amp;"-"&amp;(ROW($K31)-ROW($K$5)-MOD(ROW($K31)-ROW($K$5),3))/3+1, Kanban_Helper!$E$5:$E$504&amp;"-"&amp;Kanban_Helper!$G$5:$G$504,0),
1)),"")</f>
        <v/>
      </c>
      <c r="R31" s="167" t="str">
        <f t="array" ref="R31">IFERROR(IF(LEN(R$4)=0,"",INDEX(Kanban_Helper!$F$5:$F$504,
MATCH(R$4&amp;"-"&amp;(ROW($K31)-ROW($K$5)-MOD(ROW($K31)-ROW($K$5),3))/3+1, Kanban_Helper!$E$5:$E$504&amp;"-"&amp;Kanban_Helper!$G$5:$G$504,0),
1)),"")</f>
        <v/>
      </c>
      <c r="S31" s="167" t="str">
        <f t="array" ref="S31">IFERROR(IF(LEN(S$4)=0,"",INDEX(Kanban_Helper!$F$5:$F$504,
MATCH(S$4&amp;"-"&amp;(ROW($K31)-ROW($K$5)-MOD(ROW($K31)-ROW($K$5),3))/3+1, Kanban_Helper!$E$5:$E$504&amp;"-"&amp;Kanban_Helper!$G$5:$G$504,0),
1)),"")</f>
        <v/>
      </c>
      <c r="T31" s="167" t="str">
        <f t="array" ref="T31">IFERROR(IF(LEN(T$4)=0,"",INDEX(Kanban_Helper!$F$5:$F$504,
MATCH(T$4&amp;"-"&amp;(ROW($K31)-ROW($K$5)-MOD(ROW($K31)-ROW($K$5),3))/3+1, Kanban_Helper!$E$5:$E$504&amp;"-"&amp;Kanban_Helper!$G$5:$G$504,0),
1)),"")</f>
        <v/>
      </c>
      <c r="U31" s="167" t="str">
        <f t="array" ref="U31">IFERROR(IF(LEN(U$4)=0,"",INDEX(Kanban_Helper!$F$5:$F$504,
MATCH(U$4&amp;"-"&amp;(ROW($K31)-ROW($K$5)-MOD(ROW($K31)-ROW($K$5),3))/3+1, Kanban_Helper!$E$5:$E$504&amp;"-"&amp;Kanban_Helper!$G$5:$G$504,0),
1)),"")</f>
        <v/>
      </c>
      <c r="V31" s="167" t="str">
        <f t="array" ref="V31">IFERROR(IF(LEN(V$4)=0,"",INDEX(Kanban_Helper!$F$5:$F$504,
MATCH(V$4&amp;"-"&amp;(ROW($K31)-ROW($K$5)-MOD(ROW($K31)-ROW($K$5),3))/3+1, Kanban_Helper!$E$5:$E$504&amp;"-"&amp;Kanban_Helper!$G$5:$G$504,0),
1)),"")</f>
        <v/>
      </c>
      <c r="W31" s="167" t="str">
        <f t="array" ref="W31">IFERROR(IF(LEN(W$4)=0,"",INDEX(Kanban_Helper!$F$5:$F$504,
MATCH(W$4&amp;"-"&amp;(ROW($K31)-ROW($K$5)-MOD(ROW($K31)-ROW($K$5),3))/3+1, Kanban_Helper!$E$5:$E$504&amp;"-"&amp;Kanban_Helper!$G$5:$G$504,0),
1)),"")</f>
        <v/>
      </c>
      <c r="X31" s="167" t="str">
        <f t="array" ref="X31">IFERROR(IF(LEN(X$4)=0,"",INDEX(Kanban_Helper!$F$5:$F$504,
MATCH(X$4&amp;"-"&amp;(ROW($K31)-ROW($K$5)-MOD(ROW($K31)-ROW($K$5),3))/3+1, Kanban_Helper!$E$5:$E$504&amp;"-"&amp;Kanban_Helper!$G$5:$G$504,0),
1)),"")</f>
        <v/>
      </c>
      <c r="Y31" s="167" t="str">
        <f t="array" ref="Y31">IFERROR(IF(LEN(Y$4)=0,"",INDEX(Kanban_Helper!$F$5:$F$504,
MATCH(Y$4&amp;"-"&amp;(ROW($K31)-ROW($K$5)-MOD(ROW($K31)-ROW($K$5),3))/3+1, Kanban_Helper!$E$5:$E$504&amp;"-"&amp;Kanban_Helper!$G$5:$G$504,0),
1)),"")</f>
        <v/>
      </c>
      <c r="Z31" s="167" t="str">
        <f t="array" ref="Z31">IFERROR(IF(LEN(Z$4)=0,"",INDEX(Kanban_Helper!$F$5:$F$504,
MATCH(Z$4&amp;"-"&amp;(ROW($K31)-ROW($K$5)-MOD(ROW($K31)-ROW($K$5),3))/3+1, Kanban_Helper!$E$5:$E$504&amp;"-"&amp;Kanban_Helper!$G$5:$G$504,0),
1)),"")</f>
        <v/>
      </c>
    </row>
    <row r="32" spans="2:26" x14ac:dyDescent="0.25">
      <c r="B32" s="163"/>
      <c r="C32" s="163"/>
      <c r="D32" s="163"/>
      <c r="E32" s="163"/>
      <c r="F32" s="163"/>
      <c r="G32" s="295">
        <f>COUNTIF($E$5:E32,E32)</f>
        <v>0</v>
      </c>
      <c r="L32" s="166" t="str">
        <f t="shared" ref="L32:Z32" si="21">IFERROR(L34,"-")</f>
        <v/>
      </c>
      <c r="M32" s="166" t="str">
        <f t="shared" si="21"/>
        <v/>
      </c>
      <c r="N32" s="166" t="str">
        <f t="shared" si="21"/>
        <v/>
      </c>
      <c r="O32" s="166" t="str">
        <f t="shared" si="21"/>
        <v/>
      </c>
      <c r="P32" s="166" t="str">
        <f t="shared" si="21"/>
        <v/>
      </c>
      <c r="Q32" s="166" t="str">
        <f t="shared" si="21"/>
        <v/>
      </c>
      <c r="R32" s="166" t="str">
        <f t="shared" si="21"/>
        <v/>
      </c>
      <c r="S32" s="166" t="str">
        <f t="shared" si="21"/>
        <v/>
      </c>
      <c r="T32" s="166" t="str">
        <f t="shared" si="21"/>
        <v/>
      </c>
      <c r="U32" s="166" t="str">
        <f t="shared" si="21"/>
        <v/>
      </c>
      <c r="V32" s="166" t="str">
        <f t="shared" si="21"/>
        <v/>
      </c>
      <c r="W32" s="166" t="str">
        <f t="shared" si="21"/>
        <v/>
      </c>
      <c r="X32" s="166" t="str">
        <f t="shared" si="21"/>
        <v/>
      </c>
      <c r="Y32" s="166" t="str">
        <f t="shared" si="21"/>
        <v/>
      </c>
      <c r="Z32" s="166" t="str">
        <f t="shared" si="21"/>
        <v/>
      </c>
    </row>
    <row r="33" spans="2:26" x14ac:dyDescent="0.25">
      <c r="B33" s="163"/>
      <c r="C33" s="163"/>
      <c r="D33" s="163"/>
      <c r="E33" s="163"/>
      <c r="F33" s="163"/>
      <c r="G33" s="295">
        <f>COUNTIF($E$5:E33,E33)</f>
        <v>0</v>
      </c>
      <c r="L33" s="166" t="str">
        <f t="shared" ref="L33:Z33" si="22">IFERROR(L34,"-")</f>
        <v/>
      </c>
      <c r="M33" s="166" t="str">
        <f t="shared" si="22"/>
        <v/>
      </c>
      <c r="N33" s="166" t="str">
        <f t="shared" si="22"/>
        <v/>
      </c>
      <c r="O33" s="166" t="str">
        <f t="shared" si="22"/>
        <v/>
      </c>
      <c r="P33" s="166" t="str">
        <f t="shared" si="22"/>
        <v/>
      </c>
      <c r="Q33" s="166" t="str">
        <f t="shared" si="22"/>
        <v/>
      </c>
      <c r="R33" s="166" t="str">
        <f t="shared" si="22"/>
        <v/>
      </c>
      <c r="S33" s="166" t="str">
        <f t="shared" si="22"/>
        <v/>
      </c>
      <c r="T33" s="166" t="str">
        <f t="shared" si="22"/>
        <v/>
      </c>
      <c r="U33" s="166" t="str">
        <f t="shared" si="22"/>
        <v/>
      </c>
      <c r="V33" s="166" t="str">
        <f t="shared" si="22"/>
        <v/>
      </c>
      <c r="W33" s="166" t="str">
        <f t="shared" si="22"/>
        <v/>
      </c>
      <c r="X33" s="166" t="str">
        <f t="shared" si="22"/>
        <v/>
      </c>
      <c r="Y33" s="166" t="str">
        <f t="shared" si="22"/>
        <v/>
      </c>
      <c r="Z33" s="166" t="str">
        <f t="shared" si="22"/>
        <v/>
      </c>
    </row>
    <row r="34" spans="2:26" x14ac:dyDescent="0.25">
      <c r="B34" s="163"/>
      <c r="C34" s="163"/>
      <c r="D34" s="163"/>
      <c r="E34" s="163"/>
      <c r="F34" s="163"/>
      <c r="G34" s="295">
        <f>COUNTIF($E$5:E34,E34)</f>
        <v>0</v>
      </c>
      <c r="L34" s="167" t="str">
        <f t="array" ref="L34">IFERROR(IF(LEN(L$4)=0,"",INDEX(Kanban_Helper!$F$5:$F$504,
MATCH(L$4&amp;"-"&amp;(ROW($K34)-ROW($K$5)-MOD(ROW($K34)-ROW($K$5),3))/3+1, Kanban_Helper!$E$5:$E$504&amp;"-"&amp;Kanban_Helper!$G$5:$G$504,0),
1)),"")</f>
        <v/>
      </c>
      <c r="M34" s="167" t="str">
        <f t="array" ref="M34">IFERROR(IF(LEN(M$4)=0,"",INDEX(Kanban_Helper!$F$5:$F$504,
MATCH(M$4&amp;"-"&amp;(ROW($K34)-ROW($K$5)-MOD(ROW($K34)-ROW($K$5),3))/3+1, Kanban_Helper!$E$5:$E$504&amp;"-"&amp;Kanban_Helper!$G$5:$G$504,0),
1)),"")</f>
        <v/>
      </c>
      <c r="N34" s="167" t="str">
        <f t="array" ref="N34">IFERROR(IF(LEN(N$4)=0,"",INDEX(Kanban_Helper!$F$5:$F$504,
MATCH(N$4&amp;"-"&amp;(ROW($K34)-ROW($K$5)-MOD(ROW($K34)-ROW($K$5),3))/3+1, Kanban_Helper!$E$5:$E$504&amp;"-"&amp;Kanban_Helper!$G$5:$G$504,0),
1)),"")</f>
        <v/>
      </c>
      <c r="O34" s="167" t="str">
        <f t="array" ref="O34">IFERROR(IF(LEN(O$4)=0,"",INDEX(Kanban_Helper!$F$5:$F$504,
MATCH(O$4&amp;"-"&amp;(ROW($K34)-ROW($K$5)-MOD(ROW($K34)-ROW($K$5),3))/3+1, Kanban_Helper!$E$5:$E$504&amp;"-"&amp;Kanban_Helper!$G$5:$G$504,0),
1)),"")</f>
        <v/>
      </c>
      <c r="P34" s="167" t="str">
        <f t="array" ref="P34">IFERROR(IF(LEN(P$4)=0,"",INDEX(Kanban_Helper!$F$5:$F$504,
MATCH(P$4&amp;"-"&amp;(ROW($K34)-ROW($K$5)-MOD(ROW($K34)-ROW($K$5),3))/3+1, Kanban_Helper!$E$5:$E$504&amp;"-"&amp;Kanban_Helper!$G$5:$G$504,0),
1)),"")</f>
        <v/>
      </c>
      <c r="Q34" s="167" t="str">
        <f t="array" ref="Q34">IFERROR(IF(LEN(Q$4)=0,"",INDEX(Kanban_Helper!$F$5:$F$504,
MATCH(Q$4&amp;"-"&amp;(ROW($K34)-ROW($K$5)-MOD(ROW($K34)-ROW($K$5),3))/3+1, Kanban_Helper!$E$5:$E$504&amp;"-"&amp;Kanban_Helper!$G$5:$G$504,0),
1)),"")</f>
        <v/>
      </c>
      <c r="R34" s="167" t="str">
        <f t="array" ref="R34">IFERROR(IF(LEN(R$4)=0,"",INDEX(Kanban_Helper!$F$5:$F$504,
MATCH(R$4&amp;"-"&amp;(ROW($K34)-ROW($K$5)-MOD(ROW($K34)-ROW($K$5),3))/3+1, Kanban_Helper!$E$5:$E$504&amp;"-"&amp;Kanban_Helper!$G$5:$G$504,0),
1)),"")</f>
        <v/>
      </c>
      <c r="S34" s="167" t="str">
        <f t="array" ref="S34">IFERROR(IF(LEN(S$4)=0,"",INDEX(Kanban_Helper!$F$5:$F$504,
MATCH(S$4&amp;"-"&amp;(ROW($K34)-ROW($K$5)-MOD(ROW($K34)-ROW($K$5),3))/3+1, Kanban_Helper!$E$5:$E$504&amp;"-"&amp;Kanban_Helper!$G$5:$G$504,0),
1)),"")</f>
        <v/>
      </c>
      <c r="T34" s="167" t="str">
        <f t="array" ref="T34">IFERROR(IF(LEN(T$4)=0,"",INDEX(Kanban_Helper!$F$5:$F$504,
MATCH(T$4&amp;"-"&amp;(ROW($K34)-ROW($K$5)-MOD(ROW($K34)-ROW($K$5),3))/3+1, Kanban_Helper!$E$5:$E$504&amp;"-"&amp;Kanban_Helper!$G$5:$G$504,0),
1)),"")</f>
        <v/>
      </c>
      <c r="U34" s="167" t="str">
        <f t="array" ref="U34">IFERROR(IF(LEN(U$4)=0,"",INDEX(Kanban_Helper!$F$5:$F$504,
MATCH(U$4&amp;"-"&amp;(ROW($K34)-ROW($K$5)-MOD(ROW($K34)-ROW($K$5),3))/3+1, Kanban_Helper!$E$5:$E$504&amp;"-"&amp;Kanban_Helper!$G$5:$G$504,0),
1)),"")</f>
        <v/>
      </c>
      <c r="V34" s="167" t="str">
        <f t="array" ref="V34">IFERROR(IF(LEN(V$4)=0,"",INDEX(Kanban_Helper!$F$5:$F$504,
MATCH(V$4&amp;"-"&amp;(ROW($K34)-ROW($K$5)-MOD(ROW($K34)-ROW($K$5),3))/3+1, Kanban_Helper!$E$5:$E$504&amp;"-"&amp;Kanban_Helper!$G$5:$G$504,0),
1)),"")</f>
        <v/>
      </c>
      <c r="W34" s="167" t="str">
        <f t="array" ref="W34">IFERROR(IF(LEN(W$4)=0,"",INDEX(Kanban_Helper!$F$5:$F$504,
MATCH(W$4&amp;"-"&amp;(ROW($K34)-ROW($K$5)-MOD(ROW($K34)-ROW($K$5),3))/3+1, Kanban_Helper!$E$5:$E$504&amp;"-"&amp;Kanban_Helper!$G$5:$G$504,0),
1)),"")</f>
        <v/>
      </c>
      <c r="X34" s="167" t="str">
        <f t="array" ref="X34">IFERROR(IF(LEN(X$4)=0,"",INDEX(Kanban_Helper!$F$5:$F$504,
MATCH(X$4&amp;"-"&amp;(ROW($K34)-ROW($K$5)-MOD(ROW($K34)-ROW($K$5),3))/3+1, Kanban_Helper!$E$5:$E$504&amp;"-"&amp;Kanban_Helper!$G$5:$G$504,0),
1)),"")</f>
        <v/>
      </c>
      <c r="Y34" s="167" t="str">
        <f t="array" ref="Y34">IFERROR(IF(LEN(Y$4)=0,"",INDEX(Kanban_Helper!$F$5:$F$504,
MATCH(Y$4&amp;"-"&amp;(ROW($K34)-ROW($K$5)-MOD(ROW($K34)-ROW($K$5),3))/3+1, Kanban_Helper!$E$5:$E$504&amp;"-"&amp;Kanban_Helper!$G$5:$G$504,0),
1)),"")</f>
        <v/>
      </c>
      <c r="Z34" s="167" t="str">
        <f t="array" ref="Z34">IFERROR(IF(LEN(Z$4)=0,"",INDEX(Kanban_Helper!$F$5:$F$504,
MATCH(Z$4&amp;"-"&amp;(ROW($K34)-ROW($K$5)-MOD(ROW($K34)-ROW($K$5),3))/3+1, Kanban_Helper!$E$5:$E$504&amp;"-"&amp;Kanban_Helper!$G$5:$G$504,0),
1)),"")</f>
        <v/>
      </c>
    </row>
    <row r="35" spans="2:26" x14ac:dyDescent="0.25">
      <c r="B35" s="163"/>
      <c r="C35" s="163"/>
      <c r="D35" s="163"/>
      <c r="E35" s="163"/>
      <c r="F35" s="163"/>
      <c r="G35" s="295">
        <f>COUNTIF($E$5:E35,E35)</f>
        <v>0</v>
      </c>
      <c r="L35" s="166" t="str">
        <f t="shared" ref="L35:Z35" si="23">IFERROR(L37,"-")</f>
        <v/>
      </c>
      <c r="M35" s="166" t="str">
        <f t="shared" si="23"/>
        <v/>
      </c>
      <c r="N35" s="166" t="str">
        <f t="shared" si="23"/>
        <v/>
      </c>
      <c r="O35" s="166" t="str">
        <f t="shared" si="23"/>
        <v/>
      </c>
      <c r="P35" s="166" t="str">
        <f t="shared" si="23"/>
        <v/>
      </c>
      <c r="Q35" s="166" t="str">
        <f t="shared" si="23"/>
        <v/>
      </c>
      <c r="R35" s="166" t="str">
        <f t="shared" si="23"/>
        <v/>
      </c>
      <c r="S35" s="166" t="str">
        <f t="shared" si="23"/>
        <v/>
      </c>
      <c r="T35" s="166" t="str">
        <f t="shared" si="23"/>
        <v/>
      </c>
      <c r="U35" s="166" t="str">
        <f t="shared" si="23"/>
        <v/>
      </c>
      <c r="V35" s="166" t="str">
        <f t="shared" si="23"/>
        <v/>
      </c>
      <c r="W35" s="166" t="str">
        <f t="shared" si="23"/>
        <v/>
      </c>
      <c r="X35" s="166" t="str">
        <f t="shared" si="23"/>
        <v/>
      </c>
      <c r="Y35" s="166" t="str">
        <f t="shared" si="23"/>
        <v/>
      </c>
      <c r="Z35" s="166" t="str">
        <f t="shared" si="23"/>
        <v/>
      </c>
    </row>
    <row r="36" spans="2:26" x14ac:dyDescent="0.25">
      <c r="B36" s="163"/>
      <c r="C36" s="163"/>
      <c r="D36" s="163"/>
      <c r="E36" s="163"/>
      <c r="F36" s="163"/>
      <c r="G36" s="295">
        <f>COUNTIF($E$5:E36,E36)</f>
        <v>0</v>
      </c>
      <c r="L36" s="166" t="str">
        <f t="shared" ref="L36:Z36" si="24">IFERROR(L37,"-")</f>
        <v/>
      </c>
      <c r="M36" s="166" t="str">
        <f t="shared" si="24"/>
        <v/>
      </c>
      <c r="N36" s="166" t="str">
        <f t="shared" si="24"/>
        <v/>
      </c>
      <c r="O36" s="166" t="str">
        <f t="shared" si="24"/>
        <v/>
      </c>
      <c r="P36" s="166" t="str">
        <f t="shared" si="24"/>
        <v/>
      </c>
      <c r="Q36" s="166" t="str">
        <f t="shared" si="24"/>
        <v/>
      </c>
      <c r="R36" s="166" t="str">
        <f t="shared" si="24"/>
        <v/>
      </c>
      <c r="S36" s="166" t="str">
        <f t="shared" si="24"/>
        <v/>
      </c>
      <c r="T36" s="166" t="str">
        <f t="shared" si="24"/>
        <v/>
      </c>
      <c r="U36" s="166" t="str">
        <f t="shared" si="24"/>
        <v/>
      </c>
      <c r="V36" s="166" t="str">
        <f t="shared" si="24"/>
        <v/>
      </c>
      <c r="W36" s="166" t="str">
        <f t="shared" si="24"/>
        <v/>
      </c>
      <c r="X36" s="166" t="str">
        <f t="shared" si="24"/>
        <v/>
      </c>
      <c r="Y36" s="166" t="str">
        <f t="shared" si="24"/>
        <v/>
      </c>
      <c r="Z36" s="166" t="str">
        <f t="shared" si="24"/>
        <v/>
      </c>
    </row>
    <row r="37" spans="2:26" x14ac:dyDescent="0.25">
      <c r="B37" s="163"/>
      <c r="C37" s="163"/>
      <c r="D37" s="163"/>
      <c r="E37" s="163"/>
      <c r="F37" s="163"/>
      <c r="G37" s="295">
        <f>COUNTIF($E$5:E37,E37)</f>
        <v>0</v>
      </c>
      <c r="L37" s="167" t="str">
        <f t="array" ref="L37">IFERROR(IF(LEN(L$4)=0,"",INDEX(Kanban_Helper!$F$5:$F$504,
MATCH(L$4&amp;"-"&amp;(ROW($K37)-ROW($K$5)-MOD(ROW($K37)-ROW($K$5),3))/3+1, Kanban_Helper!$E$5:$E$504&amp;"-"&amp;Kanban_Helper!$G$5:$G$504,0),
1)),"")</f>
        <v/>
      </c>
      <c r="M37" s="167" t="str">
        <f t="array" ref="M37">IFERROR(IF(LEN(M$4)=0,"",INDEX(Kanban_Helper!$F$5:$F$504,
MATCH(M$4&amp;"-"&amp;(ROW($K37)-ROW($K$5)-MOD(ROW($K37)-ROW($K$5),3))/3+1, Kanban_Helper!$E$5:$E$504&amp;"-"&amp;Kanban_Helper!$G$5:$G$504,0),
1)),"")</f>
        <v/>
      </c>
      <c r="N37" s="167" t="str">
        <f t="array" ref="N37">IFERROR(IF(LEN(N$4)=0,"",INDEX(Kanban_Helper!$F$5:$F$504,
MATCH(N$4&amp;"-"&amp;(ROW($K37)-ROW($K$5)-MOD(ROW($K37)-ROW($K$5),3))/3+1, Kanban_Helper!$E$5:$E$504&amp;"-"&amp;Kanban_Helper!$G$5:$G$504,0),
1)),"")</f>
        <v/>
      </c>
      <c r="O37" s="167" t="str">
        <f t="array" ref="O37">IFERROR(IF(LEN(O$4)=0,"",INDEX(Kanban_Helper!$F$5:$F$504,
MATCH(O$4&amp;"-"&amp;(ROW($K37)-ROW($K$5)-MOD(ROW($K37)-ROW($K$5),3))/3+1, Kanban_Helper!$E$5:$E$504&amp;"-"&amp;Kanban_Helper!$G$5:$G$504,0),
1)),"")</f>
        <v/>
      </c>
      <c r="P37" s="167" t="str">
        <f t="array" ref="P37">IFERROR(IF(LEN(P$4)=0,"",INDEX(Kanban_Helper!$F$5:$F$504,
MATCH(P$4&amp;"-"&amp;(ROW($K37)-ROW($K$5)-MOD(ROW($K37)-ROW($K$5),3))/3+1, Kanban_Helper!$E$5:$E$504&amp;"-"&amp;Kanban_Helper!$G$5:$G$504,0),
1)),"")</f>
        <v/>
      </c>
      <c r="Q37" s="167" t="str">
        <f t="array" ref="Q37">IFERROR(IF(LEN(Q$4)=0,"",INDEX(Kanban_Helper!$F$5:$F$504,
MATCH(Q$4&amp;"-"&amp;(ROW($K37)-ROW($K$5)-MOD(ROW($K37)-ROW($K$5),3))/3+1, Kanban_Helper!$E$5:$E$504&amp;"-"&amp;Kanban_Helper!$G$5:$G$504,0),
1)),"")</f>
        <v/>
      </c>
      <c r="R37" s="167" t="str">
        <f t="array" ref="R37">IFERROR(IF(LEN(R$4)=0,"",INDEX(Kanban_Helper!$F$5:$F$504,
MATCH(R$4&amp;"-"&amp;(ROW($K37)-ROW($K$5)-MOD(ROW($K37)-ROW($K$5),3))/3+1, Kanban_Helper!$E$5:$E$504&amp;"-"&amp;Kanban_Helper!$G$5:$G$504,0),
1)),"")</f>
        <v/>
      </c>
      <c r="S37" s="167" t="str">
        <f t="array" ref="S37">IFERROR(IF(LEN(S$4)=0,"",INDEX(Kanban_Helper!$F$5:$F$504,
MATCH(S$4&amp;"-"&amp;(ROW($K37)-ROW($K$5)-MOD(ROW($K37)-ROW($K$5),3))/3+1, Kanban_Helper!$E$5:$E$504&amp;"-"&amp;Kanban_Helper!$G$5:$G$504,0),
1)),"")</f>
        <v/>
      </c>
      <c r="T37" s="167" t="str">
        <f t="array" ref="T37">IFERROR(IF(LEN(T$4)=0,"",INDEX(Kanban_Helper!$F$5:$F$504,
MATCH(T$4&amp;"-"&amp;(ROW($K37)-ROW($K$5)-MOD(ROW($K37)-ROW($K$5),3))/3+1, Kanban_Helper!$E$5:$E$504&amp;"-"&amp;Kanban_Helper!$G$5:$G$504,0),
1)),"")</f>
        <v/>
      </c>
      <c r="U37" s="167" t="str">
        <f t="array" ref="U37">IFERROR(IF(LEN(U$4)=0,"",INDEX(Kanban_Helper!$F$5:$F$504,
MATCH(U$4&amp;"-"&amp;(ROW($K37)-ROW($K$5)-MOD(ROW($K37)-ROW($K$5),3))/3+1, Kanban_Helper!$E$5:$E$504&amp;"-"&amp;Kanban_Helper!$G$5:$G$504,0),
1)),"")</f>
        <v/>
      </c>
      <c r="V37" s="167" t="str">
        <f t="array" ref="V37">IFERROR(IF(LEN(V$4)=0,"",INDEX(Kanban_Helper!$F$5:$F$504,
MATCH(V$4&amp;"-"&amp;(ROW($K37)-ROW($K$5)-MOD(ROW($K37)-ROW($K$5),3))/3+1, Kanban_Helper!$E$5:$E$504&amp;"-"&amp;Kanban_Helper!$G$5:$G$504,0),
1)),"")</f>
        <v/>
      </c>
      <c r="W37" s="167" t="str">
        <f t="array" ref="W37">IFERROR(IF(LEN(W$4)=0,"",INDEX(Kanban_Helper!$F$5:$F$504,
MATCH(W$4&amp;"-"&amp;(ROW($K37)-ROW($K$5)-MOD(ROW($K37)-ROW($K$5),3))/3+1, Kanban_Helper!$E$5:$E$504&amp;"-"&amp;Kanban_Helper!$G$5:$G$504,0),
1)),"")</f>
        <v/>
      </c>
      <c r="X37" s="167" t="str">
        <f t="array" ref="X37">IFERROR(IF(LEN(X$4)=0,"",INDEX(Kanban_Helper!$F$5:$F$504,
MATCH(X$4&amp;"-"&amp;(ROW($K37)-ROW($K$5)-MOD(ROW($K37)-ROW($K$5),3))/3+1, Kanban_Helper!$E$5:$E$504&amp;"-"&amp;Kanban_Helper!$G$5:$G$504,0),
1)),"")</f>
        <v/>
      </c>
      <c r="Y37" s="167" t="str">
        <f t="array" ref="Y37">IFERROR(IF(LEN(Y$4)=0,"",INDEX(Kanban_Helper!$F$5:$F$504,
MATCH(Y$4&amp;"-"&amp;(ROW($K37)-ROW($K$5)-MOD(ROW($K37)-ROW($K$5),3))/3+1, Kanban_Helper!$E$5:$E$504&amp;"-"&amp;Kanban_Helper!$G$5:$G$504,0),
1)),"")</f>
        <v/>
      </c>
      <c r="Z37" s="167" t="str">
        <f t="array" ref="Z37">IFERROR(IF(LEN(Z$4)=0,"",INDEX(Kanban_Helper!$F$5:$F$504,
MATCH(Z$4&amp;"-"&amp;(ROW($K37)-ROW($K$5)-MOD(ROW($K37)-ROW($K$5),3))/3+1, Kanban_Helper!$E$5:$E$504&amp;"-"&amp;Kanban_Helper!$G$5:$G$504,0),
1)),"")</f>
        <v/>
      </c>
    </row>
    <row r="38" spans="2:26" x14ac:dyDescent="0.25">
      <c r="B38" s="163"/>
      <c r="C38" s="163"/>
      <c r="D38" s="163"/>
      <c r="E38" s="163"/>
      <c r="F38" s="163"/>
      <c r="G38" s="295">
        <f>COUNTIF($E$5:E38,E38)</f>
        <v>0</v>
      </c>
      <c r="L38" s="166" t="str">
        <f t="shared" ref="L38:Z38" si="25">IFERROR(L40,"-")</f>
        <v/>
      </c>
      <c r="M38" s="166" t="str">
        <f t="shared" si="25"/>
        <v/>
      </c>
      <c r="N38" s="166" t="str">
        <f t="shared" si="25"/>
        <v/>
      </c>
      <c r="O38" s="166" t="str">
        <f t="shared" si="25"/>
        <v/>
      </c>
      <c r="P38" s="166" t="str">
        <f t="shared" si="25"/>
        <v/>
      </c>
      <c r="Q38" s="166" t="str">
        <f t="shared" si="25"/>
        <v/>
      </c>
      <c r="R38" s="166" t="str">
        <f t="shared" si="25"/>
        <v/>
      </c>
      <c r="S38" s="166" t="str">
        <f t="shared" si="25"/>
        <v/>
      </c>
      <c r="T38" s="166" t="str">
        <f t="shared" si="25"/>
        <v/>
      </c>
      <c r="U38" s="166" t="str">
        <f t="shared" si="25"/>
        <v/>
      </c>
      <c r="V38" s="166" t="str">
        <f t="shared" si="25"/>
        <v/>
      </c>
      <c r="W38" s="166" t="str">
        <f t="shared" si="25"/>
        <v/>
      </c>
      <c r="X38" s="166" t="str">
        <f t="shared" si="25"/>
        <v/>
      </c>
      <c r="Y38" s="166" t="str">
        <f t="shared" si="25"/>
        <v/>
      </c>
      <c r="Z38" s="166" t="str">
        <f t="shared" si="25"/>
        <v/>
      </c>
    </row>
    <row r="39" spans="2:26" x14ac:dyDescent="0.25">
      <c r="B39" s="163"/>
      <c r="C39" s="163"/>
      <c r="D39" s="163"/>
      <c r="E39" s="163"/>
      <c r="F39" s="163"/>
      <c r="G39" s="295">
        <f>COUNTIF($E$5:E39,E39)</f>
        <v>0</v>
      </c>
      <c r="L39" s="166" t="str">
        <f t="shared" ref="L39:Z39" si="26">IFERROR(L40,"-")</f>
        <v/>
      </c>
      <c r="M39" s="166" t="str">
        <f t="shared" si="26"/>
        <v/>
      </c>
      <c r="N39" s="166" t="str">
        <f t="shared" si="26"/>
        <v/>
      </c>
      <c r="O39" s="166" t="str">
        <f t="shared" si="26"/>
        <v/>
      </c>
      <c r="P39" s="166" t="str">
        <f t="shared" si="26"/>
        <v/>
      </c>
      <c r="Q39" s="166" t="str">
        <f t="shared" si="26"/>
        <v/>
      </c>
      <c r="R39" s="166" t="str">
        <f t="shared" si="26"/>
        <v/>
      </c>
      <c r="S39" s="166" t="str">
        <f t="shared" si="26"/>
        <v/>
      </c>
      <c r="T39" s="166" t="str">
        <f t="shared" si="26"/>
        <v/>
      </c>
      <c r="U39" s="166" t="str">
        <f t="shared" si="26"/>
        <v/>
      </c>
      <c r="V39" s="166" t="str">
        <f t="shared" si="26"/>
        <v/>
      </c>
      <c r="W39" s="166" t="str">
        <f t="shared" si="26"/>
        <v/>
      </c>
      <c r="X39" s="166" t="str">
        <f t="shared" si="26"/>
        <v/>
      </c>
      <c r="Y39" s="166" t="str">
        <f t="shared" si="26"/>
        <v/>
      </c>
      <c r="Z39" s="166" t="str">
        <f t="shared" si="26"/>
        <v/>
      </c>
    </row>
    <row r="40" spans="2:26" x14ac:dyDescent="0.25">
      <c r="B40" s="163"/>
      <c r="C40" s="163"/>
      <c r="D40" s="163"/>
      <c r="E40" s="163"/>
      <c r="F40" s="163"/>
      <c r="G40" s="295">
        <f>COUNTIF($E$5:E40,E40)</f>
        <v>0</v>
      </c>
      <c r="L40" s="167" t="str">
        <f t="array" ref="L40">IFERROR(IF(LEN(L$4)=0,"",INDEX(Kanban_Helper!$F$5:$F$504,
MATCH(L$4&amp;"-"&amp;(ROW($K40)-ROW($K$5)-MOD(ROW($K40)-ROW($K$5),3))/3+1, Kanban_Helper!$E$5:$E$504&amp;"-"&amp;Kanban_Helper!$G$5:$G$504,0),
1)),"")</f>
        <v/>
      </c>
      <c r="M40" s="167" t="str">
        <f t="array" ref="M40">IFERROR(IF(LEN(M$4)=0,"",INDEX(Kanban_Helper!$F$5:$F$504,
MATCH(M$4&amp;"-"&amp;(ROW($K40)-ROW($K$5)-MOD(ROW($K40)-ROW($K$5),3))/3+1, Kanban_Helper!$E$5:$E$504&amp;"-"&amp;Kanban_Helper!$G$5:$G$504,0),
1)),"")</f>
        <v/>
      </c>
      <c r="N40" s="167" t="str">
        <f t="array" ref="N40">IFERROR(IF(LEN(N$4)=0,"",INDEX(Kanban_Helper!$F$5:$F$504,
MATCH(N$4&amp;"-"&amp;(ROW($K40)-ROW($K$5)-MOD(ROW($K40)-ROW($K$5),3))/3+1, Kanban_Helper!$E$5:$E$504&amp;"-"&amp;Kanban_Helper!$G$5:$G$504,0),
1)),"")</f>
        <v/>
      </c>
      <c r="O40" s="167" t="str">
        <f t="array" ref="O40">IFERROR(IF(LEN(O$4)=0,"",INDEX(Kanban_Helper!$F$5:$F$504,
MATCH(O$4&amp;"-"&amp;(ROW($K40)-ROW($K$5)-MOD(ROW($K40)-ROW($K$5),3))/3+1, Kanban_Helper!$E$5:$E$504&amp;"-"&amp;Kanban_Helper!$G$5:$G$504,0),
1)),"")</f>
        <v/>
      </c>
      <c r="P40" s="167" t="str">
        <f t="array" ref="P40">IFERROR(IF(LEN(P$4)=0,"",INDEX(Kanban_Helper!$F$5:$F$504,
MATCH(P$4&amp;"-"&amp;(ROW($K40)-ROW($K$5)-MOD(ROW($K40)-ROW($K$5),3))/3+1, Kanban_Helper!$E$5:$E$504&amp;"-"&amp;Kanban_Helper!$G$5:$G$504,0),
1)),"")</f>
        <v/>
      </c>
      <c r="Q40" s="167" t="str">
        <f t="array" ref="Q40">IFERROR(IF(LEN(Q$4)=0,"",INDEX(Kanban_Helper!$F$5:$F$504,
MATCH(Q$4&amp;"-"&amp;(ROW($K40)-ROW($K$5)-MOD(ROW($K40)-ROW($K$5),3))/3+1, Kanban_Helper!$E$5:$E$504&amp;"-"&amp;Kanban_Helper!$G$5:$G$504,0),
1)),"")</f>
        <v/>
      </c>
      <c r="R40" s="167" t="str">
        <f t="array" ref="R40">IFERROR(IF(LEN(R$4)=0,"",INDEX(Kanban_Helper!$F$5:$F$504,
MATCH(R$4&amp;"-"&amp;(ROW($K40)-ROW($K$5)-MOD(ROW($K40)-ROW($K$5),3))/3+1, Kanban_Helper!$E$5:$E$504&amp;"-"&amp;Kanban_Helper!$G$5:$G$504,0),
1)),"")</f>
        <v/>
      </c>
      <c r="S40" s="167" t="str">
        <f t="array" ref="S40">IFERROR(IF(LEN(S$4)=0,"",INDEX(Kanban_Helper!$F$5:$F$504,
MATCH(S$4&amp;"-"&amp;(ROW($K40)-ROW($K$5)-MOD(ROW($K40)-ROW($K$5),3))/3+1, Kanban_Helper!$E$5:$E$504&amp;"-"&amp;Kanban_Helper!$G$5:$G$504,0),
1)),"")</f>
        <v/>
      </c>
      <c r="T40" s="167" t="str">
        <f t="array" ref="T40">IFERROR(IF(LEN(T$4)=0,"",INDEX(Kanban_Helper!$F$5:$F$504,
MATCH(T$4&amp;"-"&amp;(ROW($K40)-ROW($K$5)-MOD(ROW($K40)-ROW($K$5),3))/3+1, Kanban_Helper!$E$5:$E$504&amp;"-"&amp;Kanban_Helper!$G$5:$G$504,0),
1)),"")</f>
        <v/>
      </c>
      <c r="U40" s="167" t="str">
        <f t="array" ref="U40">IFERROR(IF(LEN(U$4)=0,"",INDEX(Kanban_Helper!$F$5:$F$504,
MATCH(U$4&amp;"-"&amp;(ROW($K40)-ROW($K$5)-MOD(ROW($K40)-ROW($K$5),3))/3+1, Kanban_Helper!$E$5:$E$504&amp;"-"&amp;Kanban_Helper!$G$5:$G$504,0),
1)),"")</f>
        <v/>
      </c>
      <c r="V40" s="167" t="str">
        <f t="array" ref="V40">IFERROR(IF(LEN(V$4)=0,"",INDEX(Kanban_Helper!$F$5:$F$504,
MATCH(V$4&amp;"-"&amp;(ROW($K40)-ROW($K$5)-MOD(ROW($K40)-ROW($K$5),3))/3+1, Kanban_Helper!$E$5:$E$504&amp;"-"&amp;Kanban_Helper!$G$5:$G$504,0),
1)),"")</f>
        <v/>
      </c>
      <c r="W40" s="167" t="str">
        <f t="array" ref="W40">IFERROR(IF(LEN(W$4)=0,"",INDEX(Kanban_Helper!$F$5:$F$504,
MATCH(W$4&amp;"-"&amp;(ROW($K40)-ROW($K$5)-MOD(ROW($K40)-ROW($K$5),3))/3+1, Kanban_Helper!$E$5:$E$504&amp;"-"&amp;Kanban_Helper!$G$5:$G$504,0),
1)),"")</f>
        <v/>
      </c>
      <c r="X40" s="167" t="str">
        <f t="array" ref="X40">IFERROR(IF(LEN(X$4)=0,"",INDEX(Kanban_Helper!$F$5:$F$504,
MATCH(X$4&amp;"-"&amp;(ROW($K40)-ROW($K$5)-MOD(ROW($K40)-ROW($K$5),3))/3+1, Kanban_Helper!$E$5:$E$504&amp;"-"&amp;Kanban_Helper!$G$5:$G$504,0),
1)),"")</f>
        <v/>
      </c>
      <c r="Y40" s="167" t="str">
        <f t="array" ref="Y40">IFERROR(IF(LEN(Y$4)=0,"",INDEX(Kanban_Helper!$F$5:$F$504,
MATCH(Y$4&amp;"-"&amp;(ROW($K40)-ROW($K$5)-MOD(ROW($K40)-ROW($K$5),3))/3+1, Kanban_Helper!$E$5:$E$504&amp;"-"&amp;Kanban_Helper!$G$5:$G$504,0),
1)),"")</f>
        <v/>
      </c>
      <c r="Z40" s="167" t="str">
        <f t="array" ref="Z40">IFERROR(IF(LEN(Z$4)=0,"",INDEX(Kanban_Helper!$F$5:$F$504,
MATCH(Z$4&amp;"-"&amp;(ROW($K40)-ROW($K$5)-MOD(ROW($K40)-ROW($K$5),3))/3+1, Kanban_Helper!$E$5:$E$504&amp;"-"&amp;Kanban_Helper!$G$5:$G$504,0),
1)),"")</f>
        <v/>
      </c>
    </row>
    <row r="41" spans="2:26" x14ac:dyDescent="0.25">
      <c r="B41" s="163"/>
      <c r="C41" s="163"/>
      <c r="D41" s="163"/>
      <c r="E41" s="163"/>
      <c r="F41" s="163"/>
      <c r="G41" s="295">
        <f>COUNTIF($E$5:E41,E41)</f>
        <v>0</v>
      </c>
      <c r="L41" s="166" t="str">
        <f t="shared" ref="L41:Z41" si="27">IFERROR(L43,"-")</f>
        <v/>
      </c>
      <c r="M41" s="166" t="str">
        <f t="shared" si="27"/>
        <v/>
      </c>
      <c r="N41" s="166" t="str">
        <f t="shared" si="27"/>
        <v/>
      </c>
      <c r="O41" s="166" t="str">
        <f t="shared" si="27"/>
        <v/>
      </c>
      <c r="P41" s="166" t="str">
        <f t="shared" si="27"/>
        <v/>
      </c>
      <c r="Q41" s="166" t="str">
        <f t="shared" si="27"/>
        <v/>
      </c>
      <c r="R41" s="166" t="str">
        <f t="shared" si="27"/>
        <v/>
      </c>
      <c r="S41" s="166" t="str">
        <f t="shared" si="27"/>
        <v/>
      </c>
      <c r="T41" s="166" t="str">
        <f t="shared" si="27"/>
        <v/>
      </c>
      <c r="U41" s="166" t="str">
        <f t="shared" si="27"/>
        <v/>
      </c>
      <c r="V41" s="166" t="str">
        <f t="shared" si="27"/>
        <v/>
      </c>
      <c r="W41" s="166" t="str">
        <f t="shared" si="27"/>
        <v/>
      </c>
      <c r="X41" s="166" t="str">
        <f t="shared" si="27"/>
        <v/>
      </c>
      <c r="Y41" s="166" t="str">
        <f t="shared" si="27"/>
        <v/>
      </c>
      <c r="Z41" s="166" t="str">
        <f t="shared" si="27"/>
        <v/>
      </c>
    </row>
    <row r="42" spans="2:26" x14ac:dyDescent="0.25">
      <c r="B42" s="163"/>
      <c r="C42" s="163"/>
      <c r="D42" s="163"/>
      <c r="E42" s="163"/>
      <c r="F42" s="163"/>
      <c r="G42" s="295">
        <f>COUNTIF($E$5:E42,E42)</f>
        <v>0</v>
      </c>
      <c r="L42" s="166" t="str">
        <f t="shared" ref="L42:Z42" si="28">IFERROR(L43,"-")</f>
        <v/>
      </c>
      <c r="M42" s="166" t="str">
        <f t="shared" si="28"/>
        <v/>
      </c>
      <c r="N42" s="166" t="str">
        <f t="shared" si="28"/>
        <v/>
      </c>
      <c r="O42" s="166" t="str">
        <f t="shared" si="28"/>
        <v/>
      </c>
      <c r="P42" s="166" t="str">
        <f t="shared" si="28"/>
        <v/>
      </c>
      <c r="Q42" s="166" t="str">
        <f t="shared" si="28"/>
        <v/>
      </c>
      <c r="R42" s="166" t="str">
        <f t="shared" si="28"/>
        <v/>
      </c>
      <c r="S42" s="166" t="str">
        <f t="shared" si="28"/>
        <v/>
      </c>
      <c r="T42" s="166" t="str">
        <f t="shared" si="28"/>
        <v/>
      </c>
      <c r="U42" s="166" t="str">
        <f t="shared" si="28"/>
        <v/>
      </c>
      <c r="V42" s="166" t="str">
        <f t="shared" si="28"/>
        <v/>
      </c>
      <c r="W42" s="166" t="str">
        <f t="shared" si="28"/>
        <v/>
      </c>
      <c r="X42" s="166" t="str">
        <f t="shared" si="28"/>
        <v/>
      </c>
      <c r="Y42" s="166" t="str">
        <f t="shared" si="28"/>
        <v/>
      </c>
      <c r="Z42" s="166" t="str">
        <f t="shared" si="28"/>
        <v/>
      </c>
    </row>
    <row r="43" spans="2:26" x14ac:dyDescent="0.25">
      <c r="B43" s="163"/>
      <c r="C43" s="163"/>
      <c r="D43" s="163"/>
      <c r="E43" s="163"/>
      <c r="F43" s="163"/>
      <c r="G43" s="295">
        <f>COUNTIF($E$5:E43,E43)</f>
        <v>0</v>
      </c>
      <c r="L43" s="167" t="str">
        <f t="array" ref="L43">IFERROR(IF(LEN(L$4)=0,"",INDEX(Kanban_Helper!$F$5:$F$504,
MATCH(L$4&amp;"-"&amp;(ROW($K43)-ROW($K$5)-MOD(ROW($K43)-ROW($K$5),3))/3+1, Kanban_Helper!$E$5:$E$504&amp;"-"&amp;Kanban_Helper!$G$5:$G$504,0),
1)),"")</f>
        <v/>
      </c>
      <c r="M43" s="167" t="str">
        <f t="array" ref="M43">IFERROR(IF(LEN(M$4)=0,"",INDEX(Kanban_Helper!$F$5:$F$504,
MATCH(M$4&amp;"-"&amp;(ROW($K43)-ROW($K$5)-MOD(ROW($K43)-ROW($K$5),3))/3+1, Kanban_Helper!$E$5:$E$504&amp;"-"&amp;Kanban_Helper!$G$5:$G$504,0),
1)),"")</f>
        <v/>
      </c>
      <c r="N43" s="167" t="str">
        <f t="array" ref="N43">IFERROR(IF(LEN(N$4)=0,"",INDEX(Kanban_Helper!$F$5:$F$504,
MATCH(N$4&amp;"-"&amp;(ROW($K43)-ROW($K$5)-MOD(ROW($K43)-ROW($K$5),3))/3+1, Kanban_Helper!$E$5:$E$504&amp;"-"&amp;Kanban_Helper!$G$5:$G$504,0),
1)),"")</f>
        <v/>
      </c>
      <c r="O43" s="167" t="str">
        <f t="array" ref="O43">IFERROR(IF(LEN(O$4)=0,"",INDEX(Kanban_Helper!$F$5:$F$504,
MATCH(O$4&amp;"-"&amp;(ROW($K43)-ROW($K$5)-MOD(ROW($K43)-ROW($K$5),3))/3+1, Kanban_Helper!$E$5:$E$504&amp;"-"&amp;Kanban_Helper!$G$5:$G$504,0),
1)),"")</f>
        <v/>
      </c>
      <c r="P43" s="167" t="str">
        <f t="array" ref="P43">IFERROR(IF(LEN(P$4)=0,"",INDEX(Kanban_Helper!$F$5:$F$504,
MATCH(P$4&amp;"-"&amp;(ROW($K43)-ROW($K$5)-MOD(ROW($K43)-ROW($K$5),3))/3+1, Kanban_Helper!$E$5:$E$504&amp;"-"&amp;Kanban_Helper!$G$5:$G$504,0),
1)),"")</f>
        <v/>
      </c>
      <c r="Q43" s="167" t="str">
        <f t="array" ref="Q43">IFERROR(IF(LEN(Q$4)=0,"",INDEX(Kanban_Helper!$F$5:$F$504,
MATCH(Q$4&amp;"-"&amp;(ROW($K43)-ROW($K$5)-MOD(ROW($K43)-ROW($K$5),3))/3+1, Kanban_Helper!$E$5:$E$504&amp;"-"&amp;Kanban_Helper!$G$5:$G$504,0),
1)),"")</f>
        <v/>
      </c>
      <c r="R43" s="167" t="str">
        <f t="array" ref="R43">IFERROR(IF(LEN(R$4)=0,"",INDEX(Kanban_Helper!$F$5:$F$504,
MATCH(R$4&amp;"-"&amp;(ROW($K43)-ROW($K$5)-MOD(ROW($K43)-ROW($K$5),3))/3+1, Kanban_Helper!$E$5:$E$504&amp;"-"&amp;Kanban_Helper!$G$5:$G$504,0),
1)),"")</f>
        <v/>
      </c>
      <c r="S43" s="167" t="str">
        <f t="array" ref="S43">IFERROR(IF(LEN(S$4)=0,"",INDEX(Kanban_Helper!$F$5:$F$504,
MATCH(S$4&amp;"-"&amp;(ROW($K43)-ROW($K$5)-MOD(ROW($K43)-ROW($K$5),3))/3+1, Kanban_Helper!$E$5:$E$504&amp;"-"&amp;Kanban_Helper!$G$5:$G$504,0),
1)),"")</f>
        <v/>
      </c>
      <c r="T43" s="167" t="str">
        <f t="array" ref="T43">IFERROR(IF(LEN(T$4)=0,"",INDEX(Kanban_Helper!$F$5:$F$504,
MATCH(T$4&amp;"-"&amp;(ROW($K43)-ROW($K$5)-MOD(ROW($K43)-ROW($K$5),3))/3+1, Kanban_Helper!$E$5:$E$504&amp;"-"&amp;Kanban_Helper!$G$5:$G$504,0),
1)),"")</f>
        <v/>
      </c>
      <c r="U43" s="167" t="str">
        <f t="array" ref="U43">IFERROR(IF(LEN(U$4)=0,"",INDEX(Kanban_Helper!$F$5:$F$504,
MATCH(U$4&amp;"-"&amp;(ROW($K43)-ROW($K$5)-MOD(ROW($K43)-ROW($K$5),3))/3+1, Kanban_Helper!$E$5:$E$504&amp;"-"&amp;Kanban_Helper!$G$5:$G$504,0),
1)),"")</f>
        <v/>
      </c>
      <c r="V43" s="167" t="str">
        <f t="array" ref="V43">IFERROR(IF(LEN(V$4)=0,"",INDEX(Kanban_Helper!$F$5:$F$504,
MATCH(V$4&amp;"-"&amp;(ROW($K43)-ROW($K$5)-MOD(ROW($K43)-ROW($K$5),3))/3+1, Kanban_Helper!$E$5:$E$504&amp;"-"&amp;Kanban_Helper!$G$5:$G$504,0),
1)),"")</f>
        <v/>
      </c>
      <c r="W43" s="167" t="str">
        <f t="array" ref="W43">IFERROR(IF(LEN(W$4)=0,"",INDEX(Kanban_Helper!$F$5:$F$504,
MATCH(W$4&amp;"-"&amp;(ROW($K43)-ROW($K$5)-MOD(ROW($K43)-ROW($K$5),3))/3+1, Kanban_Helper!$E$5:$E$504&amp;"-"&amp;Kanban_Helper!$G$5:$G$504,0),
1)),"")</f>
        <v/>
      </c>
      <c r="X43" s="167" t="str">
        <f t="array" ref="X43">IFERROR(IF(LEN(X$4)=0,"",INDEX(Kanban_Helper!$F$5:$F$504,
MATCH(X$4&amp;"-"&amp;(ROW($K43)-ROW($K$5)-MOD(ROW($K43)-ROW($K$5),3))/3+1, Kanban_Helper!$E$5:$E$504&amp;"-"&amp;Kanban_Helper!$G$5:$G$504,0),
1)),"")</f>
        <v/>
      </c>
      <c r="Y43" s="167" t="str">
        <f t="array" ref="Y43">IFERROR(IF(LEN(Y$4)=0,"",INDEX(Kanban_Helper!$F$5:$F$504,
MATCH(Y$4&amp;"-"&amp;(ROW($K43)-ROW($K$5)-MOD(ROW($K43)-ROW($K$5),3))/3+1, Kanban_Helper!$E$5:$E$504&amp;"-"&amp;Kanban_Helper!$G$5:$G$504,0),
1)),"")</f>
        <v/>
      </c>
      <c r="Z43" s="167" t="str">
        <f t="array" ref="Z43">IFERROR(IF(LEN(Z$4)=0,"",INDEX(Kanban_Helper!$F$5:$F$504,
MATCH(Z$4&amp;"-"&amp;(ROW($K43)-ROW($K$5)-MOD(ROW($K43)-ROW($K$5),3))/3+1, Kanban_Helper!$E$5:$E$504&amp;"-"&amp;Kanban_Helper!$G$5:$G$504,0),
1)),"")</f>
        <v/>
      </c>
    </row>
    <row r="44" spans="2:26" x14ac:dyDescent="0.25">
      <c r="B44" s="163"/>
      <c r="C44" s="163"/>
      <c r="D44" s="163"/>
      <c r="E44" s="163"/>
      <c r="F44" s="163"/>
      <c r="G44" s="295">
        <f>COUNTIF($E$5:E44,E44)</f>
        <v>0</v>
      </c>
      <c r="L44" s="166" t="str">
        <f t="shared" ref="L44:Z44" si="29">IFERROR(L46,"-")</f>
        <v/>
      </c>
      <c r="M44" s="166" t="str">
        <f t="shared" si="29"/>
        <v/>
      </c>
      <c r="N44" s="166" t="str">
        <f t="shared" si="29"/>
        <v/>
      </c>
      <c r="O44" s="166" t="str">
        <f t="shared" si="29"/>
        <v/>
      </c>
      <c r="P44" s="166" t="str">
        <f t="shared" si="29"/>
        <v/>
      </c>
      <c r="Q44" s="166" t="str">
        <f t="shared" si="29"/>
        <v/>
      </c>
      <c r="R44" s="166" t="str">
        <f t="shared" si="29"/>
        <v/>
      </c>
      <c r="S44" s="166" t="str">
        <f t="shared" si="29"/>
        <v/>
      </c>
      <c r="T44" s="166" t="str">
        <f t="shared" si="29"/>
        <v/>
      </c>
      <c r="U44" s="166" t="str">
        <f t="shared" si="29"/>
        <v/>
      </c>
      <c r="V44" s="166" t="str">
        <f t="shared" si="29"/>
        <v/>
      </c>
      <c r="W44" s="166" t="str">
        <f t="shared" si="29"/>
        <v/>
      </c>
      <c r="X44" s="166" t="str">
        <f t="shared" si="29"/>
        <v/>
      </c>
      <c r="Y44" s="166" t="str">
        <f t="shared" si="29"/>
        <v/>
      </c>
      <c r="Z44" s="166" t="str">
        <f t="shared" si="29"/>
        <v/>
      </c>
    </row>
    <row r="45" spans="2:26" x14ac:dyDescent="0.25">
      <c r="B45" s="163"/>
      <c r="C45" s="163"/>
      <c r="D45" s="163"/>
      <c r="E45" s="163"/>
      <c r="F45" s="163"/>
      <c r="G45" s="295">
        <f>COUNTIF($E$5:E45,E45)</f>
        <v>0</v>
      </c>
      <c r="L45" s="166" t="str">
        <f t="shared" ref="L45:Z45" si="30">IFERROR(L46,"-")</f>
        <v/>
      </c>
      <c r="M45" s="166" t="str">
        <f t="shared" si="30"/>
        <v/>
      </c>
      <c r="N45" s="166" t="str">
        <f t="shared" si="30"/>
        <v/>
      </c>
      <c r="O45" s="166" t="str">
        <f t="shared" si="30"/>
        <v/>
      </c>
      <c r="P45" s="166" t="str">
        <f t="shared" si="30"/>
        <v/>
      </c>
      <c r="Q45" s="166" t="str">
        <f t="shared" si="30"/>
        <v/>
      </c>
      <c r="R45" s="166" t="str">
        <f t="shared" si="30"/>
        <v/>
      </c>
      <c r="S45" s="166" t="str">
        <f t="shared" si="30"/>
        <v/>
      </c>
      <c r="T45" s="166" t="str">
        <f t="shared" si="30"/>
        <v/>
      </c>
      <c r="U45" s="166" t="str">
        <f t="shared" si="30"/>
        <v/>
      </c>
      <c r="V45" s="166" t="str">
        <f t="shared" si="30"/>
        <v/>
      </c>
      <c r="W45" s="166" t="str">
        <f t="shared" si="30"/>
        <v/>
      </c>
      <c r="X45" s="166" t="str">
        <f t="shared" si="30"/>
        <v/>
      </c>
      <c r="Y45" s="166" t="str">
        <f t="shared" si="30"/>
        <v/>
      </c>
      <c r="Z45" s="166" t="str">
        <f t="shared" si="30"/>
        <v/>
      </c>
    </row>
    <row r="46" spans="2:26" x14ac:dyDescent="0.25">
      <c r="B46" s="163"/>
      <c r="C46" s="163"/>
      <c r="D46" s="163"/>
      <c r="E46" s="163"/>
      <c r="F46" s="163"/>
      <c r="G46" s="295">
        <f>COUNTIF($E$5:E46,E46)</f>
        <v>0</v>
      </c>
      <c r="L46" s="167" t="str">
        <f t="array" ref="L46">IFERROR(IF(LEN(L$4)=0,"",INDEX(Kanban_Helper!$F$5:$F$504,
MATCH(L$4&amp;"-"&amp;(ROW($K46)-ROW($K$5)-MOD(ROW($K46)-ROW($K$5),3))/3+1, Kanban_Helper!$E$5:$E$504&amp;"-"&amp;Kanban_Helper!$G$5:$G$504,0),
1)),"")</f>
        <v/>
      </c>
      <c r="M46" s="167" t="str">
        <f t="array" ref="M46">IFERROR(IF(LEN(M$4)=0,"",INDEX(Kanban_Helper!$F$5:$F$504,
MATCH(M$4&amp;"-"&amp;(ROW($K46)-ROW($K$5)-MOD(ROW($K46)-ROW($K$5),3))/3+1, Kanban_Helper!$E$5:$E$504&amp;"-"&amp;Kanban_Helper!$G$5:$G$504,0),
1)),"")</f>
        <v/>
      </c>
      <c r="N46" s="167" t="str">
        <f t="array" ref="N46">IFERROR(IF(LEN(N$4)=0,"",INDEX(Kanban_Helper!$F$5:$F$504,
MATCH(N$4&amp;"-"&amp;(ROW($K46)-ROW($K$5)-MOD(ROW($K46)-ROW($K$5),3))/3+1, Kanban_Helper!$E$5:$E$504&amp;"-"&amp;Kanban_Helper!$G$5:$G$504,0),
1)),"")</f>
        <v/>
      </c>
      <c r="O46" s="167" t="str">
        <f t="array" ref="O46">IFERROR(IF(LEN(O$4)=0,"",INDEX(Kanban_Helper!$F$5:$F$504,
MATCH(O$4&amp;"-"&amp;(ROW($K46)-ROW($K$5)-MOD(ROW($K46)-ROW($K$5),3))/3+1, Kanban_Helper!$E$5:$E$504&amp;"-"&amp;Kanban_Helper!$G$5:$G$504,0),
1)),"")</f>
        <v/>
      </c>
      <c r="P46" s="167" t="str">
        <f t="array" ref="P46">IFERROR(IF(LEN(P$4)=0,"",INDEX(Kanban_Helper!$F$5:$F$504,
MATCH(P$4&amp;"-"&amp;(ROW($K46)-ROW($K$5)-MOD(ROW($K46)-ROW($K$5),3))/3+1, Kanban_Helper!$E$5:$E$504&amp;"-"&amp;Kanban_Helper!$G$5:$G$504,0),
1)),"")</f>
        <v/>
      </c>
      <c r="Q46" s="167" t="str">
        <f t="array" ref="Q46">IFERROR(IF(LEN(Q$4)=0,"",INDEX(Kanban_Helper!$F$5:$F$504,
MATCH(Q$4&amp;"-"&amp;(ROW($K46)-ROW($K$5)-MOD(ROW($K46)-ROW($K$5),3))/3+1, Kanban_Helper!$E$5:$E$504&amp;"-"&amp;Kanban_Helper!$G$5:$G$504,0),
1)),"")</f>
        <v/>
      </c>
      <c r="R46" s="167" t="str">
        <f t="array" ref="R46">IFERROR(IF(LEN(R$4)=0,"",INDEX(Kanban_Helper!$F$5:$F$504,
MATCH(R$4&amp;"-"&amp;(ROW($K46)-ROW($K$5)-MOD(ROW($K46)-ROW($K$5),3))/3+1, Kanban_Helper!$E$5:$E$504&amp;"-"&amp;Kanban_Helper!$G$5:$G$504,0),
1)),"")</f>
        <v/>
      </c>
      <c r="S46" s="167" t="str">
        <f t="array" ref="S46">IFERROR(IF(LEN(S$4)=0,"",INDEX(Kanban_Helper!$F$5:$F$504,
MATCH(S$4&amp;"-"&amp;(ROW($K46)-ROW($K$5)-MOD(ROW($K46)-ROW($K$5),3))/3+1, Kanban_Helper!$E$5:$E$504&amp;"-"&amp;Kanban_Helper!$G$5:$G$504,0),
1)),"")</f>
        <v/>
      </c>
      <c r="T46" s="167" t="str">
        <f t="array" ref="T46">IFERROR(IF(LEN(T$4)=0,"",INDEX(Kanban_Helper!$F$5:$F$504,
MATCH(T$4&amp;"-"&amp;(ROW($K46)-ROW($K$5)-MOD(ROW($K46)-ROW($K$5),3))/3+1, Kanban_Helper!$E$5:$E$504&amp;"-"&amp;Kanban_Helper!$G$5:$G$504,0),
1)),"")</f>
        <v/>
      </c>
      <c r="U46" s="167" t="str">
        <f t="array" ref="U46">IFERROR(IF(LEN(U$4)=0,"",INDEX(Kanban_Helper!$F$5:$F$504,
MATCH(U$4&amp;"-"&amp;(ROW($K46)-ROW($K$5)-MOD(ROW($K46)-ROW($K$5),3))/3+1, Kanban_Helper!$E$5:$E$504&amp;"-"&amp;Kanban_Helper!$G$5:$G$504,0),
1)),"")</f>
        <v/>
      </c>
      <c r="V46" s="167" t="str">
        <f t="array" ref="V46">IFERROR(IF(LEN(V$4)=0,"",INDEX(Kanban_Helper!$F$5:$F$504,
MATCH(V$4&amp;"-"&amp;(ROW($K46)-ROW($K$5)-MOD(ROW($K46)-ROW($K$5),3))/3+1, Kanban_Helper!$E$5:$E$504&amp;"-"&amp;Kanban_Helper!$G$5:$G$504,0),
1)),"")</f>
        <v/>
      </c>
      <c r="W46" s="167" t="str">
        <f t="array" ref="W46">IFERROR(IF(LEN(W$4)=0,"",INDEX(Kanban_Helper!$F$5:$F$504,
MATCH(W$4&amp;"-"&amp;(ROW($K46)-ROW($K$5)-MOD(ROW($K46)-ROW($K$5),3))/3+1, Kanban_Helper!$E$5:$E$504&amp;"-"&amp;Kanban_Helper!$G$5:$G$504,0),
1)),"")</f>
        <v/>
      </c>
      <c r="X46" s="167" t="str">
        <f t="array" ref="X46">IFERROR(IF(LEN(X$4)=0,"",INDEX(Kanban_Helper!$F$5:$F$504,
MATCH(X$4&amp;"-"&amp;(ROW($K46)-ROW($K$5)-MOD(ROW($K46)-ROW($K$5),3))/3+1, Kanban_Helper!$E$5:$E$504&amp;"-"&amp;Kanban_Helper!$G$5:$G$504,0),
1)),"")</f>
        <v/>
      </c>
      <c r="Y46" s="167" t="str">
        <f t="array" ref="Y46">IFERROR(IF(LEN(Y$4)=0,"",INDEX(Kanban_Helper!$F$5:$F$504,
MATCH(Y$4&amp;"-"&amp;(ROW($K46)-ROW($K$5)-MOD(ROW($K46)-ROW($K$5),3))/3+1, Kanban_Helper!$E$5:$E$504&amp;"-"&amp;Kanban_Helper!$G$5:$G$504,0),
1)),"")</f>
        <v/>
      </c>
      <c r="Z46" s="167" t="str">
        <f t="array" ref="Z46">IFERROR(IF(LEN(Z$4)=0,"",INDEX(Kanban_Helper!$F$5:$F$504,
MATCH(Z$4&amp;"-"&amp;(ROW($K46)-ROW($K$5)-MOD(ROW($K46)-ROW($K$5),3))/3+1, Kanban_Helper!$E$5:$E$504&amp;"-"&amp;Kanban_Helper!$G$5:$G$504,0),
1)),"")</f>
        <v/>
      </c>
    </row>
    <row r="47" spans="2:26" x14ac:dyDescent="0.25">
      <c r="B47" s="163"/>
      <c r="C47" s="163"/>
      <c r="D47" s="163"/>
      <c r="E47" s="163"/>
      <c r="F47" s="163"/>
      <c r="G47" s="295">
        <f>COUNTIF($E$5:E47,E47)</f>
        <v>0</v>
      </c>
      <c r="L47" s="166" t="str">
        <f t="shared" ref="L47:Z47" si="31">IFERROR(L49,"-")</f>
        <v/>
      </c>
      <c r="M47" s="166" t="str">
        <f t="shared" si="31"/>
        <v/>
      </c>
      <c r="N47" s="166" t="str">
        <f t="shared" si="31"/>
        <v/>
      </c>
      <c r="O47" s="166" t="str">
        <f t="shared" si="31"/>
        <v/>
      </c>
      <c r="P47" s="166" t="str">
        <f t="shared" si="31"/>
        <v/>
      </c>
      <c r="Q47" s="166" t="str">
        <f t="shared" si="31"/>
        <v/>
      </c>
      <c r="R47" s="166" t="str">
        <f t="shared" si="31"/>
        <v/>
      </c>
      <c r="S47" s="166" t="str">
        <f t="shared" si="31"/>
        <v/>
      </c>
      <c r="T47" s="166" t="str">
        <f t="shared" si="31"/>
        <v/>
      </c>
      <c r="U47" s="166" t="str">
        <f t="shared" si="31"/>
        <v/>
      </c>
      <c r="V47" s="166" t="str">
        <f t="shared" si="31"/>
        <v/>
      </c>
      <c r="W47" s="166" t="str">
        <f t="shared" si="31"/>
        <v/>
      </c>
      <c r="X47" s="166" t="str">
        <f t="shared" si="31"/>
        <v/>
      </c>
      <c r="Y47" s="166" t="str">
        <f t="shared" si="31"/>
        <v/>
      </c>
      <c r="Z47" s="166" t="str">
        <f t="shared" si="31"/>
        <v/>
      </c>
    </row>
    <row r="48" spans="2:26" x14ac:dyDescent="0.25">
      <c r="B48" s="163"/>
      <c r="C48" s="163"/>
      <c r="D48" s="163"/>
      <c r="E48" s="163"/>
      <c r="F48" s="163"/>
      <c r="G48" s="295">
        <f>COUNTIF($E$5:E48,E48)</f>
        <v>0</v>
      </c>
      <c r="L48" s="166" t="str">
        <f t="shared" ref="L48:Z48" si="32">IFERROR(L49,"-")</f>
        <v/>
      </c>
      <c r="M48" s="166" t="str">
        <f t="shared" si="32"/>
        <v/>
      </c>
      <c r="N48" s="166" t="str">
        <f t="shared" si="32"/>
        <v/>
      </c>
      <c r="O48" s="166" t="str">
        <f t="shared" si="32"/>
        <v/>
      </c>
      <c r="P48" s="166" t="str">
        <f t="shared" si="32"/>
        <v/>
      </c>
      <c r="Q48" s="166" t="str">
        <f t="shared" si="32"/>
        <v/>
      </c>
      <c r="R48" s="166" t="str">
        <f t="shared" si="32"/>
        <v/>
      </c>
      <c r="S48" s="166" t="str">
        <f t="shared" si="32"/>
        <v/>
      </c>
      <c r="T48" s="166" t="str">
        <f t="shared" si="32"/>
        <v/>
      </c>
      <c r="U48" s="166" t="str">
        <f t="shared" si="32"/>
        <v/>
      </c>
      <c r="V48" s="166" t="str">
        <f t="shared" si="32"/>
        <v/>
      </c>
      <c r="W48" s="166" t="str">
        <f t="shared" si="32"/>
        <v/>
      </c>
      <c r="X48" s="166" t="str">
        <f t="shared" si="32"/>
        <v/>
      </c>
      <c r="Y48" s="166" t="str">
        <f t="shared" si="32"/>
        <v/>
      </c>
      <c r="Z48" s="166" t="str">
        <f t="shared" si="32"/>
        <v/>
      </c>
    </row>
    <row r="49" spans="2:26" x14ac:dyDescent="0.25">
      <c r="B49" s="163"/>
      <c r="C49" s="163"/>
      <c r="D49" s="163"/>
      <c r="E49" s="163"/>
      <c r="F49" s="163"/>
      <c r="G49" s="295">
        <f>COUNTIF($E$5:E49,E49)</f>
        <v>0</v>
      </c>
      <c r="L49" s="167" t="str">
        <f t="array" ref="L49">IFERROR(IF(LEN(L$4)=0,"",INDEX(Kanban_Helper!$F$5:$F$504,
MATCH(L$4&amp;"-"&amp;(ROW($K49)-ROW($K$5)-MOD(ROW($K49)-ROW($K$5),3))/3+1, Kanban_Helper!$E$5:$E$504&amp;"-"&amp;Kanban_Helper!$G$5:$G$504,0),
1)),"")</f>
        <v/>
      </c>
      <c r="M49" s="167" t="str">
        <f t="array" ref="M49">IFERROR(IF(LEN(M$4)=0,"",INDEX(Kanban_Helper!$F$5:$F$504,
MATCH(M$4&amp;"-"&amp;(ROW($K49)-ROW($K$5)-MOD(ROW($K49)-ROW($K$5),3))/3+1, Kanban_Helper!$E$5:$E$504&amp;"-"&amp;Kanban_Helper!$G$5:$G$504,0),
1)),"")</f>
        <v/>
      </c>
      <c r="N49" s="167" t="str">
        <f t="array" ref="N49">IFERROR(IF(LEN(N$4)=0,"",INDEX(Kanban_Helper!$F$5:$F$504,
MATCH(N$4&amp;"-"&amp;(ROW($K49)-ROW($K$5)-MOD(ROW($K49)-ROW($K$5),3))/3+1, Kanban_Helper!$E$5:$E$504&amp;"-"&amp;Kanban_Helper!$G$5:$G$504,0),
1)),"")</f>
        <v/>
      </c>
      <c r="O49" s="167" t="str">
        <f t="array" ref="O49">IFERROR(IF(LEN(O$4)=0,"",INDEX(Kanban_Helper!$F$5:$F$504,
MATCH(O$4&amp;"-"&amp;(ROW($K49)-ROW($K$5)-MOD(ROW($K49)-ROW($K$5),3))/3+1, Kanban_Helper!$E$5:$E$504&amp;"-"&amp;Kanban_Helper!$G$5:$G$504,0),
1)),"")</f>
        <v/>
      </c>
      <c r="P49" s="167" t="str">
        <f t="array" ref="P49">IFERROR(IF(LEN(P$4)=0,"",INDEX(Kanban_Helper!$F$5:$F$504,
MATCH(P$4&amp;"-"&amp;(ROW($K49)-ROW($K$5)-MOD(ROW($K49)-ROW($K$5),3))/3+1, Kanban_Helper!$E$5:$E$504&amp;"-"&amp;Kanban_Helper!$G$5:$G$504,0),
1)),"")</f>
        <v/>
      </c>
      <c r="Q49" s="167" t="str">
        <f t="array" ref="Q49">IFERROR(IF(LEN(Q$4)=0,"",INDEX(Kanban_Helper!$F$5:$F$504,
MATCH(Q$4&amp;"-"&amp;(ROW($K49)-ROW($K$5)-MOD(ROW($K49)-ROW($K$5),3))/3+1, Kanban_Helper!$E$5:$E$504&amp;"-"&amp;Kanban_Helper!$G$5:$G$504,0),
1)),"")</f>
        <v/>
      </c>
      <c r="R49" s="167" t="str">
        <f t="array" ref="R49">IFERROR(IF(LEN(R$4)=0,"",INDEX(Kanban_Helper!$F$5:$F$504,
MATCH(R$4&amp;"-"&amp;(ROW($K49)-ROW($K$5)-MOD(ROW($K49)-ROW($K$5),3))/3+1, Kanban_Helper!$E$5:$E$504&amp;"-"&amp;Kanban_Helper!$G$5:$G$504,0),
1)),"")</f>
        <v/>
      </c>
      <c r="S49" s="167" t="str">
        <f t="array" ref="S49">IFERROR(IF(LEN(S$4)=0,"",INDEX(Kanban_Helper!$F$5:$F$504,
MATCH(S$4&amp;"-"&amp;(ROW($K49)-ROW($K$5)-MOD(ROW($K49)-ROW($K$5),3))/3+1, Kanban_Helper!$E$5:$E$504&amp;"-"&amp;Kanban_Helper!$G$5:$G$504,0),
1)),"")</f>
        <v/>
      </c>
      <c r="T49" s="167" t="str">
        <f t="array" ref="T49">IFERROR(IF(LEN(T$4)=0,"",INDEX(Kanban_Helper!$F$5:$F$504,
MATCH(T$4&amp;"-"&amp;(ROW($K49)-ROW($K$5)-MOD(ROW($K49)-ROW($K$5),3))/3+1, Kanban_Helper!$E$5:$E$504&amp;"-"&amp;Kanban_Helper!$G$5:$G$504,0),
1)),"")</f>
        <v/>
      </c>
      <c r="U49" s="167" t="str">
        <f t="array" ref="U49">IFERROR(IF(LEN(U$4)=0,"",INDEX(Kanban_Helper!$F$5:$F$504,
MATCH(U$4&amp;"-"&amp;(ROW($K49)-ROW($K$5)-MOD(ROW($K49)-ROW($K$5),3))/3+1, Kanban_Helper!$E$5:$E$504&amp;"-"&amp;Kanban_Helper!$G$5:$G$504,0),
1)),"")</f>
        <v/>
      </c>
      <c r="V49" s="167" t="str">
        <f t="array" ref="V49">IFERROR(IF(LEN(V$4)=0,"",INDEX(Kanban_Helper!$F$5:$F$504,
MATCH(V$4&amp;"-"&amp;(ROW($K49)-ROW($K$5)-MOD(ROW($K49)-ROW($K$5),3))/3+1, Kanban_Helper!$E$5:$E$504&amp;"-"&amp;Kanban_Helper!$G$5:$G$504,0),
1)),"")</f>
        <v/>
      </c>
      <c r="W49" s="167" t="str">
        <f t="array" ref="W49">IFERROR(IF(LEN(W$4)=0,"",INDEX(Kanban_Helper!$F$5:$F$504,
MATCH(W$4&amp;"-"&amp;(ROW($K49)-ROW($K$5)-MOD(ROW($K49)-ROW($K$5),3))/3+1, Kanban_Helper!$E$5:$E$504&amp;"-"&amp;Kanban_Helper!$G$5:$G$504,0),
1)),"")</f>
        <v/>
      </c>
      <c r="X49" s="167" t="str">
        <f t="array" ref="X49">IFERROR(IF(LEN(X$4)=0,"",INDEX(Kanban_Helper!$F$5:$F$504,
MATCH(X$4&amp;"-"&amp;(ROW($K49)-ROW($K$5)-MOD(ROW($K49)-ROW($K$5),3))/3+1, Kanban_Helper!$E$5:$E$504&amp;"-"&amp;Kanban_Helper!$G$5:$G$504,0),
1)),"")</f>
        <v/>
      </c>
      <c r="Y49" s="167" t="str">
        <f t="array" ref="Y49">IFERROR(IF(LEN(Y$4)=0,"",INDEX(Kanban_Helper!$F$5:$F$504,
MATCH(Y$4&amp;"-"&amp;(ROW($K49)-ROW($K$5)-MOD(ROW($K49)-ROW($K$5),3))/3+1, Kanban_Helper!$E$5:$E$504&amp;"-"&amp;Kanban_Helper!$G$5:$G$504,0),
1)),"")</f>
        <v/>
      </c>
      <c r="Z49" s="167" t="str">
        <f t="array" ref="Z49">IFERROR(IF(LEN(Z$4)=0,"",INDEX(Kanban_Helper!$F$5:$F$504,
MATCH(Z$4&amp;"-"&amp;(ROW($K49)-ROW($K$5)-MOD(ROW($K49)-ROW($K$5),3))/3+1, Kanban_Helper!$E$5:$E$504&amp;"-"&amp;Kanban_Helper!$G$5:$G$504,0),
1)),"")</f>
        <v/>
      </c>
    </row>
    <row r="50" spans="2:26" x14ac:dyDescent="0.25">
      <c r="B50" s="163"/>
      <c r="C50" s="163"/>
      <c r="D50" s="163"/>
      <c r="E50" s="163"/>
      <c r="F50" s="163"/>
      <c r="G50" s="295">
        <f>COUNTIF($E$5:E50,E50)</f>
        <v>0</v>
      </c>
      <c r="L50" s="166" t="str">
        <f t="shared" ref="L50:Z50" si="33">IFERROR(L52,"-")</f>
        <v/>
      </c>
      <c r="M50" s="166" t="str">
        <f t="shared" si="33"/>
        <v/>
      </c>
      <c r="N50" s="166" t="str">
        <f t="shared" si="33"/>
        <v/>
      </c>
      <c r="O50" s="166" t="str">
        <f t="shared" si="33"/>
        <v/>
      </c>
      <c r="P50" s="166" t="str">
        <f t="shared" si="33"/>
        <v/>
      </c>
      <c r="Q50" s="166" t="str">
        <f t="shared" si="33"/>
        <v/>
      </c>
      <c r="R50" s="166" t="str">
        <f t="shared" si="33"/>
        <v/>
      </c>
      <c r="S50" s="166" t="str">
        <f t="shared" si="33"/>
        <v/>
      </c>
      <c r="T50" s="166" t="str">
        <f t="shared" si="33"/>
        <v/>
      </c>
      <c r="U50" s="166" t="str">
        <f t="shared" si="33"/>
        <v/>
      </c>
      <c r="V50" s="166" t="str">
        <f t="shared" si="33"/>
        <v/>
      </c>
      <c r="W50" s="166" t="str">
        <f t="shared" si="33"/>
        <v/>
      </c>
      <c r="X50" s="166" t="str">
        <f t="shared" si="33"/>
        <v/>
      </c>
      <c r="Y50" s="166" t="str">
        <f t="shared" si="33"/>
        <v/>
      </c>
      <c r="Z50" s="166" t="str">
        <f t="shared" si="33"/>
        <v/>
      </c>
    </row>
    <row r="51" spans="2:26" x14ac:dyDescent="0.25">
      <c r="B51" s="163"/>
      <c r="C51" s="163"/>
      <c r="D51" s="163"/>
      <c r="E51" s="163"/>
      <c r="F51" s="163"/>
      <c r="G51" s="295">
        <f>COUNTIF($E$5:E51,E51)</f>
        <v>0</v>
      </c>
      <c r="L51" s="166" t="str">
        <f t="shared" ref="L51:Z51" si="34">IFERROR(L52,"-")</f>
        <v/>
      </c>
      <c r="M51" s="166" t="str">
        <f t="shared" si="34"/>
        <v/>
      </c>
      <c r="N51" s="166" t="str">
        <f t="shared" si="34"/>
        <v/>
      </c>
      <c r="O51" s="166" t="str">
        <f t="shared" si="34"/>
        <v/>
      </c>
      <c r="P51" s="166" t="str">
        <f t="shared" si="34"/>
        <v/>
      </c>
      <c r="Q51" s="166" t="str">
        <f t="shared" si="34"/>
        <v/>
      </c>
      <c r="R51" s="166" t="str">
        <f t="shared" si="34"/>
        <v/>
      </c>
      <c r="S51" s="166" t="str">
        <f t="shared" si="34"/>
        <v/>
      </c>
      <c r="T51" s="166" t="str">
        <f t="shared" si="34"/>
        <v/>
      </c>
      <c r="U51" s="166" t="str">
        <f t="shared" si="34"/>
        <v/>
      </c>
      <c r="V51" s="166" t="str">
        <f t="shared" si="34"/>
        <v/>
      </c>
      <c r="W51" s="166" t="str">
        <f t="shared" si="34"/>
        <v/>
      </c>
      <c r="X51" s="166" t="str">
        <f t="shared" si="34"/>
        <v/>
      </c>
      <c r="Y51" s="166" t="str">
        <f t="shared" si="34"/>
        <v/>
      </c>
      <c r="Z51" s="166" t="str">
        <f t="shared" si="34"/>
        <v/>
      </c>
    </row>
    <row r="52" spans="2:26" x14ac:dyDescent="0.25">
      <c r="B52" s="163"/>
      <c r="C52" s="163"/>
      <c r="D52" s="163"/>
      <c r="E52" s="163"/>
      <c r="F52" s="163"/>
      <c r="G52" s="295">
        <f>COUNTIF($E$5:E52,E52)</f>
        <v>0</v>
      </c>
      <c r="L52" s="167" t="str">
        <f t="array" ref="L52">IFERROR(IF(LEN(L$4)=0,"",INDEX(Kanban_Helper!$F$5:$F$504,
MATCH(L$4&amp;"-"&amp;(ROW($K52)-ROW($K$5)-MOD(ROW($K52)-ROW($K$5),3))/3+1, Kanban_Helper!$E$5:$E$504&amp;"-"&amp;Kanban_Helper!$G$5:$G$504,0),
1)),"")</f>
        <v/>
      </c>
      <c r="M52" s="167" t="str">
        <f t="array" ref="M52">IFERROR(IF(LEN(M$4)=0,"",INDEX(Kanban_Helper!$F$5:$F$504,
MATCH(M$4&amp;"-"&amp;(ROW($K52)-ROW($K$5)-MOD(ROW($K52)-ROW($K$5),3))/3+1, Kanban_Helper!$E$5:$E$504&amp;"-"&amp;Kanban_Helper!$G$5:$G$504,0),
1)),"")</f>
        <v/>
      </c>
      <c r="N52" s="167" t="str">
        <f t="array" ref="N52">IFERROR(IF(LEN(N$4)=0,"",INDEX(Kanban_Helper!$F$5:$F$504,
MATCH(N$4&amp;"-"&amp;(ROW($K52)-ROW($K$5)-MOD(ROW($K52)-ROW($K$5),3))/3+1, Kanban_Helper!$E$5:$E$504&amp;"-"&amp;Kanban_Helper!$G$5:$G$504,0),
1)),"")</f>
        <v/>
      </c>
      <c r="O52" s="167" t="str">
        <f t="array" ref="O52">IFERROR(IF(LEN(O$4)=0,"",INDEX(Kanban_Helper!$F$5:$F$504,
MATCH(O$4&amp;"-"&amp;(ROW($K52)-ROW($K$5)-MOD(ROW($K52)-ROW($K$5),3))/3+1, Kanban_Helper!$E$5:$E$504&amp;"-"&amp;Kanban_Helper!$G$5:$G$504,0),
1)),"")</f>
        <v/>
      </c>
      <c r="P52" s="167" t="str">
        <f t="array" ref="P52">IFERROR(IF(LEN(P$4)=0,"",INDEX(Kanban_Helper!$F$5:$F$504,
MATCH(P$4&amp;"-"&amp;(ROW($K52)-ROW($K$5)-MOD(ROW($K52)-ROW($K$5),3))/3+1, Kanban_Helper!$E$5:$E$504&amp;"-"&amp;Kanban_Helper!$G$5:$G$504,0),
1)),"")</f>
        <v/>
      </c>
      <c r="Q52" s="167" t="str">
        <f t="array" ref="Q52">IFERROR(IF(LEN(Q$4)=0,"",INDEX(Kanban_Helper!$F$5:$F$504,
MATCH(Q$4&amp;"-"&amp;(ROW($K52)-ROW($K$5)-MOD(ROW($K52)-ROW($K$5),3))/3+1, Kanban_Helper!$E$5:$E$504&amp;"-"&amp;Kanban_Helper!$G$5:$G$504,0),
1)),"")</f>
        <v/>
      </c>
      <c r="R52" s="167" t="str">
        <f t="array" ref="R52">IFERROR(IF(LEN(R$4)=0,"",INDEX(Kanban_Helper!$F$5:$F$504,
MATCH(R$4&amp;"-"&amp;(ROW($K52)-ROW($K$5)-MOD(ROW($K52)-ROW($K$5),3))/3+1, Kanban_Helper!$E$5:$E$504&amp;"-"&amp;Kanban_Helper!$G$5:$G$504,0),
1)),"")</f>
        <v/>
      </c>
      <c r="S52" s="167" t="str">
        <f t="array" ref="S52">IFERROR(IF(LEN(S$4)=0,"",INDEX(Kanban_Helper!$F$5:$F$504,
MATCH(S$4&amp;"-"&amp;(ROW($K52)-ROW($K$5)-MOD(ROW($K52)-ROW($K$5),3))/3+1, Kanban_Helper!$E$5:$E$504&amp;"-"&amp;Kanban_Helper!$G$5:$G$504,0),
1)),"")</f>
        <v/>
      </c>
      <c r="T52" s="167" t="str">
        <f t="array" ref="T52">IFERROR(IF(LEN(T$4)=0,"",INDEX(Kanban_Helper!$F$5:$F$504,
MATCH(T$4&amp;"-"&amp;(ROW($K52)-ROW($K$5)-MOD(ROW($K52)-ROW($K$5),3))/3+1, Kanban_Helper!$E$5:$E$504&amp;"-"&amp;Kanban_Helper!$G$5:$G$504,0),
1)),"")</f>
        <v/>
      </c>
      <c r="U52" s="167" t="str">
        <f t="array" ref="U52">IFERROR(IF(LEN(U$4)=0,"",INDEX(Kanban_Helper!$F$5:$F$504,
MATCH(U$4&amp;"-"&amp;(ROW($K52)-ROW($K$5)-MOD(ROW($K52)-ROW($K$5),3))/3+1, Kanban_Helper!$E$5:$E$504&amp;"-"&amp;Kanban_Helper!$G$5:$G$504,0),
1)),"")</f>
        <v/>
      </c>
      <c r="V52" s="167" t="str">
        <f t="array" ref="V52">IFERROR(IF(LEN(V$4)=0,"",INDEX(Kanban_Helper!$F$5:$F$504,
MATCH(V$4&amp;"-"&amp;(ROW($K52)-ROW($K$5)-MOD(ROW($K52)-ROW($K$5),3))/3+1, Kanban_Helper!$E$5:$E$504&amp;"-"&amp;Kanban_Helper!$G$5:$G$504,0),
1)),"")</f>
        <v/>
      </c>
      <c r="W52" s="167" t="str">
        <f t="array" ref="W52">IFERROR(IF(LEN(W$4)=0,"",INDEX(Kanban_Helper!$F$5:$F$504,
MATCH(W$4&amp;"-"&amp;(ROW($K52)-ROW($K$5)-MOD(ROW($K52)-ROW($K$5),3))/3+1, Kanban_Helper!$E$5:$E$504&amp;"-"&amp;Kanban_Helper!$G$5:$G$504,0),
1)),"")</f>
        <v/>
      </c>
      <c r="X52" s="167" t="str">
        <f t="array" ref="X52">IFERROR(IF(LEN(X$4)=0,"",INDEX(Kanban_Helper!$F$5:$F$504,
MATCH(X$4&amp;"-"&amp;(ROW($K52)-ROW($K$5)-MOD(ROW($K52)-ROW($K$5),3))/3+1, Kanban_Helper!$E$5:$E$504&amp;"-"&amp;Kanban_Helper!$G$5:$G$504,0),
1)),"")</f>
        <v/>
      </c>
      <c r="Y52" s="167" t="str">
        <f t="array" ref="Y52">IFERROR(IF(LEN(Y$4)=0,"",INDEX(Kanban_Helper!$F$5:$F$504,
MATCH(Y$4&amp;"-"&amp;(ROW($K52)-ROW($K$5)-MOD(ROW($K52)-ROW($K$5),3))/3+1, Kanban_Helper!$E$5:$E$504&amp;"-"&amp;Kanban_Helper!$G$5:$G$504,0),
1)),"")</f>
        <v/>
      </c>
      <c r="Z52" s="167" t="str">
        <f t="array" ref="Z52">IFERROR(IF(LEN(Z$4)=0,"",INDEX(Kanban_Helper!$F$5:$F$504,
MATCH(Z$4&amp;"-"&amp;(ROW($K52)-ROW($K$5)-MOD(ROW($K52)-ROW($K$5),3))/3+1, Kanban_Helper!$E$5:$E$504&amp;"-"&amp;Kanban_Helper!$G$5:$G$504,0),
1)),"")</f>
        <v/>
      </c>
    </row>
    <row r="53" spans="2:26" x14ac:dyDescent="0.25">
      <c r="B53" s="163"/>
      <c r="C53" s="163"/>
      <c r="D53" s="163"/>
      <c r="E53" s="163"/>
      <c r="F53" s="163"/>
      <c r="G53" s="295">
        <f>COUNTIF($E$5:E53,E53)</f>
        <v>0</v>
      </c>
      <c r="L53" s="166" t="str">
        <f t="shared" ref="L53:Z53" si="35">IFERROR(L55,"-")</f>
        <v/>
      </c>
      <c r="M53" s="166" t="str">
        <f t="shared" si="35"/>
        <v/>
      </c>
      <c r="N53" s="166" t="str">
        <f t="shared" si="35"/>
        <v/>
      </c>
      <c r="O53" s="166" t="str">
        <f t="shared" si="35"/>
        <v/>
      </c>
      <c r="P53" s="166" t="str">
        <f t="shared" si="35"/>
        <v/>
      </c>
      <c r="Q53" s="166" t="str">
        <f t="shared" si="35"/>
        <v/>
      </c>
      <c r="R53" s="166" t="str">
        <f t="shared" si="35"/>
        <v/>
      </c>
      <c r="S53" s="166" t="str">
        <f t="shared" si="35"/>
        <v/>
      </c>
      <c r="T53" s="166" t="str">
        <f t="shared" si="35"/>
        <v/>
      </c>
      <c r="U53" s="166" t="str">
        <f t="shared" si="35"/>
        <v/>
      </c>
      <c r="V53" s="166" t="str">
        <f t="shared" si="35"/>
        <v/>
      </c>
      <c r="W53" s="166" t="str">
        <f t="shared" si="35"/>
        <v/>
      </c>
      <c r="X53" s="166" t="str">
        <f t="shared" si="35"/>
        <v/>
      </c>
      <c r="Y53" s="166" t="str">
        <f t="shared" si="35"/>
        <v/>
      </c>
      <c r="Z53" s="166" t="str">
        <f t="shared" si="35"/>
        <v/>
      </c>
    </row>
    <row r="54" spans="2:26" x14ac:dyDescent="0.25">
      <c r="B54" s="163"/>
      <c r="C54" s="163"/>
      <c r="D54" s="163"/>
      <c r="E54" s="163"/>
      <c r="F54" s="163"/>
      <c r="G54" s="295">
        <f>COUNTIF($E$5:E54,E54)</f>
        <v>0</v>
      </c>
      <c r="L54" s="166" t="str">
        <f t="shared" ref="L54:Z54" si="36">IFERROR(L55,"-")</f>
        <v/>
      </c>
      <c r="M54" s="166" t="str">
        <f t="shared" si="36"/>
        <v/>
      </c>
      <c r="N54" s="166" t="str">
        <f t="shared" si="36"/>
        <v/>
      </c>
      <c r="O54" s="166" t="str">
        <f t="shared" si="36"/>
        <v/>
      </c>
      <c r="P54" s="166" t="str">
        <f t="shared" si="36"/>
        <v/>
      </c>
      <c r="Q54" s="166" t="str">
        <f t="shared" si="36"/>
        <v/>
      </c>
      <c r="R54" s="166" t="str">
        <f t="shared" si="36"/>
        <v/>
      </c>
      <c r="S54" s="166" t="str">
        <f t="shared" si="36"/>
        <v/>
      </c>
      <c r="T54" s="166" t="str">
        <f t="shared" si="36"/>
        <v/>
      </c>
      <c r="U54" s="166" t="str">
        <f t="shared" si="36"/>
        <v/>
      </c>
      <c r="V54" s="166" t="str">
        <f t="shared" si="36"/>
        <v/>
      </c>
      <c r="W54" s="166" t="str">
        <f t="shared" si="36"/>
        <v/>
      </c>
      <c r="X54" s="166" t="str">
        <f t="shared" si="36"/>
        <v/>
      </c>
      <c r="Y54" s="166" t="str">
        <f t="shared" si="36"/>
        <v/>
      </c>
      <c r="Z54" s="166" t="str">
        <f t="shared" si="36"/>
        <v/>
      </c>
    </row>
    <row r="55" spans="2:26" x14ac:dyDescent="0.25">
      <c r="B55" s="163"/>
      <c r="C55" s="163"/>
      <c r="D55" s="163"/>
      <c r="E55" s="163"/>
      <c r="F55" s="163"/>
      <c r="G55" s="295">
        <f>COUNTIF($E$5:E55,E55)</f>
        <v>0</v>
      </c>
      <c r="L55" s="167" t="str">
        <f t="array" ref="L55">IFERROR(IF(LEN(L$4)=0,"",INDEX(Kanban_Helper!$F$5:$F$504,
MATCH(L$4&amp;"-"&amp;(ROW($K55)-ROW($K$5)-MOD(ROW($K55)-ROW($K$5),3))/3+1, Kanban_Helper!$E$5:$E$504&amp;"-"&amp;Kanban_Helper!$G$5:$G$504,0),
1)),"")</f>
        <v/>
      </c>
      <c r="M55" s="167" t="str">
        <f t="array" ref="M55">IFERROR(IF(LEN(M$4)=0,"",INDEX(Kanban_Helper!$F$5:$F$504,
MATCH(M$4&amp;"-"&amp;(ROW($K55)-ROW($K$5)-MOD(ROW($K55)-ROW($K$5),3))/3+1, Kanban_Helper!$E$5:$E$504&amp;"-"&amp;Kanban_Helper!$G$5:$G$504,0),
1)),"")</f>
        <v/>
      </c>
      <c r="N55" s="167" t="str">
        <f t="array" ref="N55">IFERROR(IF(LEN(N$4)=0,"",INDEX(Kanban_Helper!$F$5:$F$504,
MATCH(N$4&amp;"-"&amp;(ROW($K55)-ROW($K$5)-MOD(ROW($K55)-ROW($K$5),3))/3+1, Kanban_Helper!$E$5:$E$504&amp;"-"&amp;Kanban_Helper!$G$5:$G$504,0),
1)),"")</f>
        <v/>
      </c>
      <c r="O55" s="167" t="str">
        <f t="array" ref="O55">IFERROR(IF(LEN(O$4)=0,"",INDEX(Kanban_Helper!$F$5:$F$504,
MATCH(O$4&amp;"-"&amp;(ROW($K55)-ROW($K$5)-MOD(ROW($K55)-ROW($K$5),3))/3+1, Kanban_Helper!$E$5:$E$504&amp;"-"&amp;Kanban_Helper!$G$5:$G$504,0),
1)),"")</f>
        <v/>
      </c>
      <c r="P55" s="167" t="str">
        <f t="array" ref="P55">IFERROR(IF(LEN(P$4)=0,"",INDEX(Kanban_Helper!$F$5:$F$504,
MATCH(P$4&amp;"-"&amp;(ROW($K55)-ROW($K$5)-MOD(ROW($K55)-ROW($K$5),3))/3+1, Kanban_Helper!$E$5:$E$504&amp;"-"&amp;Kanban_Helper!$G$5:$G$504,0),
1)),"")</f>
        <v/>
      </c>
      <c r="Q55" s="167" t="str">
        <f t="array" ref="Q55">IFERROR(IF(LEN(Q$4)=0,"",INDEX(Kanban_Helper!$F$5:$F$504,
MATCH(Q$4&amp;"-"&amp;(ROW($K55)-ROW($K$5)-MOD(ROW($K55)-ROW($K$5),3))/3+1, Kanban_Helper!$E$5:$E$504&amp;"-"&amp;Kanban_Helper!$G$5:$G$504,0),
1)),"")</f>
        <v/>
      </c>
      <c r="R55" s="167" t="str">
        <f t="array" ref="R55">IFERROR(IF(LEN(R$4)=0,"",INDEX(Kanban_Helper!$F$5:$F$504,
MATCH(R$4&amp;"-"&amp;(ROW($K55)-ROW($K$5)-MOD(ROW($K55)-ROW($K$5),3))/3+1, Kanban_Helper!$E$5:$E$504&amp;"-"&amp;Kanban_Helper!$G$5:$G$504,0),
1)),"")</f>
        <v/>
      </c>
      <c r="S55" s="167" t="str">
        <f t="array" ref="S55">IFERROR(IF(LEN(S$4)=0,"",INDEX(Kanban_Helper!$F$5:$F$504,
MATCH(S$4&amp;"-"&amp;(ROW($K55)-ROW($K$5)-MOD(ROW($K55)-ROW($K$5),3))/3+1, Kanban_Helper!$E$5:$E$504&amp;"-"&amp;Kanban_Helper!$G$5:$G$504,0),
1)),"")</f>
        <v/>
      </c>
      <c r="T55" s="167" t="str">
        <f t="array" ref="T55">IFERROR(IF(LEN(T$4)=0,"",INDEX(Kanban_Helper!$F$5:$F$504,
MATCH(T$4&amp;"-"&amp;(ROW($K55)-ROW($K$5)-MOD(ROW($K55)-ROW($K$5),3))/3+1, Kanban_Helper!$E$5:$E$504&amp;"-"&amp;Kanban_Helper!$G$5:$G$504,0),
1)),"")</f>
        <v/>
      </c>
      <c r="U55" s="167" t="str">
        <f t="array" ref="U55">IFERROR(IF(LEN(U$4)=0,"",INDEX(Kanban_Helper!$F$5:$F$504,
MATCH(U$4&amp;"-"&amp;(ROW($K55)-ROW($K$5)-MOD(ROW($K55)-ROW($K$5),3))/3+1, Kanban_Helper!$E$5:$E$504&amp;"-"&amp;Kanban_Helper!$G$5:$G$504,0),
1)),"")</f>
        <v/>
      </c>
      <c r="V55" s="167" t="str">
        <f t="array" ref="V55">IFERROR(IF(LEN(V$4)=0,"",INDEX(Kanban_Helper!$F$5:$F$504,
MATCH(V$4&amp;"-"&amp;(ROW($K55)-ROW($K$5)-MOD(ROW($K55)-ROW($K$5),3))/3+1, Kanban_Helper!$E$5:$E$504&amp;"-"&amp;Kanban_Helper!$G$5:$G$504,0),
1)),"")</f>
        <v/>
      </c>
      <c r="W55" s="167" t="str">
        <f t="array" ref="W55">IFERROR(IF(LEN(W$4)=0,"",INDEX(Kanban_Helper!$F$5:$F$504,
MATCH(W$4&amp;"-"&amp;(ROW($K55)-ROW($K$5)-MOD(ROW($K55)-ROW($K$5),3))/3+1, Kanban_Helper!$E$5:$E$504&amp;"-"&amp;Kanban_Helper!$G$5:$G$504,0),
1)),"")</f>
        <v/>
      </c>
      <c r="X55" s="167" t="str">
        <f t="array" ref="X55">IFERROR(IF(LEN(X$4)=0,"",INDEX(Kanban_Helper!$F$5:$F$504,
MATCH(X$4&amp;"-"&amp;(ROW($K55)-ROW($K$5)-MOD(ROW($K55)-ROW($K$5),3))/3+1, Kanban_Helper!$E$5:$E$504&amp;"-"&amp;Kanban_Helper!$G$5:$G$504,0),
1)),"")</f>
        <v/>
      </c>
      <c r="Y55" s="167" t="str">
        <f t="array" ref="Y55">IFERROR(IF(LEN(Y$4)=0,"",INDEX(Kanban_Helper!$F$5:$F$504,
MATCH(Y$4&amp;"-"&amp;(ROW($K55)-ROW($K$5)-MOD(ROW($K55)-ROW($K$5),3))/3+1, Kanban_Helper!$E$5:$E$504&amp;"-"&amp;Kanban_Helper!$G$5:$G$504,0),
1)),"")</f>
        <v/>
      </c>
      <c r="Z55" s="167" t="str">
        <f t="array" ref="Z55">IFERROR(IF(LEN(Z$4)=0,"",INDEX(Kanban_Helper!$F$5:$F$504,
MATCH(Z$4&amp;"-"&amp;(ROW($K55)-ROW($K$5)-MOD(ROW($K55)-ROW($K$5),3))/3+1, Kanban_Helper!$E$5:$E$504&amp;"-"&amp;Kanban_Helper!$G$5:$G$504,0),
1)),"")</f>
        <v/>
      </c>
    </row>
    <row r="56" spans="2:26" x14ac:dyDescent="0.25">
      <c r="B56" s="163"/>
      <c r="C56" s="163"/>
      <c r="D56" s="163"/>
      <c r="E56" s="163"/>
      <c r="F56" s="163"/>
      <c r="G56" s="295">
        <f>COUNTIF($E$5:E56,E56)</f>
        <v>0</v>
      </c>
      <c r="L56" s="166" t="str">
        <f t="shared" ref="L56:Z56" si="37">IFERROR(L58,"-")</f>
        <v/>
      </c>
      <c r="M56" s="166" t="str">
        <f t="shared" si="37"/>
        <v/>
      </c>
      <c r="N56" s="166" t="str">
        <f t="shared" si="37"/>
        <v/>
      </c>
      <c r="O56" s="166" t="str">
        <f t="shared" si="37"/>
        <v/>
      </c>
      <c r="P56" s="166" t="str">
        <f t="shared" si="37"/>
        <v/>
      </c>
      <c r="Q56" s="166" t="str">
        <f t="shared" si="37"/>
        <v/>
      </c>
      <c r="R56" s="166" t="str">
        <f t="shared" si="37"/>
        <v/>
      </c>
      <c r="S56" s="166" t="str">
        <f t="shared" si="37"/>
        <v/>
      </c>
      <c r="T56" s="166" t="str">
        <f t="shared" si="37"/>
        <v/>
      </c>
      <c r="U56" s="166" t="str">
        <f t="shared" si="37"/>
        <v/>
      </c>
      <c r="V56" s="166" t="str">
        <f t="shared" si="37"/>
        <v/>
      </c>
      <c r="W56" s="166" t="str">
        <f t="shared" si="37"/>
        <v/>
      </c>
      <c r="X56" s="166" t="str">
        <f t="shared" si="37"/>
        <v/>
      </c>
      <c r="Y56" s="166" t="str">
        <f t="shared" si="37"/>
        <v/>
      </c>
      <c r="Z56" s="166" t="str">
        <f t="shared" si="37"/>
        <v/>
      </c>
    </row>
    <row r="57" spans="2:26" x14ac:dyDescent="0.25">
      <c r="B57" s="163"/>
      <c r="C57" s="163"/>
      <c r="D57" s="163"/>
      <c r="E57" s="163"/>
      <c r="F57" s="163"/>
      <c r="G57" s="295">
        <f>COUNTIF($E$5:E57,E57)</f>
        <v>0</v>
      </c>
      <c r="L57" s="166" t="str">
        <f t="shared" ref="L57:Z57" si="38">IFERROR(L58,"-")</f>
        <v/>
      </c>
      <c r="M57" s="166" t="str">
        <f t="shared" si="38"/>
        <v/>
      </c>
      <c r="N57" s="166" t="str">
        <f t="shared" si="38"/>
        <v/>
      </c>
      <c r="O57" s="166" t="str">
        <f t="shared" si="38"/>
        <v/>
      </c>
      <c r="P57" s="166" t="str">
        <f t="shared" si="38"/>
        <v/>
      </c>
      <c r="Q57" s="166" t="str">
        <f t="shared" si="38"/>
        <v/>
      </c>
      <c r="R57" s="166" t="str">
        <f t="shared" si="38"/>
        <v/>
      </c>
      <c r="S57" s="166" t="str">
        <f t="shared" si="38"/>
        <v/>
      </c>
      <c r="T57" s="166" t="str">
        <f t="shared" si="38"/>
        <v/>
      </c>
      <c r="U57" s="166" t="str">
        <f t="shared" si="38"/>
        <v/>
      </c>
      <c r="V57" s="166" t="str">
        <f t="shared" si="38"/>
        <v/>
      </c>
      <c r="W57" s="166" t="str">
        <f t="shared" si="38"/>
        <v/>
      </c>
      <c r="X57" s="166" t="str">
        <f t="shared" si="38"/>
        <v/>
      </c>
      <c r="Y57" s="166" t="str">
        <f t="shared" si="38"/>
        <v/>
      </c>
      <c r="Z57" s="166" t="str">
        <f t="shared" si="38"/>
        <v/>
      </c>
    </row>
    <row r="58" spans="2:26" x14ac:dyDescent="0.25">
      <c r="B58" s="163"/>
      <c r="C58" s="163"/>
      <c r="D58" s="163"/>
      <c r="E58" s="163"/>
      <c r="F58" s="163"/>
      <c r="G58" s="295">
        <f>COUNTIF($E$5:E58,E58)</f>
        <v>0</v>
      </c>
      <c r="L58" s="167" t="str">
        <f t="array" ref="L58">IFERROR(IF(LEN(L$4)=0,"",INDEX(Kanban_Helper!$F$5:$F$504,
MATCH(L$4&amp;"-"&amp;(ROW($K58)-ROW($K$5)-MOD(ROW($K58)-ROW($K$5),3))/3+1, Kanban_Helper!$E$5:$E$504&amp;"-"&amp;Kanban_Helper!$G$5:$G$504,0),
1)),"")</f>
        <v/>
      </c>
      <c r="M58" s="167" t="str">
        <f t="array" ref="M58">IFERROR(IF(LEN(M$4)=0,"",INDEX(Kanban_Helper!$F$5:$F$504,
MATCH(M$4&amp;"-"&amp;(ROW($K58)-ROW($K$5)-MOD(ROW($K58)-ROW($K$5),3))/3+1, Kanban_Helper!$E$5:$E$504&amp;"-"&amp;Kanban_Helper!$G$5:$G$504,0),
1)),"")</f>
        <v/>
      </c>
      <c r="N58" s="167" t="str">
        <f t="array" ref="N58">IFERROR(IF(LEN(N$4)=0,"",INDEX(Kanban_Helper!$F$5:$F$504,
MATCH(N$4&amp;"-"&amp;(ROW($K58)-ROW($K$5)-MOD(ROW($K58)-ROW($K$5),3))/3+1, Kanban_Helper!$E$5:$E$504&amp;"-"&amp;Kanban_Helper!$G$5:$G$504,0),
1)),"")</f>
        <v/>
      </c>
      <c r="O58" s="167" t="str">
        <f t="array" ref="O58">IFERROR(IF(LEN(O$4)=0,"",INDEX(Kanban_Helper!$F$5:$F$504,
MATCH(O$4&amp;"-"&amp;(ROW($K58)-ROW($K$5)-MOD(ROW($K58)-ROW($K$5),3))/3+1, Kanban_Helper!$E$5:$E$504&amp;"-"&amp;Kanban_Helper!$G$5:$G$504,0),
1)),"")</f>
        <v/>
      </c>
      <c r="P58" s="167" t="str">
        <f t="array" ref="P58">IFERROR(IF(LEN(P$4)=0,"",INDEX(Kanban_Helper!$F$5:$F$504,
MATCH(P$4&amp;"-"&amp;(ROW($K58)-ROW($K$5)-MOD(ROW($K58)-ROW($K$5),3))/3+1, Kanban_Helper!$E$5:$E$504&amp;"-"&amp;Kanban_Helper!$G$5:$G$504,0),
1)),"")</f>
        <v/>
      </c>
      <c r="Q58" s="167" t="str">
        <f t="array" ref="Q58">IFERROR(IF(LEN(Q$4)=0,"",INDEX(Kanban_Helper!$F$5:$F$504,
MATCH(Q$4&amp;"-"&amp;(ROW($K58)-ROW($K$5)-MOD(ROW($K58)-ROW($K$5),3))/3+1, Kanban_Helper!$E$5:$E$504&amp;"-"&amp;Kanban_Helper!$G$5:$G$504,0),
1)),"")</f>
        <v/>
      </c>
      <c r="R58" s="167" t="str">
        <f t="array" ref="R58">IFERROR(IF(LEN(R$4)=0,"",INDEX(Kanban_Helper!$F$5:$F$504,
MATCH(R$4&amp;"-"&amp;(ROW($K58)-ROW($K$5)-MOD(ROW($K58)-ROW($K$5),3))/3+1, Kanban_Helper!$E$5:$E$504&amp;"-"&amp;Kanban_Helper!$G$5:$G$504,0),
1)),"")</f>
        <v/>
      </c>
      <c r="S58" s="167" t="str">
        <f t="array" ref="S58">IFERROR(IF(LEN(S$4)=0,"",INDEX(Kanban_Helper!$F$5:$F$504,
MATCH(S$4&amp;"-"&amp;(ROW($K58)-ROW($K$5)-MOD(ROW($K58)-ROW($K$5),3))/3+1, Kanban_Helper!$E$5:$E$504&amp;"-"&amp;Kanban_Helper!$G$5:$G$504,0),
1)),"")</f>
        <v/>
      </c>
      <c r="T58" s="167" t="str">
        <f t="array" ref="T58">IFERROR(IF(LEN(T$4)=0,"",INDEX(Kanban_Helper!$F$5:$F$504,
MATCH(T$4&amp;"-"&amp;(ROW($K58)-ROW($K$5)-MOD(ROW($K58)-ROW($K$5),3))/3+1, Kanban_Helper!$E$5:$E$504&amp;"-"&amp;Kanban_Helper!$G$5:$G$504,0),
1)),"")</f>
        <v/>
      </c>
      <c r="U58" s="167" t="str">
        <f t="array" ref="U58">IFERROR(IF(LEN(U$4)=0,"",INDEX(Kanban_Helper!$F$5:$F$504,
MATCH(U$4&amp;"-"&amp;(ROW($K58)-ROW($K$5)-MOD(ROW($K58)-ROW($K$5),3))/3+1, Kanban_Helper!$E$5:$E$504&amp;"-"&amp;Kanban_Helper!$G$5:$G$504,0),
1)),"")</f>
        <v/>
      </c>
      <c r="V58" s="167" t="str">
        <f t="array" ref="V58">IFERROR(IF(LEN(V$4)=0,"",INDEX(Kanban_Helper!$F$5:$F$504,
MATCH(V$4&amp;"-"&amp;(ROW($K58)-ROW($K$5)-MOD(ROW($K58)-ROW($K$5),3))/3+1, Kanban_Helper!$E$5:$E$504&amp;"-"&amp;Kanban_Helper!$G$5:$G$504,0),
1)),"")</f>
        <v/>
      </c>
      <c r="W58" s="167" t="str">
        <f t="array" ref="W58">IFERROR(IF(LEN(W$4)=0,"",INDEX(Kanban_Helper!$F$5:$F$504,
MATCH(W$4&amp;"-"&amp;(ROW($K58)-ROW($K$5)-MOD(ROW($K58)-ROW($K$5),3))/3+1, Kanban_Helper!$E$5:$E$504&amp;"-"&amp;Kanban_Helper!$G$5:$G$504,0),
1)),"")</f>
        <v/>
      </c>
      <c r="X58" s="167" t="str">
        <f t="array" ref="X58">IFERROR(IF(LEN(X$4)=0,"",INDEX(Kanban_Helper!$F$5:$F$504,
MATCH(X$4&amp;"-"&amp;(ROW($K58)-ROW($K$5)-MOD(ROW($K58)-ROW($K$5),3))/3+1, Kanban_Helper!$E$5:$E$504&amp;"-"&amp;Kanban_Helper!$G$5:$G$504,0),
1)),"")</f>
        <v/>
      </c>
      <c r="Y58" s="167" t="str">
        <f t="array" ref="Y58">IFERROR(IF(LEN(Y$4)=0,"",INDEX(Kanban_Helper!$F$5:$F$504,
MATCH(Y$4&amp;"-"&amp;(ROW($K58)-ROW($K$5)-MOD(ROW($K58)-ROW($K$5),3))/3+1, Kanban_Helper!$E$5:$E$504&amp;"-"&amp;Kanban_Helper!$G$5:$G$504,0),
1)),"")</f>
        <v/>
      </c>
      <c r="Z58" s="167" t="str">
        <f t="array" ref="Z58">IFERROR(IF(LEN(Z$4)=0,"",INDEX(Kanban_Helper!$F$5:$F$504,
MATCH(Z$4&amp;"-"&amp;(ROW($K58)-ROW($K$5)-MOD(ROW($K58)-ROW($K$5),3))/3+1, Kanban_Helper!$E$5:$E$504&amp;"-"&amp;Kanban_Helper!$G$5:$G$504,0),
1)),"")</f>
        <v/>
      </c>
    </row>
    <row r="59" spans="2:26" x14ac:dyDescent="0.25">
      <c r="B59" s="163"/>
      <c r="C59" s="163"/>
      <c r="D59" s="163"/>
      <c r="E59" s="163"/>
      <c r="F59" s="163"/>
      <c r="G59" s="295">
        <f>COUNTIF($E$5:E59,E59)</f>
        <v>0</v>
      </c>
      <c r="L59" s="166" t="str">
        <f t="shared" ref="L59:Z59" si="39">IFERROR(L61,"-")</f>
        <v/>
      </c>
      <c r="M59" s="166" t="str">
        <f t="shared" si="39"/>
        <v/>
      </c>
      <c r="N59" s="166" t="str">
        <f t="shared" si="39"/>
        <v/>
      </c>
      <c r="O59" s="166" t="str">
        <f t="shared" si="39"/>
        <v/>
      </c>
      <c r="P59" s="166" t="str">
        <f t="shared" si="39"/>
        <v/>
      </c>
      <c r="Q59" s="166" t="str">
        <f t="shared" si="39"/>
        <v/>
      </c>
      <c r="R59" s="166" t="str">
        <f t="shared" si="39"/>
        <v/>
      </c>
      <c r="S59" s="166" t="str">
        <f t="shared" si="39"/>
        <v/>
      </c>
      <c r="T59" s="166" t="str">
        <f t="shared" si="39"/>
        <v/>
      </c>
      <c r="U59" s="166" t="str">
        <f t="shared" si="39"/>
        <v/>
      </c>
      <c r="V59" s="166" t="str">
        <f t="shared" si="39"/>
        <v/>
      </c>
      <c r="W59" s="166" t="str">
        <f t="shared" si="39"/>
        <v/>
      </c>
      <c r="X59" s="166" t="str">
        <f t="shared" si="39"/>
        <v/>
      </c>
      <c r="Y59" s="166" t="str">
        <f t="shared" si="39"/>
        <v/>
      </c>
      <c r="Z59" s="166" t="str">
        <f t="shared" si="39"/>
        <v/>
      </c>
    </row>
    <row r="60" spans="2:26" x14ac:dyDescent="0.25">
      <c r="B60" s="163"/>
      <c r="C60" s="163"/>
      <c r="D60" s="163"/>
      <c r="E60" s="163"/>
      <c r="F60" s="163"/>
      <c r="G60" s="295">
        <f>COUNTIF($E$5:E60,E60)</f>
        <v>0</v>
      </c>
      <c r="L60" s="166" t="str">
        <f t="shared" ref="L60:Z60" si="40">IFERROR(L61,"-")</f>
        <v/>
      </c>
      <c r="M60" s="166" t="str">
        <f t="shared" si="40"/>
        <v/>
      </c>
      <c r="N60" s="166" t="str">
        <f t="shared" si="40"/>
        <v/>
      </c>
      <c r="O60" s="166" t="str">
        <f t="shared" si="40"/>
        <v/>
      </c>
      <c r="P60" s="166" t="str">
        <f t="shared" si="40"/>
        <v/>
      </c>
      <c r="Q60" s="166" t="str">
        <f t="shared" si="40"/>
        <v/>
      </c>
      <c r="R60" s="166" t="str">
        <f t="shared" si="40"/>
        <v/>
      </c>
      <c r="S60" s="166" t="str">
        <f t="shared" si="40"/>
        <v/>
      </c>
      <c r="T60" s="166" t="str">
        <f t="shared" si="40"/>
        <v/>
      </c>
      <c r="U60" s="166" t="str">
        <f t="shared" si="40"/>
        <v/>
      </c>
      <c r="V60" s="166" t="str">
        <f t="shared" si="40"/>
        <v/>
      </c>
      <c r="W60" s="166" t="str">
        <f t="shared" si="40"/>
        <v/>
      </c>
      <c r="X60" s="166" t="str">
        <f t="shared" si="40"/>
        <v/>
      </c>
      <c r="Y60" s="166" t="str">
        <f t="shared" si="40"/>
        <v/>
      </c>
      <c r="Z60" s="166" t="str">
        <f t="shared" si="40"/>
        <v/>
      </c>
    </row>
    <row r="61" spans="2:26" x14ac:dyDescent="0.25">
      <c r="B61" s="163"/>
      <c r="C61" s="163"/>
      <c r="D61" s="163"/>
      <c r="E61" s="163"/>
      <c r="F61" s="163"/>
      <c r="G61" s="295">
        <f>COUNTIF($E$5:E61,E61)</f>
        <v>0</v>
      </c>
      <c r="L61" s="167" t="str">
        <f t="array" ref="L61">IFERROR(IF(LEN(L$4)=0,"",INDEX(Kanban_Helper!$F$5:$F$504,
MATCH(L$4&amp;"-"&amp;(ROW($K61)-ROW($K$5)-MOD(ROW($K61)-ROW($K$5),3))/3+1, Kanban_Helper!$E$5:$E$504&amp;"-"&amp;Kanban_Helper!$G$5:$G$504,0),
1)),"")</f>
        <v/>
      </c>
      <c r="M61" s="167" t="str">
        <f t="array" ref="M61">IFERROR(IF(LEN(M$4)=0,"",INDEX(Kanban_Helper!$F$5:$F$504,
MATCH(M$4&amp;"-"&amp;(ROW($K61)-ROW($K$5)-MOD(ROW($K61)-ROW($K$5),3))/3+1, Kanban_Helper!$E$5:$E$504&amp;"-"&amp;Kanban_Helper!$G$5:$G$504,0),
1)),"")</f>
        <v/>
      </c>
      <c r="N61" s="167" t="str">
        <f t="array" ref="N61">IFERROR(IF(LEN(N$4)=0,"",INDEX(Kanban_Helper!$F$5:$F$504,
MATCH(N$4&amp;"-"&amp;(ROW($K61)-ROW($K$5)-MOD(ROW($K61)-ROW($K$5),3))/3+1, Kanban_Helper!$E$5:$E$504&amp;"-"&amp;Kanban_Helper!$G$5:$G$504,0),
1)),"")</f>
        <v/>
      </c>
      <c r="O61" s="167" t="str">
        <f t="array" ref="O61">IFERROR(IF(LEN(O$4)=0,"",INDEX(Kanban_Helper!$F$5:$F$504,
MATCH(O$4&amp;"-"&amp;(ROW($K61)-ROW($K$5)-MOD(ROW($K61)-ROW($K$5),3))/3+1, Kanban_Helper!$E$5:$E$504&amp;"-"&amp;Kanban_Helper!$G$5:$G$504,0),
1)),"")</f>
        <v/>
      </c>
      <c r="P61" s="167" t="str">
        <f t="array" ref="P61">IFERROR(IF(LEN(P$4)=0,"",INDEX(Kanban_Helper!$F$5:$F$504,
MATCH(P$4&amp;"-"&amp;(ROW($K61)-ROW($K$5)-MOD(ROW($K61)-ROW($K$5),3))/3+1, Kanban_Helper!$E$5:$E$504&amp;"-"&amp;Kanban_Helper!$G$5:$G$504,0),
1)),"")</f>
        <v/>
      </c>
      <c r="Q61" s="167" t="str">
        <f t="array" ref="Q61">IFERROR(IF(LEN(Q$4)=0,"",INDEX(Kanban_Helper!$F$5:$F$504,
MATCH(Q$4&amp;"-"&amp;(ROW($K61)-ROW($K$5)-MOD(ROW($K61)-ROW($K$5),3))/3+1, Kanban_Helper!$E$5:$E$504&amp;"-"&amp;Kanban_Helper!$G$5:$G$504,0),
1)),"")</f>
        <v/>
      </c>
      <c r="R61" s="167" t="str">
        <f t="array" ref="R61">IFERROR(IF(LEN(R$4)=0,"",INDEX(Kanban_Helper!$F$5:$F$504,
MATCH(R$4&amp;"-"&amp;(ROW($K61)-ROW($K$5)-MOD(ROW($K61)-ROW($K$5),3))/3+1, Kanban_Helper!$E$5:$E$504&amp;"-"&amp;Kanban_Helper!$G$5:$G$504,0),
1)),"")</f>
        <v/>
      </c>
      <c r="S61" s="167" t="str">
        <f t="array" ref="S61">IFERROR(IF(LEN(S$4)=0,"",INDEX(Kanban_Helper!$F$5:$F$504,
MATCH(S$4&amp;"-"&amp;(ROW($K61)-ROW($K$5)-MOD(ROW($K61)-ROW($K$5),3))/3+1, Kanban_Helper!$E$5:$E$504&amp;"-"&amp;Kanban_Helper!$G$5:$G$504,0),
1)),"")</f>
        <v/>
      </c>
      <c r="T61" s="167" t="str">
        <f t="array" ref="T61">IFERROR(IF(LEN(T$4)=0,"",INDEX(Kanban_Helper!$F$5:$F$504,
MATCH(T$4&amp;"-"&amp;(ROW($K61)-ROW($K$5)-MOD(ROW($K61)-ROW($K$5),3))/3+1, Kanban_Helper!$E$5:$E$504&amp;"-"&amp;Kanban_Helper!$G$5:$G$504,0),
1)),"")</f>
        <v/>
      </c>
      <c r="U61" s="167" t="str">
        <f t="array" ref="U61">IFERROR(IF(LEN(U$4)=0,"",INDEX(Kanban_Helper!$F$5:$F$504,
MATCH(U$4&amp;"-"&amp;(ROW($K61)-ROW($K$5)-MOD(ROW($K61)-ROW($K$5),3))/3+1, Kanban_Helper!$E$5:$E$504&amp;"-"&amp;Kanban_Helper!$G$5:$G$504,0),
1)),"")</f>
        <v/>
      </c>
      <c r="V61" s="167" t="str">
        <f t="array" ref="V61">IFERROR(IF(LEN(V$4)=0,"",INDEX(Kanban_Helper!$F$5:$F$504,
MATCH(V$4&amp;"-"&amp;(ROW($K61)-ROW($K$5)-MOD(ROW($K61)-ROW($K$5),3))/3+1, Kanban_Helper!$E$5:$E$504&amp;"-"&amp;Kanban_Helper!$G$5:$G$504,0),
1)),"")</f>
        <v/>
      </c>
      <c r="W61" s="167" t="str">
        <f t="array" ref="W61">IFERROR(IF(LEN(W$4)=0,"",INDEX(Kanban_Helper!$F$5:$F$504,
MATCH(W$4&amp;"-"&amp;(ROW($K61)-ROW($K$5)-MOD(ROW($K61)-ROW($K$5),3))/3+1, Kanban_Helper!$E$5:$E$504&amp;"-"&amp;Kanban_Helper!$G$5:$G$504,0),
1)),"")</f>
        <v/>
      </c>
      <c r="X61" s="167" t="str">
        <f t="array" ref="X61">IFERROR(IF(LEN(X$4)=0,"",INDEX(Kanban_Helper!$F$5:$F$504,
MATCH(X$4&amp;"-"&amp;(ROW($K61)-ROW($K$5)-MOD(ROW($K61)-ROW($K$5),3))/3+1, Kanban_Helper!$E$5:$E$504&amp;"-"&amp;Kanban_Helper!$G$5:$G$504,0),
1)),"")</f>
        <v/>
      </c>
      <c r="Y61" s="167" t="str">
        <f t="array" ref="Y61">IFERROR(IF(LEN(Y$4)=0,"",INDEX(Kanban_Helper!$F$5:$F$504,
MATCH(Y$4&amp;"-"&amp;(ROW($K61)-ROW($K$5)-MOD(ROW($K61)-ROW($K$5),3))/3+1, Kanban_Helper!$E$5:$E$504&amp;"-"&amp;Kanban_Helper!$G$5:$G$504,0),
1)),"")</f>
        <v/>
      </c>
      <c r="Z61" s="167" t="str">
        <f t="array" ref="Z61">IFERROR(IF(LEN(Z$4)=0,"",INDEX(Kanban_Helper!$F$5:$F$504,
MATCH(Z$4&amp;"-"&amp;(ROW($K61)-ROW($K$5)-MOD(ROW($K61)-ROW($K$5),3))/3+1, Kanban_Helper!$E$5:$E$504&amp;"-"&amp;Kanban_Helper!$G$5:$G$504,0),
1)),"")</f>
        <v/>
      </c>
    </row>
    <row r="62" spans="2:26" x14ac:dyDescent="0.25">
      <c r="B62" s="163"/>
      <c r="C62" s="163"/>
      <c r="D62" s="163"/>
      <c r="E62" s="163"/>
      <c r="F62" s="163"/>
      <c r="G62" s="295">
        <f>COUNTIF($E$5:E62,E62)</f>
        <v>0</v>
      </c>
      <c r="L62" s="166" t="str">
        <f t="shared" ref="L62:Z62" si="41">IFERROR(L64,"-")</f>
        <v/>
      </c>
      <c r="M62" s="166" t="str">
        <f t="shared" si="41"/>
        <v/>
      </c>
      <c r="N62" s="166" t="str">
        <f t="shared" si="41"/>
        <v/>
      </c>
      <c r="O62" s="166" t="str">
        <f t="shared" si="41"/>
        <v/>
      </c>
      <c r="P62" s="166" t="str">
        <f t="shared" si="41"/>
        <v/>
      </c>
      <c r="Q62" s="166" t="str">
        <f t="shared" si="41"/>
        <v/>
      </c>
      <c r="R62" s="166" t="str">
        <f t="shared" si="41"/>
        <v/>
      </c>
      <c r="S62" s="166" t="str">
        <f t="shared" si="41"/>
        <v/>
      </c>
      <c r="T62" s="166" t="str">
        <f t="shared" si="41"/>
        <v/>
      </c>
      <c r="U62" s="166" t="str">
        <f t="shared" si="41"/>
        <v/>
      </c>
      <c r="V62" s="166" t="str">
        <f t="shared" si="41"/>
        <v/>
      </c>
      <c r="W62" s="166" t="str">
        <f t="shared" si="41"/>
        <v/>
      </c>
      <c r="X62" s="166" t="str">
        <f t="shared" si="41"/>
        <v/>
      </c>
      <c r="Y62" s="166" t="str">
        <f t="shared" si="41"/>
        <v/>
      </c>
      <c r="Z62" s="166" t="str">
        <f t="shared" si="41"/>
        <v/>
      </c>
    </row>
    <row r="63" spans="2:26" x14ac:dyDescent="0.25">
      <c r="B63" s="163"/>
      <c r="C63" s="163"/>
      <c r="D63" s="163"/>
      <c r="E63" s="163"/>
      <c r="F63" s="163"/>
      <c r="G63" s="295">
        <f>COUNTIF($E$5:E63,E63)</f>
        <v>0</v>
      </c>
      <c r="L63" s="166" t="str">
        <f t="shared" ref="L63:Z63" si="42">IFERROR(L64,"-")</f>
        <v/>
      </c>
      <c r="M63" s="166" t="str">
        <f t="shared" si="42"/>
        <v/>
      </c>
      <c r="N63" s="166" t="str">
        <f t="shared" si="42"/>
        <v/>
      </c>
      <c r="O63" s="166" t="str">
        <f t="shared" si="42"/>
        <v/>
      </c>
      <c r="P63" s="166" t="str">
        <f t="shared" si="42"/>
        <v/>
      </c>
      <c r="Q63" s="166" t="str">
        <f t="shared" si="42"/>
        <v/>
      </c>
      <c r="R63" s="166" t="str">
        <f t="shared" si="42"/>
        <v/>
      </c>
      <c r="S63" s="166" t="str">
        <f t="shared" si="42"/>
        <v/>
      </c>
      <c r="T63" s="166" t="str">
        <f t="shared" si="42"/>
        <v/>
      </c>
      <c r="U63" s="166" t="str">
        <f t="shared" si="42"/>
        <v/>
      </c>
      <c r="V63" s="166" t="str">
        <f t="shared" si="42"/>
        <v/>
      </c>
      <c r="W63" s="166" t="str">
        <f t="shared" si="42"/>
        <v/>
      </c>
      <c r="X63" s="166" t="str">
        <f t="shared" si="42"/>
        <v/>
      </c>
      <c r="Y63" s="166" t="str">
        <f t="shared" si="42"/>
        <v/>
      </c>
      <c r="Z63" s="166" t="str">
        <f t="shared" si="42"/>
        <v/>
      </c>
    </row>
    <row r="64" spans="2:26" x14ac:dyDescent="0.25">
      <c r="B64" s="163"/>
      <c r="C64" s="163"/>
      <c r="D64" s="163"/>
      <c r="E64" s="163"/>
      <c r="F64" s="163"/>
      <c r="G64" s="295">
        <f>COUNTIF($E$5:E64,E64)</f>
        <v>0</v>
      </c>
      <c r="L64" s="167" t="str">
        <f t="array" ref="L64">IFERROR(IF(LEN(L$4)=0,"",INDEX(Kanban_Helper!$F$5:$F$504,
MATCH(L$4&amp;"-"&amp;(ROW($K64)-ROW($K$5)-MOD(ROW($K64)-ROW($K$5),3))/3+1, Kanban_Helper!$E$5:$E$504&amp;"-"&amp;Kanban_Helper!$G$5:$G$504,0),
1)),"")</f>
        <v/>
      </c>
      <c r="M64" s="167" t="str">
        <f t="array" ref="M64">IFERROR(IF(LEN(M$4)=0,"",INDEX(Kanban_Helper!$F$5:$F$504,
MATCH(M$4&amp;"-"&amp;(ROW($K64)-ROW($K$5)-MOD(ROW($K64)-ROW($K$5),3))/3+1, Kanban_Helper!$E$5:$E$504&amp;"-"&amp;Kanban_Helper!$G$5:$G$504,0),
1)),"")</f>
        <v/>
      </c>
      <c r="N64" s="167" t="str">
        <f t="array" ref="N64">IFERROR(IF(LEN(N$4)=0,"",INDEX(Kanban_Helper!$F$5:$F$504,
MATCH(N$4&amp;"-"&amp;(ROW($K64)-ROW($K$5)-MOD(ROW($K64)-ROW($K$5),3))/3+1, Kanban_Helper!$E$5:$E$504&amp;"-"&amp;Kanban_Helper!$G$5:$G$504,0),
1)),"")</f>
        <v/>
      </c>
      <c r="O64" s="167" t="str">
        <f t="array" ref="O64">IFERROR(IF(LEN(O$4)=0,"",INDEX(Kanban_Helper!$F$5:$F$504,
MATCH(O$4&amp;"-"&amp;(ROW($K64)-ROW($K$5)-MOD(ROW($K64)-ROW($K$5),3))/3+1, Kanban_Helper!$E$5:$E$504&amp;"-"&amp;Kanban_Helper!$G$5:$G$504,0),
1)),"")</f>
        <v/>
      </c>
      <c r="P64" s="167" t="str">
        <f t="array" ref="P64">IFERROR(IF(LEN(P$4)=0,"",INDEX(Kanban_Helper!$F$5:$F$504,
MATCH(P$4&amp;"-"&amp;(ROW($K64)-ROW($K$5)-MOD(ROW($K64)-ROW($K$5),3))/3+1, Kanban_Helper!$E$5:$E$504&amp;"-"&amp;Kanban_Helper!$G$5:$G$504,0),
1)),"")</f>
        <v/>
      </c>
      <c r="Q64" s="167" t="str">
        <f t="array" ref="Q64">IFERROR(IF(LEN(Q$4)=0,"",INDEX(Kanban_Helper!$F$5:$F$504,
MATCH(Q$4&amp;"-"&amp;(ROW($K64)-ROW($K$5)-MOD(ROW($K64)-ROW($K$5),3))/3+1, Kanban_Helper!$E$5:$E$504&amp;"-"&amp;Kanban_Helper!$G$5:$G$504,0),
1)),"")</f>
        <v/>
      </c>
      <c r="R64" s="167" t="str">
        <f t="array" ref="R64">IFERROR(IF(LEN(R$4)=0,"",INDEX(Kanban_Helper!$F$5:$F$504,
MATCH(R$4&amp;"-"&amp;(ROW($K64)-ROW($K$5)-MOD(ROW($K64)-ROW($K$5),3))/3+1, Kanban_Helper!$E$5:$E$504&amp;"-"&amp;Kanban_Helper!$G$5:$G$504,0),
1)),"")</f>
        <v/>
      </c>
      <c r="S64" s="167" t="str">
        <f t="array" ref="S64">IFERROR(IF(LEN(S$4)=0,"",INDEX(Kanban_Helper!$F$5:$F$504,
MATCH(S$4&amp;"-"&amp;(ROW($K64)-ROW($K$5)-MOD(ROW($K64)-ROW($K$5),3))/3+1, Kanban_Helper!$E$5:$E$504&amp;"-"&amp;Kanban_Helper!$G$5:$G$504,0),
1)),"")</f>
        <v/>
      </c>
      <c r="T64" s="167" t="str">
        <f t="array" ref="T64">IFERROR(IF(LEN(T$4)=0,"",INDEX(Kanban_Helper!$F$5:$F$504,
MATCH(T$4&amp;"-"&amp;(ROW($K64)-ROW($K$5)-MOD(ROW($K64)-ROW($K$5),3))/3+1, Kanban_Helper!$E$5:$E$504&amp;"-"&amp;Kanban_Helper!$G$5:$G$504,0),
1)),"")</f>
        <v/>
      </c>
      <c r="U64" s="167" t="str">
        <f t="array" ref="U64">IFERROR(IF(LEN(U$4)=0,"",INDEX(Kanban_Helper!$F$5:$F$504,
MATCH(U$4&amp;"-"&amp;(ROW($K64)-ROW($K$5)-MOD(ROW($K64)-ROW($K$5),3))/3+1, Kanban_Helper!$E$5:$E$504&amp;"-"&amp;Kanban_Helper!$G$5:$G$504,0),
1)),"")</f>
        <v/>
      </c>
      <c r="V64" s="167" t="str">
        <f t="array" ref="V64">IFERROR(IF(LEN(V$4)=0,"",INDEX(Kanban_Helper!$F$5:$F$504,
MATCH(V$4&amp;"-"&amp;(ROW($K64)-ROW($K$5)-MOD(ROW($K64)-ROW($K$5),3))/3+1, Kanban_Helper!$E$5:$E$504&amp;"-"&amp;Kanban_Helper!$G$5:$G$504,0),
1)),"")</f>
        <v/>
      </c>
      <c r="W64" s="167" t="str">
        <f t="array" ref="W64">IFERROR(IF(LEN(W$4)=0,"",INDEX(Kanban_Helper!$F$5:$F$504,
MATCH(W$4&amp;"-"&amp;(ROW($K64)-ROW($K$5)-MOD(ROW($K64)-ROW($K$5),3))/3+1, Kanban_Helper!$E$5:$E$504&amp;"-"&amp;Kanban_Helper!$G$5:$G$504,0),
1)),"")</f>
        <v/>
      </c>
      <c r="X64" s="167" t="str">
        <f t="array" ref="X64">IFERROR(IF(LEN(X$4)=0,"",INDEX(Kanban_Helper!$F$5:$F$504,
MATCH(X$4&amp;"-"&amp;(ROW($K64)-ROW($K$5)-MOD(ROW($K64)-ROW($K$5),3))/3+1, Kanban_Helper!$E$5:$E$504&amp;"-"&amp;Kanban_Helper!$G$5:$G$504,0),
1)),"")</f>
        <v/>
      </c>
      <c r="Y64" s="167" t="str">
        <f t="array" ref="Y64">IFERROR(IF(LEN(Y$4)=0,"",INDEX(Kanban_Helper!$F$5:$F$504,
MATCH(Y$4&amp;"-"&amp;(ROW($K64)-ROW($K$5)-MOD(ROW($K64)-ROW($K$5),3))/3+1, Kanban_Helper!$E$5:$E$504&amp;"-"&amp;Kanban_Helper!$G$5:$G$504,0),
1)),"")</f>
        <v/>
      </c>
      <c r="Z64" s="167" t="str">
        <f t="array" ref="Z64">IFERROR(IF(LEN(Z$4)=0,"",INDEX(Kanban_Helper!$F$5:$F$504,
MATCH(Z$4&amp;"-"&amp;(ROW($K64)-ROW($K$5)-MOD(ROW($K64)-ROW($K$5),3))/3+1, Kanban_Helper!$E$5:$E$504&amp;"-"&amp;Kanban_Helper!$G$5:$G$504,0),
1)),"")</f>
        <v/>
      </c>
    </row>
    <row r="65" spans="2:26" x14ac:dyDescent="0.25">
      <c r="B65" s="163"/>
      <c r="C65" s="163"/>
      <c r="D65" s="163"/>
      <c r="E65" s="163"/>
      <c r="F65" s="163"/>
      <c r="G65" s="295">
        <f>COUNTIF($E$5:E65,E65)</f>
        <v>0</v>
      </c>
      <c r="L65" s="166" t="str">
        <f t="shared" ref="L65:Z65" si="43">IFERROR(L67,"-")</f>
        <v/>
      </c>
      <c r="M65" s="166" t="str">
        <f t="shared" si="43"/>
        <v/>
      </c>
      <c r="N65" s="166" t="str">
        <f t="shared" si="43"/>
        <v/>
      </c>
      <c r="O65" s="166" t="str">
        <f t="shared" si="43"/>
        <v/>
      </c>
      <c r="P65" s="166" t="str">
        <f t="shared" si="43"/>
        <v/>
      </c>
      <c r="Q65" s="166" t="str">
        <f t="shared" si="43"/>
        <v/>
      </c>
      <c r="R65" s="166" t="str">
        <f t="shared" si="43"/>
        <v/>
      </c>
      <c r="S65" s="166" t="str">
        <f t="shared" si="43"/>
        <v/>
      </c>
      <c r="T65" s="166" t="str">
        <f t="shared" si="43"/>
        <v/>
      </c>
      <c r="U65" s="166" t="str">
        <f t="shared" si="43"/>
        <v/>
      </c>
      <c r="V65" s="166" t="str">
        <f t="shared" si="43"/>
        <v/>
      </c>
      <c r="W65" s="166" t="str">
        <f t="shared" si="43"/>
        <v/>
      </c>
      <c r="X65" s="166" t="str">
        <f t="shared" si="43"/>
        <v/>
      </c>
      <c r="Y65" s="166" t="str">
        <f t="shared" si="43"/>
        <v/>
      </c>
      <c r="Z65" s="166" t="str">
        <f t="shared" si="43"/>
        <v/>
      </c>
    </row>
    <row r="66" spans="2:26" x14ac:dyDescent="0.25">
      <c r="B66" s="163"/>
      <c r="C66" s="163"/>
      <c r="D66" s="163"/>
      <c r="E66" s="163"/>
      <c r="F66" s="163"/>
      <c r="G66" s="295">
        <f>COUNTIF($E$5:E66,E66)</f>
        <v>0</v>
      </c>
      <c r="L66" s="166" t="str">
        <f t="shared" ref="L66:Z66" si="44">IFERROR(L67,"-")</f>
        <v/>
      </c>
      <c r="M66" s="166" t="str">
        <f t="shared" si="44"/>
        <v/>
      </c>
      <c r="N66" s="166" t="str">
        <f t="shared" si="44"/>
        <v/>
      </c>
      <c r="O66" s="166" t="str">
        <f t="shared" si="44"/>
        <v/>
      </c>
      <c r="P66" s="166" t="str">
        <f t="shared" si="44"/>
        <v/>
      </c>
      <c r="Q66" s="166" t="str">
        <f t="shared" si="44"/>
        <v/>
      </c>
      <c r="R66" s="166" t="str">
        <f t="shared" si="44"/>
        <v/>
      </c>
      <c r="S66" s="166" t="str">
        <f t="shared" si="44"/>
        <v/>
      </c>
      <c r="T66" s="166" t="str">
        <f t="shared" si="44"/>
        <v/>
      </c>
      <c r="U66" s="166" t="str">
        <f t="shared" si="44"/>
        <v/>
      </c>
      <c r="V66" s="166" t="str">
        <f t="shared" si="44"/>
        <v/>
      </c>
      <c r="W66" s="166" t="str">
        <f t="shared" si="44"/>
        <v/>
      </c>
      <c r="X66" s="166" t="str">
        <f t="shared" si="44"/>
        <v/>
      </c>
      <c r="Y66" s="166" t="str">
        <f t="shared" si="44"/>
        <v/>
      </c>
      <c r="Z66" s="166" t="str">
        <f t="shared" si="44"/>
        <v/>
      </c>
    </row>
    <row r="67" spans="2:26" x14ac:dyDescent="0.25">
      <c r="B67" s="163"/>
      <c r="C67" s="163"/>
      <c r="D67" s="163"/>
      <c r="E67" s="163"/>
      <c r="F67" s="163"/>
      <c r="G67" s="295">
        <f>COUNTIF($E$5:E67,E67)</f>
        <v>0</v>
      </c>
      <c r="L67" s="167" t="str">
        <f t="array" ref="L67">IFERROR(IF(LEN(L$4)=0,"",INDEX(Kanban_Helper!$F$5:$F$504,
MATCH(L$4&amp;"-"&amp;(ROW($K67)-ROW($K$5)-MOD(ROW($K67)-ROW($K$5),3))/3+1, Kanban_Helper!$E$5:$E$504&amp;"-"&amp;Kanban_Helper!$G$5:$G$504,0),
1)),"")</f>
        <v/>
      </c>
      <c r="M67" s="167" t="str">
        <f t="array" ref="M67">IFERROR(IF(LEN(M$4)=0,"",INDEX(Kanban_Helper!$F$5:$F$504,
MATCH(M$4&amp;"-"&amp;(ROW($K67)-ROW($K$5)-MOD(ROW($K67)-ROW($K$5),3))/3+1, Kanban_Helper!$E$5:$E$504&amp;"-"&amp;Kanban_Helper!$G$5:$G$504,0),
1)),"")</f>
        <v/>
      </c>
      <c r="N67" s="167" t="str">
        <f t="array" ref="N67">IFERROR(IF(LEN(N$4)=0,"",INDEX(Kanban_Helper!$F$5:$F$504,
MATCH(N$4&amp;"-"&amp;(ROW($K67)-ROW($K$5)-MOD(ROW($K67)-ROW($K$5),3))/3+1, Kanban_Helper!$E$5:$E$504&amp;"-"&amp;Kanban_Helper!$G$5:$G$504,0),
1)),"")</f>
        <v/>
      </c>
      <c r="O67" s="167" t="str">
        <f t="array" ref="O67">IFERROR(IF(LEN(O$4)=0,"",INDEX(Kanban_Helper!$F$5:$F$504,
MATCH(O$4&amp;"-"&amp;(ROW($K67)-ROW($K$5)-MOD(ROW($K67)-ROW($K$5),3))/3+1, Kanban_Helper!$E$5:$E$504&amp;"-"&amp;Kanban_Helper!$G$5:$G$504,0),
1)),"")</f>
        <v/>
      </c>
      <c r="P67" s="167" t="str">
        <f t="array" ref="P67">IFERROR(IF(LEN(P$4)=0,"",INDEX(Kanban_Helper!$F$5:$F$504,
MATCH(P$4&amp;"-"&amp;(ROW($K67)-ROW($K$5)-MOD(ROW($K67)-ROW($K$5),3))/3+1, Kanban_Helper!$E$5:$E$504&amp;"-"&amp;Kanban_Helper!$G$5:$G$504,0),
1)),"")</f>
        <v/>
      </c>
      <c r="Q67" s="167" t="str">
        <f t="array" ref="Q67">IFERROR(IF(LEN(Q$4)=0,"",INDEX(Kanban_Helper!$F$5:$F$504,
MATCH(Q$4&amp;"-"&amp;(ROW($K67)-ROW($K$5)-MOD(ROW($K67)-ROW($K$5),3))/3+1, Kanban_Helper!$E$5:$E$504&amp;"-"&amp;Kanban_Helper!$G$5:$G$504,0),
1)),"")</f>
        <v/>
      </c>
      <c r="R67" s="167" t="str">
        <f t="array" ref="R67">IFERROR(IF(LEN(R$4)=0,"",INDEX(Kanban_Helper!$F$5:$F$504,
MATCH(R$4&amp;"-"&amp;(ROW($K67)-ROW($K$5)-MOD(ROW($K67)-ROW($K$5),3))/3+1, Kanban_Helper!$E$5:$E$504&amp;"-"&amp;Kanban_Helper!$G$5:$G$504,0),
1)),"")</f>
        <v/>
      </c>
      <c r="S67" s="167" t="str">
        <f t="array" ref="S67">IFERROR(IF(LEN(S$4)=0,"",INDEX(Kanban_Helper!$F$5:$F$504,
MATCH(S$4&amp;"-"&amp;(ROW($K67)-ROW($K$5)-MOD(ROW($K67)-ROW($K$5),3))/3+1, Kanban_Helper!$E$5:$E$504&amp;"-"&amp;Kanban_Helper!$G$5:$G$504,0),
1)),"")</f>
        <v/>
      </c>
      <c r="T67" s="167" t="str">
        <f t="array" ref="T67">IFERROR(IF(LEN(T$4)=0,"",INDEX(Kanban_Helper!$F$5:$F$504,
MATCH(T$4&amp;"-"&amp;(ROW($K67)-ROW($K$5)-MOD(ROW($K67)-ROW($K$5),3))/3+1, Kanban_Helper!$E$5:$E$504&amp;"-"&amp;Kanban_Helper!$G$5:$G$504,0),
1)),"")</f>
        <v/>
      </c>
      <c r="U67" s="167" t="str">
        <f t="array" ref="U67">IFERROR(IF(LEN(U$4)=0,"",INDEX(Kanban_Helper!$F$5:$F$504,
MATCH(U$4&amp;"-"&amp;(ROW($K67)-ROW($K$5)-MOD(ROW($K67)-ROW($K$5),3))/3+1, Kanban_Helper!$E$5:$E$504&amp;"-"&amp;Kanban_Helper!$G$5:$G$504,0),
1)),"")</f>
        <v/>
      </c>
      <c r="V67" s="167" t="str">
        <f t="array" ref="V67">IFERROR(IF(LEN(V$4)=0,"",INDEX(Kanban_Helper!$F$5:$F$504,
MATCH(V$4&amp;"-"&amp;(ROW($K67)-ROW($K$5)-MOD(ROW($K67)-ROW($K$5),3))/3+1, Kanban_Helper!$E$5:$E$504&amp;"-"&amp;Kanban_Helper!$G$5:$G$504,0),
1)),"")</f>
        <v/>
      </c>
      <c r="W67" s="167" t="str">
        <f t="array" ref="W67">IFERROR(IF(LEN(W$4)=0,"",INDEX(Kanban_Helper!$F$5:$F$504,
MATCH(W$4&amp;"-"&amp;(ROW($K67)-ROW($K$5)-MOD(ROW($K67)-ROW($K$5),3))/3+1, Kanban_Helper!$E$5:$E$504&amp;"-"&amp;Kanban_Helper!$G$5:$G$504,0),
1)),"")</f>
        <v/>
      </c>
      <c r="X67" s="167" t="str">
        <f t="array" ref="X67">IFERROR(IF(LEN(X$4)=0,"",INDEX(Kanban_Helper!$F$5:$F$504,
MATCH(X$4&amp;"-"&amp;(ROW($K67)-ROW($K$5)-MOD(ROW($K67)-ROW($K$5),3))/3+1, Kanban_Helper!$E$5:$E$504&amp;"-"&amp;Kanban_Helper!$G$5:$G$504,0),
1)),"")</f>
        <v/>
      </c>
      <c r="Y67" s="167" t="str">
        <f t="array" ref="Y67">IFERROR(IF(LEN(Y$4)=0,"",INDEX(Kanban_Helper!$F$5:$F$504,
MATCH(Y$4&amp;"-"&amp;(ROW($K67)-ROW($K$5)-MOD(ROW($K67)-ROW($K$5),3))/3+1, Kanban_Helper!$E$5:$E$504&amp;"-"&amp;Kanban_Helper!$G$5:$G$504,0),
1)),"")</f>
        <v/>
      </c>
      <c r="Z67" s="167" t="str">
        <f t="array" ref="Z67">IFERROR(IF(LEN(Z$4)=0,"",INDEX(Kanban_Helper!$F$5:$F$504,
MATCH(Z$4&amp;"-"&amp;(ROW($K67)-ROW($K$5)-MOD(ROW($K67)-ROW($K$5),3))/3+1, Kanban_Helper!$E$5:$E$504&amp;"-"&amp;Kanban_Helper!$G$5:$G$504,0),
1)),"")</f>
        <v/>
      </c>
    </row>
    <row r="68" spans="2:26" x14ac:dyDescent="0.25">
      <c r="B68" s="163"/>
      <c r="C68" s="163"/>
      <c r="D68" s="163"/>
      <c r="E68" s="163"/>
      <c r="F68" s="163"/>
      <c r="G68" s="295">
        <f>COUNTIF($E$5:E68,E68)</f>
        <v>0</v>
      </c>
      <c r="L68" s="166" t="str">
        <f t="shared" ref="L68:Z68" si="45">IFERROR(L70,"-")</f>
        <v/>
      </c>
      <c r="M68" s="166" t="str">
        <f t="shared" si="45"/>
        <v/>
      </c>
      <c r="N68" s="166" t="str">
        <f t="shared" si="45"/>
        <v/>
      </c>
      <c r="O68" s="166" t="str">
        <f t="shared" si="45"/>
        <v/>
      </c>
      <c r="P68" s="166" t="str">
        <f t="shared" si="45"/>
        <v/>
      </c>
      <c r="Q68" s="166" t="str">
        <f t="shared" si="45"/>
        <v/>
      </c>
      <c r="R68" s="166" t="str">
        <f t="shared" si="45"/>
        <v/>
      </c>
      <c r="S68" s="166" t="str">
        <f t="shared" si="45"/>
        <v/>
      </c>
      <c r="T68" s="166" t="str">
        <f t="shared" si="45"/>
        <v/>
      </c>
      <c r="U68" s="166" t="str">
        <f t="shared" si="45"/>
        <v/>
      </c>
      <c r="V68" s="166" t="str">
        <f t="shared" si="45"/>
        <v/>
      </c>
      <c r="W68" s="166" t="str">
        <f t="shared" si="45"/>
        <v/>
      </c>
      <c r="X68" s="166" t="str">
        <f t="shared" si="45"/>
        <v/>
      </c>
      <c r="Y68" s="166" t="str">
        <f t="shared" si="45"/>
        <v/>
      </c>
      <c r="Z68" s="166" t="str">
        <f t="shared" si="45"/>
        <v/>
      </c>
    </row>
    <row r="69" spans="2:26" x14ac:dyDescent="0.25">
      <c r="B69" s="163"/>
      <c r="C69" s="163"/>
      <c r="D69" s="163"/>
      <c r="E69" s="163"/>
      <c r="F69" s="163"/>
      <c r="G69" s="295">
        <f>COUNTIF($E$5:E69,E69)</f>
        <v>0</v>
      </c>
      <c r="L69" s="166" t="str">
        <f t="shared" ref="L69:Z69" si="46">IFERROR(L70,"-")</f>
        <v/>
      </c>
      <c r="M69" s="166" t="str">
        <f t="shared" si="46"/>
        <v/>
      </c>
      <c r="N69" s="166" t="str">
        <f t="shared" si="46"/>
        <v/>
      </c>
      <c r="O69" s="166" t="str">
        <f t="shared" si="46"/>
        <v/>
      </c>
      <c r="P69" s="166" t="str">
        <f t="shared" si="46"/>
        <v/>
      </c>
      <c r="Q69" s="166" t="str">
        <f t="shared" si="46"/>
        <v/>
      </c>
      <c r="R69" s="166" t="str">
        <f t="shared" si="46"/>
        <v/>
      </c>
      <c r="S69" s="166" t="str">
        <f t="shared" si="46"/>
        <v/>
      </c>
      <c r="T69" s="166" t="str">
        <f t="shared" si="46"/>
        <v/>
      </c>
      <c r="U69" s="166" t="str">
        <f t="shared" si="46"/>
        <v/>
      </c>
      <c r="V69" s="166" t="str">
        <f t="shared" si="46"/>
        <v/>
      </c>
      <c r="W69" s="166" t="str">
        <f t="shared" si="46"/>
        <v/>
      </c>
      <c r="X69" s="166" t="str">
        <f t="shared" si="46"/>
        <v/>
      </c>
      <c r="Y69" s="166" t="str">
        <f t="shared" si="46"/>
        <v/>
      </c>
      <c r="Z69" s="166" t="str">
        <f t="shared" si="46"/>
        <v/>
      </c>
    </row>
    <row r="70" spans="2:26" x14ac:dyDescent="0.25">
      <c r="B70" s="163"/>
      <c r="C70" s="163"/>
      <c r="D70" s="163"/>
      <c r="E70" s="163"/>
      <c r="F70" s="163"/>
      <c r="G70" s="295">
        <f>COUNTIF($E$5:E70,E70)</f>
        <v>0</v>
      </c>
      <c r="L70" s="167" t="str">
        <f t="array" ref="L70">IFERROR(IF(LEN(L$4)=0,"",INDEX(Kanban_Helper!$F$5:$F$504,
MATCH(L$4&amp;"-"&amp;(ROW($K70)-ROW($K$5)-MOD(ROW($K70)-ROW($K$5),3))/3+1, Kanban_Helper!$E$5:$E$504&amp;"-"&amp;Kanban_Helper!$G$5:$G$504,0),
1)),"")</f>
        <v/>
      </c>
      <c r="M70" s="167" t="str">
        <f t="array" ref="M70">IFERROR(IF(LEN(M$4)=0,"",INDEX(Kanban_Helper!$F$5:$F$504,
MATCH(M$4&amp;"-"&amp;(ROW($K70)-ROW($K$5)-MOD(ROW($K70)-ROW($K$5),3))/3+1, Kanban_Helper!$E$5:$E$504&amp;"-"&amp;Kanban_Helper!$G$5:$G$504,0),
1)),"")</f>
        <v/>
      </c>
      <c r="N70" s="167" t="str">
        <f t="array" ref="N70">IFERROR(IF(LEN(N$4)=0,"",INDEX(Kanban_Helper!$F$5:$F$504,
MATCH(N$4&amp;"-"&amp;(ROW($K70)-ROW($K$5)-MOD(ROW($K70)-ROW($K$5),3))/3+1, Kanban_Helper!$E$5:$E$504&amp;"-"&amp;Kanban_Helper!$G$5:$G$504,0),
1)),"")</f>
        <v/>
      </c>
      <c r="O70" s="167" t="str">
        <f t="array" ref="O70">IFERROR(IF(LEN(O$4)=0,"",INDEX(Kanban_Helper!$F$5:$F$504,
MATCH(O$4&amp;"-"&amp;(ROW($K70)-ROW($K$5)-MOD(ROW($K70)-ROW($K$5),3))/3+1, Kanban_Helper!$E$5:$E$504&amp;"-"&amp;Kanban_Helper!$G$5:$G$504,0),
1)),"")</f>
        <v/>
      </c>
      <c r="P70" s="167" t="str">
        <f t="array" ref="P70">IFERROR(IF(LEN(P$4)=0,"",INDEX(Kanban_Helper!$F$5:$F$504,
MATCH(P$4&amp;"-"&amp;(ROW($K70)-ROW($K$5)-MOD(ROW($K70)-ROW($K$5),3))/3+1, Kanban_Helper!$E$5:$E$504&amp;"-"&amp;Kanban_Helper!$G$5:$G$504,0),
1)),"")</f>
        <v/>
      </c>
      <c r="Q70" s="167" t="str">
        <f t="array" ref="Q70">IFERROR(IF(LEN(Q$4)=0,"",INDEX(Kanban_Helper!$F$5:$F$504,
MATCH(Q$4&amp;"-"&amp;(ROW($K70)-ROW($K$5)-MOD(ROW($K70)-ROW($K$5),3))/3+1, Kanban_Helper!$E$5:$E$504&amp;"-"&amp;Kanban_Helper!$G$5:$G$504,0),
1)),"")</f>
        <v/>
      </c>
      <c r="R70" s="167" t="str">
        <f t="array" ref="R70">IFERROR(IF(LEN(R$4)=0,"",INDEX(Kanban_Helper!$F$5:$F$504,
MATCH(R$4&amp;"-"&amp;(ROW($K70)-ROW($K$5)-MOD(ROW($K70)-ROW($K$5),3))/3+1, Kanban_Helper!$E$5:$E$504&amp;"-"&amp;Kanban_Helper!$G$5:$G$504,0),
1)),"")</f>
        <v/>
      </c>
      <c r="S70" s="167" t="str">
        <f t="array" ref="S70">IFERROR(IF(LEN(S$4)=0,"",INDEX(Kanban_Helper!$F$5:$F$504,
MATCH(S$4&amp;"-"&amp;(ROW($K70)-ROW($K$5)-MOD(ROW($K70)-ROW($K$5),3))/3+1, Kanban_Helper!$E$5:$E$504&amp;"-"&amp;Kanban_Helper!$G$5:$G$504,0),
1)),"")</f>
        <v/>
      </c>
      <c r="T70" s="167" t="str">
        <f t="array" ref="T70">IFERROR(IF(LEN(T$4)=0,"",INDEX(Kanban_Helper!$F$5:$F$504,
MATCH(T$4&amp;"-"&amp;(ROW($K70)-ROW($K$5)-MOD(ROW($K70)-ROW($K$5),3))/3+1, Kanban_Helper!$E$5:$E$504&amp;"-"&amp;Kanban_Helper!$G$5:$G$504,0),
1)),"")</f>
        <v/>
      </c>
      <c r="U70" s="167" t="str">
        <f t="array" ref="U70">IFERROR(IF(LEN(U$4)=0,"",INDEX(Kanban_Helper!$F$5:$F$504,
MATCH(U$4&amp;"-"&amp;(ROW($K70)-ROW($K$5)-MOD(ROW($K70)-ROW($K$5),3))/3+1, Kanban_Helper!$E$5:$E$504&amp;"-"&amp;Kanban_Helper!$G$5:$G$504,0),
1)),"")</f>
        <v/>
      </c>
      <c r="V70" s="167" t="str">
        <f t="array" ref="V70">IFERROR(IF(LEN(V$4)=0,"",INDEX(Kanban_Helper!$F$5:$F$504,
MATCH(V$4&amp;"-"&amp;(ROW($K70)-ROW($K$5)-MOD(ROW($K70)-ROW($K$5),3))/3+1, Kanban_Helper!$E$5:$E$504&amp;"-"&amp;Kanban_Helper!$G$5:$G$504,0),
1)),"")</f>
        <v/>
      </c>
      <c r="W70" s="167" t="str">
        <f t="array" ref="W70">IFERROR(IF(LEN(W$4)=0,"",INDEX(Kanban_Helper!$F$5:$F$504,
MATCH(W$4&amp;"-"&amp;(ROW($K70)-ROW($K$5)-MOD(ROW($K70)-ROW($K$5),3))/3+1, Kanban_Helper!$E$5:$E$504&amp;"-"&amp;Kanban_Helper!$G$5:$G$504,0),
1)),"")</f>
        <v/>
      </c>
      <c r="X70" s="167" t="str">
        <f t="array" ref="X70">IFERROR(IF(LEN(X$4)=0,"",INDEX(Kanban_Helper!$F$5:$F$504,
MATCH(X$4&amp;"-"&amp;(ROW($K70)-ROW($K$5)-MOD(ROW($K70)-ROW($K$5),3))/3+1, Kanban_Helper!$E$5:$E$504&amp;"-"&amp;Kanban_Helper!$G$5:$G$504,0),
1)),"")</f>
        <v/>
      </c>
      <c r="Y70" s="167" t="str">
        <f t="array" ref="Y70">IFERROR(IF(LEN(Y$4)=0,"",INDEX(Kanban_Helper!$F$5:$F$504,
MATCH(Y$4&amp;"-"&amp;(ROW($K70)-ROW($K$5)-MOD(ROW($K70)-ROW($K$5),3))/3+1, Kanban_Helper!$E$5:$E$504&amp;"-"&amp;Kanban_Helper!$G$5:$G$504,0),
1)),"")</f>
        <v/>
      </c>
      <c r="Z70" s="167" t="str">
        <f t="array" ref="Z70">IFERROR(IF(LEN(Z$4)=0,"",INDEX(Kanban_Helper!$F$5:$F$504,
MATCH(Z$4&amp;"-"&amp;(ROW($K70)-ROW($K$5)-MOD(ROW($K70)-ROW($K$5),3))/3+1, Kanban_Helper!$E$5:$E$504&amp;"-"&amp;Kanban_Helper!$G$5:$G$504,0),
1)),"")</f>
        <v/>
      </c>
    </row>
    <row r="71" spans="2:26" x14ac:dyDescent="0.25">
      <c r="B71" s="163"/>
      <c r="C71" s="163"/>
      <c r="D71" s="163"/>
      <c r="E71" s="163"/>
      <c r="F71" s="163"/>
      <c r="G71" s="295">
        <f>COUNTIF($E$5:E71,E71)</f>
        <v>0</v>
      </c>
      <c r="L71" s="166" t="str">
        <f t="shared" ref="L71:Z71" si="47">IFERROR(L73,"-")</f>
        <v/>
      </c>
      <c r="M71" s="166" t="str">
        <f t="shared" si="47"/>
        <v/>
      </c>
      <c r="N71" s="166" t="str">
        <f t="shared" si="47"/>
        <v/>
      </c>
      <c r="O71" s="166" t="str">
        <f t="shared" si="47"/>
        <v/>
      </c>
      <c r="P71" s="166" t="str">
        <f t="shared" si="47"/>
        <v/>
      </c>
      <c r="Q71" s="166" t="str">
        <f t="shared" si="47"/>
        <v/>
      </c>
      <c r="R71" s="166" t="str">
        <f t="shared" si="47"/>
        <v/>
      </c>
      <c r="S71" s="166" t="str">
        <f t="shared" si="47"/>
        <v/>
      </c>
      <c r="T71" s="166" t="str">
        <f t="shared" si="47"/>
        <v/>
      </c>
      <c r="U71" s="166" t="str">
        <f t="shared" si="47"/>
        <v/>
      </c>
      <c r="V71" s="166" t="str">
        <f t="shared" si="47"/>
        <v/>
      </c>
      <c r="W71" s="166" t="str">
        <f t="shared" si="47"/>
        <v/>
      </c>
      <c r="X71" s="166" t="str">
        <f t="shared" si="47"/>
        <v/>
      </c>
      <c r="Y71" s="166" t="str">
        <f t="shared" si="47"/>
        <v/>
      </c>
      <c r="Z71" s="166" t="str">
        <f t="shared" si="47"/>
        <v/>
      </c>
    </row>
    <row r="72" spans="2:26" x14ac:dyDescent="0.25">
      <c r="B72" s="163"/>
      <c r="C72" s="163"/>
      <c r="D72" s="163"/>
      <c r="E72" s="163"/>
      <c r="F72" s="163"/>
      <c r="G72" s="295">
        <f>COUNTIF($E$5:E72,E72)</f>
        <v>0</v>
      </c>
      <c r="L72" s="166" t="str">
        <f t="shared" ref="L72:Z72" si="48">IFERROR(L73,"-")</f>
        <v/>
      </c>
      <c r="M72" s="166" t="str">
        <f t="shared" si="48"/>
        <v/>
      </c>
      <c r="N72" s="166" t="str">
        <f t="shared" si="48"/>
        <v/>
      </c>
      <c r="O72" s="166" t="str">
        <f t="shared" si="48"/>
        <v/>
      </c>
      <c r="P72" s="166" t="str">
        <f t="shared" si="48"/>
        <v/>
      </c>
      <c r="Q72" s="166" t="str">
        <f t="shared" si="48"/>
        <v/>
      </c>
      <c r="R72" s="166" t="str">
        <f t="shared" si="48"/>
        <v/>
      </c>
      <c r="S72" s="166" t="str">
        <f t="shared" si="48"/>
        <v/>
      </c>
      <c r="T72" s="166" t="str">
        <f t="shared" si="48"/>
        <v/>
      </c>
      <c r="U72" s="166" t="str">
        <f t="shared" si="48"/>
        <v/>
      </c>
      <c r="V72" s="166" t="str">
        <f t="shared" si="48"/>
        <v/>
      </c>
      <c r="W72" s="166" t="str">
        <f t="shared" si="48"/>
        <v/>
      </c>
      <c r="X72" s="166" t="str">
        <f t="shared" si="48"/>
        <v/>
      </c>
      <c r="Y72" s="166" t="str">
        <f t="shared" si="48"/>
        <v/>
      </c>
      <c r="Z72" s="166" t="str">
        <f t="shared" si="48"/>
        <v/>
      </c>
    </row>
    <row r="73" spans="2:26" x14ac:dyDescent="0.25">
      <c r="B73" s="163"/>
      <c r="C73" s="163"/>
      <c r="D73" s="163"/>
      <c r="E73" s="163"/>
      <c r="F73" s="163"/>
      <c r="G73" s="295">
        <f>COUNTIF($E$5:E73,E73)</f>
        <v>0</v>
      </c>
      <c r="L73" s="167" t="str">
        <f t="array" ref="L73">IFERROR(IF(LEN(L$4)=0,"",INDEX(Kanban_Helper!$F$5:$F$504,
MATCH(L$4&amp;"-"&amp;(ROW($K73)-ROW($K$5)-MOD(ROW($K73)-ROW($K$5),3))/3+1, Kanban_Helper!$E$5:$E$504&amp;"-"&amp;Kanban_Helper!$G$5:$G$504,0),
1)),"")</f>
        <v/>
      </c>
      <c r="M73" s="167" t="str">
        <f t="array" ref="M73">IFERROR(IF(LEN(M$4)=0,"",INDEX(Kanban_Helper!$F$5:$F$504,
MATCH(M$4&amp;"-"&amp;(ROW($K73)-ROW($K$5)-MOD(ROW($K73)-ROW($K$5),3))/3+1, Kanban_Helper!$E$5:$E$504&amp;"-"&amp;Kanban_Helper!$G$5:$G$504,0),
1)),"")</f>
        <v/>
      </c>
      <c r="N73" s="167" t="str">
        <f t="array" ref="N73">IFERROR(IF(LEN(N$4)=0,"",INDEX(Kanban_Helper!$F$5:$F$504,
MATCH(N$4&amp;"-"&amp;(ROW($K73)-ROW($K$5)-MOD(ROW($K73)-ROW($K$5),3))/3+1, Kanban_Helper!$E$5:$E$504&amp;"-"&amp;Kanban_Helper!$G$5:$G$504,0),
1)),"")</f>
        <v/>
      </c>
      <c r="O73" s="167" t="str">
        <f t="array" ref="O73">IFERROR(IF(LEN(O$4)=0,"",INDEX(Kanban_Helper!$F$5:$F$504,
MATCH(O$4&amp;"-"&amp;(ROW($K73)-ROW($K$5)-MOD(ROW($K73)-ROW($K$5),3))/3+1, Kanban_Helper!$E$5:$E$504&amp;"-"&amp;Kanban_Helper!$G$5:$G$504,0),
1)),"")</f>
        <v/>
      </c>
      <c r="P73" s="167" t="str">
        <f t="array" ref="P73">IFERROR(IF(LEN(P$4)=0,"",INDEX(Kanban_Helper!$F$5:$F$504,
MATCH(P$4&amp;"-"&amp;(ROW($K73)-ROW($K$5)-MOD(ROW($K73)-ROW($K$5),3))/3+1, Kanban_Helper!$E$5:$E$504&amp;"-"&amp;Kanban_Helper!$G$5:$G$504,0),
1)),"")</f>
        <v/>
      </c>
      <c r="Q73" s="167" t="str">
        <f t="array" ref="Q73">IFERROR(IF(LEN(Q$4)=0,"",INDEX(Kanban_Helper!$F$5:$F$504,
MATCH(Q$4&amp;"-"&amp;(ROW($K73)-ROW($K$5)-MOD(ROW($K73)-ROW($K$5),3))/3+1, Kanban_Helper!$E$5:$E$504&amp;"-"&amp;Kanban_Helper!$G$5:$G$504,0),
1)),"")</f>
        <v/>
      </c>
      <c r="R73" s="167" t="str">
        <f t="array" ref="R73">IFERROR(IF(LEN(R$4)=0,"",INDEX(Kanban_Helper!$F$5:$F$504,
MATCH(R$4&amp;"-"&amp;(ROW($K73)-ROW($K$5)-MOD(ROW($K73)-ROW($K$5),3))/3+1, Kanban_Helper!$E$5:$E$504&amp;"-"&amp;Kanban_Helper!$G$5:$G$504,0),
1)),"")</f>
        <v/>
      </c>
      <c r="S73" s="167" t="str">
        <f t="array" ref="S73">IFERROR(IF(LEN(S$4)=0,"",INDEX(Kanban_Helper!$F$5:$F$504,
MATCH(S$4&amp;"-"&amp;(ROW($K73)-ROW($K$5)-MOD(ROW($K73)-ROW($K$5),3))/3+1, Kanban_Helper!$E$5:$E$504&amp;"-"&amp;Kanban_Helper!$G$5:$G$504,0),
1)),"")</f>
        <v/>
      </c>
      <c r="T73" s="167" t="str">
        <f t="array" ref="T73">IFERROR(IF(LEN(T$4)=0,"",INDEX(Kanban_Helper!$F$5:$F$504,
MATCH(T$4&amp;"-"&amp;(ROW($K73)-ROW($K$5)-MOD(ROW($K73)-ROW($K$5),3))/3+1, Kanban_Helper!$E$5:$E$504&amp;"-"&amp;Kanban_Helper!$G$5:$G$504,0),
1)),"")</f>
        <v/>
      </c>
      <c r="U73" s="167" t="str">
        <f t="array" ref="U73">IFERROR(IF(LEN(U$4)=0,"",INDEX(Kanban_Helper!$F$5:$F$504,
MATCH(U$4&amp;"-"&amp;(ROW($K73)-ROW($K$5)-MOD(ROW($K73)-ROW($K$5),3))/3+1, Kanban_Helper!$E$5:$E$504&amp;"-"&amp;Kanban_Helper!$G$5:$G$504,0),
1)),"")</f>
        <v/>
      </c>
      <c r="V73" s="167" t="str">
        <f t="array" ref="V73">IFERROR(IF(LEN(V$4)=0,"",INDEX(Kanban_Helper!$F$5:$F$504,
MATCH(V$4&amp;"-"&amp;(ROW($K73)-ROW($K$5)-MOD(ROW($K73)-ROW($K$5),3))/3+1, Kanban_Helper!$E$5:$E$504&amp;"-"&amp;Kanban_Helper!$G$5:$G$504,0),
1)),"")</f>
        <v/>
      </c>
      <c r="W73" s="167" t="str">
        <f t="array" ref="W73">IFERROR(IF(LEN(W$4)=0,"",INDEX(Kanban_Helper!$F$5:$F$504,
MATCH(W$4&amp;"-"&amp;(ROW($K73)-ROW($K$5)-MOD(ROW($K73)-ROW($K$5),3))/3+1, Kanban_Helper!$E$5:$E$504&amp;"-"&amp;Kanban_Helper!$G$5:$G$504,0),
1)),"")</f>
        <v/>
      </c>
      <c r="X73" s="167" t="str">
        <f t="array" ref="X73">IFERROR(IF(LEN(X$4)=0,"",INDEX(Kanban_Helper!$F$5:$F$504,
MATCH(X$4&amp;"-"&amp;(ROW($K73)-ROW($K$5)-MOD(ROW($K73)-ROW($K$5),3))/3+1, Kanban_Helper!$E$5:$E$504&amp;"-"&amp;Kanban_Helper!$G$5:$G$504,0),
1)),"")</f>
        <v/>
      </c>
      <c r="Y73" s="167" t="str">
        <f t="array" ref="Y73">IFERROR(IF(LEN(Y$4)=0,"",INDEX(Kanban_Helper!$F$5:$F$504,
MATCH(Y$4&amp;"-"&amp;(ROW($K73)-ROW($K$5)-MOD(ROW($K73)-ROW($K$5),3))/3+1, Kanban_Helper!$E$5:$E$504&amp;"-"&amp;Kanban_Helper!$G$5:$G$504,0),
1)),"")</f>
        <v/>
      </c>
      <c r="Z73" s="167" t="str">
        <f t="array" ref="Z73">IFERROR(IF(LEN(Z$4)=0,"",INDEX(Kanban_Helper!$F$5:$F$504,
MATCH(Z$4&amp;"-"&amp;(ROW($K73)-ROW($K$5)-MOD(ROW($K73)-ROW($K$5),3))/3+1, Kanban_Helper!$E$5:$E$504&amp;"-"&amp;Kanban_Helper!$G$5:$G$504,0),
1)),"")</f>
        <v/>
      </c>
    </row>
    <row r="74" spans="2:26" x14ac:dyDescent="0.25">
      <c r="B74" s="163"/>
      <c r="C74" s="163"/>
      <c r="D74" s="163"/>
      <c r="E74" s="163"/>
      <c r="F74" s="163"/>
      <c r="G74" s="295">
        <f>COUNTIF($E$5:E74,E74)</f>
        <v>0</v>
      </c>
      <c r="L74" s="166" t="str">
        <f t="shared" ref="L74:Z74" si="49">IFERROR(L76,"-")</f>
        <v/>
      </c>
      <c r="M74" s="166" t="str">
        <f t="shared" si="49"/>
        <v/>
      </c>
      <c r="N74" s="166" t="str">
        <f t="shared" si="49"/>
        <v/>
      </c>
      <c r="O74" s="166" t="str">
        <f t="shared" si="49"/>
        <v/>
      </c>
      <c r="P74" s="166" t="str">
        <f t="shared" si="49"/>
        <v/>
      </c>
      <c r="Q74" s="166" t="str">
        <f t="shared" si="49"/>
        <v/>
      </c>
      <c r="R74" s="166" t="str">
        <f t="shared" si="49"/>
        <v/>
      </c>
      <c r="S74" s="166" t="str">
        <f t="shared" si="49"/>
        <v/>
      </c>
      <c r="T74" s="166" t="str">
        <f t="shared" si="49"/>
        <v/>
      </c>
      <c r="U74" s="166" t="str">
        <f t="shared" si="49"/>
        <v/>
      </c>
      <c r="V74" s="166" t="str">
        <f t="shared" si="49"/>
        <v/>
      </c>
      <c r="W74" s="166" t="str">
        <f t="shared" si="49"/>
        <v/>
      </c>
      <c r="X74" s="166" t="str">
        <f t="shared" si="49"/>
        <v/>
      </c>
      <c r="Y74" s="166" t="str">
        <f t="shared" si="49"/>
        <v/>
      </c>
      <c r="Z74" s="166" t="str">
        <f t="shared" si="49"/>
        <v/>
      </c>
    </row>
    <row r="75" spans="2:26" x14ac:dyDescent="0.25">
      <c r="B75" s="163"/>
      <c r="C75" s="163"/>
      <c r="D75" s="163"/>
      <c r="E75" s="163"/>
      <c r="F75" s="163"/>
      <c r="G75" s="295">
        <f>COUNTIF($E$5:E75,E75)</f>
        <v>0</v>
      </c>
      <c r="L75" s="166" t="str">
        <f t="shared" ref="L75:Z75" si="50">IFERROR(L76,"-")</f>
        <v/>
      </c>
      <c r="M75" s="166" t="str">
        <f t="shared" si="50"/>
        <v/>
      </c>
      <c r="N75" s="166" t="str">
        <f t="shared" si="50"/>
        <v/>
      </c>
      <c r="O75" s="166" t="str">
        <f t="shared" si="50"/>
        <v/>
      </c>
      <c r="P75" s="166" t="str">
        <f t="shared" si="50"/>
        <v/>
      </c>
      <c r="Q75" s="166" t="str">
        <f t="shared" si="50"/>
        <v/>
      </c>
      <c r="R75" s="166" t="str">
        <f t="shared" si="50"/>
        <v/>
      </c>
      <c r="S75" s="166" t="str">
        <f t="shared" si="50"/>
        <v/>
      </c>
      <c r="T75" s="166" t="str">
        <f t="shared" si="50"/>
        <v/>
      </c>
      <c r="U75" s="166" t="str">
        <f t="shared" si="50"/>
        <v/>
      </c>
      <c r="V75" s="166" t="str">
        <f t="shared" si="50"/>
        <v/>
      </c>
      <c r="W75" s="166" t="str">
        <f t="shared" si="50"/>
        <v/>
      </c>
      <c r="X75" s="166" t="str">
        <f t="shared" si="50"/>
        <v/>
      </c>
      <c r="Y75" s="166" t="str">
        <f t="shared" si="50"/>
        <v/>
      </c>
      <c r="Z75" s="166" t="str">
        <f t="shared" si="50"/>
        <v/>
      </c>
    </row>
    <row r="76" spans="2:26" x14ac:dyDescent="0.25">
      <c r="B76" s="163"/>
      <c r="C76" s="163"/>
      <c r="D76" s="163"/>
      <c r="E76" s="163"/>
      <c r="F76" s="163"/>
      <c r="G76" s="295">
        <f>COUNTIF($E$5:E76,E76)</f>
        <v>0</v>
      </c>
      <c r="L76" s="167" t="str">
        <f t="array" ref="L76">IFERROR(IF(LEN(L$4)=0,"",INDEX(Kanban_Helper!$F$5:$F$504,
MATCH(L$4&amp;"-"&amp;(ROW($K76)-ROW($K$5)-MOD(ROW($K76)-ROW($K$5),3))/3+1, Kanban_Helper!$E$5:$E$504&amp;"-"&amp;Kanban_Helper!$G$5:$G$504,0),
1)),"")</f>
        <v/>
      </c>
      <c r="M76" s="167" t="str">
        <f t="array" ref="M76">IFERROR(IF(LEN(M$4)=0,"",INDEX(Kanban_Helper!$F$5:$F$504,
MATCH(M$4&amp;"-"&amp;(ROW($K76)-ROW($K$5)-MOD(ROW($K76)-ROW($K$5),3))/3+1, Kanban_Helper!$E$5:$E$504&amp;"-"&amp;Kanban_Helper!$G$5:$G$504,0),
1)),"")</f>
        <v/>
      </c>
      <c r="N76" s="167" t="str">
        <f t="array" ref="N76">IFERROR(IF(LEN(N$4)=0,"",INDEX(Kanban_Helper!$F$5:$F$504,
MATCH(N$4&amp;"-"&amp;(ROW($K76)-ROW($K$5)-MOD(ROW($K76)-ROW($K$5),3))/3+1, Kanban_Helper!$E$5:$E$504&amp;"-"&amp;Kanban_Helper!$G$5:$G$504,0),
1)),"")</f>
        <v/>
      </c>
      <c r="O76" s="167" t="str">
        <f t="array" ref="O76">IFERROR(IF(LEN(O$4)=0,"",INDEX(Kanban_Helper!$F$5:$F$504,
MATCH(O$4&amp;"-"&amp;(ROW($K76)-ROW($K$5)-MOD(ROW($K76)-ROW($K$5),3))/3+1, Kanban_Helper!$E$5:$E$504&amp;"-"&amp;Kanban_Helper!$G$5:$G$504,0),
1)),"")</f>
        <v/>
      </c>
      <c r="P76" s="167" t="str">
        <f t="array" ref="P76">IFERROR(IF(LEN(P$4)=0,"",INDEX(Kanban_Helper!$F$5:$F$504,
MATCH(P$4&amp;"-"&amp;(ROW($K76)-ROW($K$5)-MOD(ROW($K76)-ROW($K$5),3))/3+1, Kanban_Helper!$E$5:$E$504&amp;"-"&amp;Kanban_Helper!$G$5:$G$504,0),
1)),"")</f>
        <v/>
      </c>
      <c r="Q76" s="167" t="str">
        <f t="array" ref="Q76">IFERROR(IF(LEN(Q$4)=0,"",INDEX(Kanban_Helper!$F$5:$F$504,
MATCH(Q$4&amp;"-"&amp;(ROW($K76)-ROW($K$5)-MOD(ROW($K76)-ROW($K$5),3))/3+1, Kanban_Helper!$E$5:$E$504&amp;"-"&amp;Kanban_Helper!$G$5:$G$504,0),
1)),"")</f>
        <v/>
      </c>
      <c r="R76" s="167" t="str">
        <f t="array" ref="R76">IFERROR(IF(LEN(R$4)=0,"",INDEX(Kanban_Helper!$F$5:$F$504,
MATCH(R$4&amp;"-"&amp;(ROW($K76)-ROW($K$5)-MOD(ROW($K76)-ROW($K$5),3))/3+1, Kanban_Helper!$E$5:$E$504&amp;"-"&amp;Kanban_Helper!$G$5:$G$504,0),
1)),"")</f>
        <v/>
      </c>
      <c r="S76" s="167" t="str">
        <f t="array" ref="S76">IFERROR(IF(LEN(S$4)=0,"",INDEX(Kanban_Helper!$F$5:$F$504,
MATCH(S$4&amp;"-"&amp;(ROW($K76)-ROW($K$5)-MOD(ROW($K76)-ROW($K$5),3))/3+1, Kanban_Helper!$E$5:$E$504&amp;"-"&amp;Kanban_Helper!$G$5:$G$504,0),
1)),"")</f>
        <v/>
      </c>
      <c r="T76" s="167" t="str">
        <f t="array" ref="T76">IFERROR(IF(LEN(T$4)=0,"",INDEX(Kanban_Helper!$F$5:$F$504,
MATCH(T$4&amp;"-"&amp;(ROW($K76)-ROW($K$5)-MOD(ROW($K76)-ROW($K$5),3))/3+1, Kanban_Helper!$E$5:$E$504&amp;"-"&amp;Kanban_Helper!$G$5:$G$504,0),
1)),"")</f>
        <v/>
      </c>
      <c r="U76" s="167" t="str">
        <f t="array" ref="U76">IFERROR(IF(LEN(U$4)=0,"",INDEX(Kanban_Helper!$F$5:$F$504,
MATCH(U$4&amp;"-"&amp;(ROW($K76)-ROW($K$5)-MOD(ROW($K76)-ROW($K$5),3))/3+1, Kanban_Helper!$E$5:$E$504&amp;"-"&amp;Kanban_Helper!$G$5:$G$504,0),
1)),"")</f>
        <v/>
      </c>
      <c r="V76" s="167" t="str">
        <f t="array" ref="V76">IFERROR(IF(LEN(V$4)=0,"",INDEX(Kanban_Helper!$F$5:$F$504,
MATCH(V$4&amp;"-"&amp;(ROW($K76)-ROW($K$5)-MOD(ROW($K76)-ROW($K$5),3))/3+1, Kanban_Helper!$E$5:$E$504&amp;"-"&amp;Kanban_Helper!$G$5:$G$504,0),
1)),"")</f>
        <v/>
      </c>
      <c r="W76" s="167" t="str">
        <f t="array" ref="W76">IFERROR(IF(LEN(W$4)=0,"",INDEX(Kanban_Helper!$F$5:$F$504,
MATCH(W$4&amp;"-"&amp;(ROW($K76)-ROW($K$5)-MOD(ROW($K76)-ROW($K$5),3))/3+1, Kanban_Helper!$E$5:$E$504&amp;"-"&amp;Kanban_Helper!$G$5:$G$504,0),
1)),"")</f>
        <v/>
      </c>
      <c r="X76" s="167" t="str">
        <f t="array" ref="X76">IFERROR(IF(LEN(X$4)=0,"",INDEX(Kanban_Helper!$F$5:$F$504,
MATCH(X$4&amp;"-"&amp;(ROW($K76)-ROW($K$5)-MOD(ROW($K76)-ROW($K$5),3))/3+1, Kanban_Helper!$E$5:$E$504&amp;"-"&amp;Kanban_Helper!$G$5:$G$504,0),
1)),"")</f>
        <v/>
      </c>
      <c r="Y76" s="167" t="str">
        <f t="array" ref="Y76">IFERROR(IF(LEN(Y$4)=0,"",INDEX(Kanban_Helper!$F$5:$F$504,
MATCH(Y$4&amp;"-"&amp;(ROW($K76)-ROW($K$5)-MOD(ROW($K76)-ROW($K$5),3))/3+1, Kanban_Helper!$E$5:$E$504&amp;"-"&amp;Kanban_Helper!$G$5:$G$504,0),
1)),"")</f>
        <v/>
      </c>
      <c r="Z76" s="167" t="str">
        <f t="array" ref="Z76">IFERROR(IF(LEN(Z$4)=0,"",INDEX(Kanban_Helper!$F$5:$F$504,
MATCH(Z$4&amp;"-"&amp;(ROW($K76)-ROW($K$5)-MOD(ROW($K76)-ROW($K$5),3))/3+1, Kanban_Helper!$E$5:$E$504&amp;"-"&amp;Kanban_Helper!$G$5:$G$504,0),
1)),"")</f>
        <v/>
      </c>
    </row>
    <row r="77" spans="2:26" x14ac:dyDescent="0.25">
      <c r="B77" s="163"/>
      <c r="C77" s="163"/>
      <c r="D77" s="163"/>
      <c r="E77" s="163"/>
      <c r="F77" s="163"/>
      <c r="G77" s="295">
        <f>COUNTIF($E$5:E77,E77)</f>
        <v>0</v>
      </c>
      <c r="L77" s="166" t="str">
        <f t="shared" ref="L77:Z77" si="51">IFERROR(L79,"-")</f>
        <v/>
      </c>
      <c r="M77" s="166" t="str">
        <f t="shared" si="51"/>
        <v/>
      </c>
      <c r="N77" s="166" t="str">
        <f t="shared" si="51"/>
        <v/>
      </c>
      <c r="O77" s="166" t="str">
        <f t="shared" si="51"/>
        <v/>
      </c>
      <c r="P77" s="166" t="str">
        <f t="shared" si="51"/>
        <v/>
      </c>
      <c r="Q77" s="166" t="str">
        <f t="shared" si="51"/>
        <v/>
      </c>
      <c r="R77" s="166" t="str">
        <f t="shared" si="51"/>
        <v/>
      </c>
      <c r="S77" s="166" t="str">
        <f t="shared" si="51"/>
        <v/>
      </c>
      <c r="T77" s="166" t="str">
        <f t="shared" si="51"/>
        <v/>
      </c>
      <c r="U77" s="166" t="str">
        <f t="shared" si="51"/>
        <v/>
      </c>
      <c r="V77" s="166" t="str">
        <f t="shared" si="51"/>
        <v/>
      </c>
      <c r="W77" s="166" t="str">
        <f t="shared" si="51"/>
        <v/>
      </c>
      <c r="X77" s="166" t="str">
        <f t="shared" si="51"/>
        <v/>
      </c>
      <c r="Y77" s="166" t="str">
        <f t="shared" si="51"/>
        <v/>
      </c>
      <c r="Z77" s="166" t="str">
        <f t="shared" si="51"/>
        <v/>
      </c>
    </row>
    <row r="78" spans="2:26" x14ac:dyDescent="0.25">
      <c r="B78" s="163"/>
      <c r="C78" s="163"/>
      <c r="D78" s="163"/>
      <c r="E78" s="163"/>
      <c r="F78" s="163"/>
      <c r="G78" s="295">
        <f>COUNTIF($E$5:E78,E78)</f>
        <v>0</v>
      </c>
      <c r="L78" s="166" t="str">
        <f t="shared" ref="L78:Z78" si="52">IFERROR(L79,"-")</f>
        <v/>
      </c>
      <c r="M78" s="166" t="str">
        <f t="shared" si="52"/>
        <v/>
      </c>
      <c r="N78" s="166" t="str">
        <f t="shared" si="52"/>
        <v/>
      </c>
      <c r="O78" s="166" t="str">
        <f t="shared" si="52"/>
        <v/>
      </c>
      <c r="P78" s="166" t="str">
        <f t="shared" si="52"/>
        <v/>
      </c>
      <c r="Q78" s="166" t="str">
        <f t="shared" si="52"/>
        <v/>
      </c>
      <c r="R78" s="166" t="str">
        <f t="shared" si="52"/>
        <v/>
      </c>
      <c r="S78" s="166" t="str">
        <f t="shared" si="52"/>
        <v/>
      </c>
      <c r="T78" s="166" t="str">
        <f t="shared" si="52"/>
        <v/>
      </c>
      <c r="U78" s="166" t="str">
        <f t="shared" si="52"/>
        <v/>
      </c>
      <c r="V78" s="166" t="str">
        <f t="shared" si="52"/>
        <v/>
      </c>
      <c r="W78" s="166" t="str">
        <f t="shared" si="52"/>
        <v/>
      </c>
      <c r="X78" s="166" t="str">
        <f t="shared" si="52"/>
        <v/>
      </c>
      <c r="Y78" s="166" t="str">
        <f t="shared" si="52"/>
        <v/>
      </c>
      <c r="Z78" s="166" t="str">
        <f t="shared" si="52"/>
        <v/>
      </c>
    </row>
    <row r="79" spans="2:26" x14ac:dyDescent="0.25">
      <c r="B79" s="163"/>
      <c r="C79" s="163"/>
      <c r="D79" s="163"/>
      <c r="E79" s="163"/>
      <c r="F79" s="163"/>
      <c r="G79" s="295">
        <f>COUNTIF($E$5:E79,E79)</f>
        <v>0</v>
      </c>
      <c r="L79" s="167" t="str">
        <f t="array" ref="L79">IFERROR(IF(LEN(L$4)=0,"",INDEX(Kanban_Helper!$F$5:$F$504,
MATCH(L$4&amp;"-"&amp;(ROW($K79)-ROW($K$5)-MOD(ROW($K79)-ROW($K$5),3))/3+1, Kanban_Helper!$E$5:$E$504&amp;"-"&amp;Kanban_Helper!$G$5:$G$504,0),
1)),"")</f>
        <v/>
      </c>
      <c r="M79" s="167" t="str">
        <f t="array" ref="M79">IFERROR(IF(LEN(M$4)=0,"",INDEX(Kanban_Helper!$F$5:$F$504,
MATCH(M$4&amp;"-"&amp;(ROW($K79)-ROW($K$5)-MOD(ROW($K79)-ROW($K$5),3))/3+1, Kanban_Helper!$E$5:$E$504&amp;"-"&amp;Kanban_Helper!$G$5:$G$504,0),
1)),"")</f>
        <v/>
      </c>
      <c r="N79" s="167" t="str">
        <f t="array" ref="N79">IFERROR(IF(LEN(N$4)=0,"",INDEX(Kanban_Helper!$F$5:$F$504,
MATCH(N$4&amp;"-"&amp;(ROW($K79)-ROW($K$5)-MOD(ROW($K79)-ROW($K$5),3))/3+1, Kanban_Helper!$E$5:$E$504&amp;"-"&amp;Kanban_Helper!$G$5:$G$504,0),
1)),"")</f>
        <v/>
      </c>
      <c r="O79" s="167" t="str">
        <f t="array" ref="O79">IFERROR(IF(LEN(O$4)=0,"",INDEX(Kanban_Helper!$F$5:$F$504,
MATCH(O$4&amp;"-"&amp;(ROW($K79)-ROW($K$5)-MOD(ROW($K79)-ROW($K$5),3))/3+1, Kanban_Helper!$E$5:$E$504&amp;"-"&amp;Kanban_Helper!$G$5:$G$504,0),
1)),"")</f>
        <v/>
      </c>
      <c r="P79" s="167" t="str">
        <f t="array" ref="P79">IFERROR(IF(LEN(P$4)=0,"",INDEX(Kanban_Helper!$F$5:$F$504,
MATCH(P$4&amp;"-"&amp;(ROW($K79)-ROW($K$5)-MOD(ROW($K79)-ROW($K$5),3))/3+1, Kanban_Helper!$E$5:$E$504&amp;"-"&amp;Kanban_Helper!$G$5:$G$504,0),
1)),"")</f>
        <v/>
      </c>
      <c r="Q79" s="167" t="str">
        <f t="array" ref="Q79">IFERROR(IF(LEN(Q$4)=0,"",INDEX(Kanban_Helper!$F$5:$F$504,
MATCH(Q$4&amp;"-"&amp;(ROW($K79)-ROW($K$5)-MOD(ROW($K79)-ROW($K$5),3))/3+1, Kanban_Helper!$E$5:$E$504&amp;"-"&amp;Kanban_Helper!$G$5:$G$504,0),
1)),"")</f>
        <v/>
      </c>
      <c r="R79" s="167" t="str">
        <f t="array" ref="R79">IFERROR(IF(LEN(R$4)=0,"",INDEX(Kanban_Helper!$F$5:$F$504,
MATCH(R$4&amp;"-"&amp;(ROW($K79)-ROW($K$5)-MOD(ROW($K79)-ROW($K$5),3))/3+1, Kanban_Helper!$E$5:$E$504&amp;"-"&amp;Kanban_Helper!$G$5:$G$504,0),
1)),"")</f>
        <v/>
      </c>
      <c r="S79" s="167" t="str">
        <f t="array" ref="S79">IFERROR(IF(LEN(S$4)=0,"",INDEX(Kanban_Helper!$F$5:$F$504,
MATCH(S$4&amp;"-"&amp;(ROW($K79)-ROW($K$5)-MOD(ROW($K79)-ROW($K$5),3))/3+1, Kanban_Helper!$E$5:$E$504&amp;"-"&amp;Kanban_Helper!$G$5:$G$504,0),
1)),"")</f>
        <v/>
      </c>
      <c r="T79" s="167" t="str">
        <f t="array" ref="T79">IFERROR(IF(LEN(T$4)=0,"",INDEX(Kanban_Helper!$F$5:$F$504,
MATCH(T$4&amp;"-"&amp;(ROW($K79)-ROW($K$5)-MOD(ROW($K79)-ROW($K$5),3))/3+1, Kanban_Helper!$E$5:$E$504&amp;"-"&amp;Kanban_Helper!$G$5:$G$504,0),
1)),"")</f>
        <v/>
      </c>
      <c r="U79" s="167" t="str">
        <f t="array" ref="U79">IFERROR(IF(LEN(U$4)=0,"",INDEX(Kanban_Helper!$F$5:$F$504,
MATCH(U$4&amp;"-"&amp;(ROW($K79)-ROW($K$5)-MOD(ROW($K79)-ROW($K$5),3))/3+1, Kanban_Helper!$E$5:$E$504&amp;"-"&amp;Kanban_Helper!$G$5:$G$504,0),
1)),"")</f>
        <v/>
      </c>
      <c r="V79" s="167" t="str">
        <f t="array" ref="V79">IFERROR(IF(LEN(V$4)=0,"",INDEX(Kanban_Helper!$F$5:$F$504,
MATCH(V$4&amp;"-"&amp;(ROW($K79)-ROW($K$5)-MOD(ROW($K79)-ROW($K$5),3))/3+1, Kanban_Helper!$E$5:$E$504&amp;"-"&amp;Kanban_Helper!$G$5:$G$504,0),
1)),"")</f>
        <v/>
      </c>
      <c r="W79" s="167" t="str">
        <f t="array" ref="W79">IFERROR(IF(LEN(W$4)=0,"",INDEX(Kanban_Helper!$F$5:$F$504,
MATCH(W$4&amp;"-"&amp;(ROW($K79)-ROW($K$5)-MOD(ROW($K79)-ROW($K$5),3))/3+1, Kanban_Helper!$E$5:$E$504&amp;"-"&amp;Kanban_Helper!$G$5:$G$504,0),
1)),"")</f>
        <v/>
      </c>
      <c r="X79" s="167" t="str">
        <f t="array" ref="X79">IFERROR(IF(LEN(X$4)=0,"",INDEX(Kanban_Helper!$F$5:$F$504,
MATCH(X$4&amp;"-"&amp;(ROW($K79)-ROW($K$5)-MOD(ROW($K79)-ROW($K$5),3))/3+1, Kanban_Helper!$E$5:$E$504&amp;"-"&amp;Kanban_Helper!$G$5:$G$504,0),
1)),"")</f>
        <v/>
      </c>
      <c r="Y79" s="167" t="str">
        <f t="array" ref="Y79">IFERROR(IF(LEN(Y$4)=0,"",INDEX(Kanban_Helper!$F$5:$F$504,
MATCH(Y$4&amp;"-"&amp;(ROW($K79)-ROW($K$5)-MOD(ROW($K79)-ROW($K$5),3))/3+1, Kanban_Helper!$E$5:$E$504&amp;"-"&amp;Kanban_Helper!$G$5:$G$504,0),
1)),"")</f>
        <v/>
      </c>
      <c r="Z79" s="167" t="str">
        <f t="array" ref="Z79">IFERROR(IF(LEN(Z$4)=0,"",INDEX(Kanban_Helper!$F$5:$F$504,
MATCH(Z$4&amp;"-"&amp;(ROW($K79)-ROW($K$5)-MOD(ROW($K79)-ROW($K$5),3))/3+1, Kanban_Helper!$E$5:$E$504&amp;"-"&amp;Kanban_Helper!$G$5:$G$504,0),
1)),"")</f>
        <v/>
      </c>
    </row>
    <row r="80" spans="2:26" x14ac:dyDescent="0.25">
      <c r="B80" s="163"/>
      <c r="C80" s="163"/>
      <c r="D80" s="163"/>
      <c r="E80" s="163"/>
      <c r="F80" s="163"/>
      <c r="G80" s="295">
        <f>COUNTIF($E$5:E80,E80)</f>
        <v>0</v>
      </c>
      <c r="L80" s="166" t="str">
        <f t="shared" ref="L80:Z80" si="53">IFERROR(L82,"-")</f>
        <v/>
      </c>
      <c r="M80" s="166" t="str">
        <f t="shared" si="53"/>
        <v/>
      </c>
      <c r="N80" s="166" t="str">
        <f t="shared" si="53"/>
        <v/>
      </c>
      <c r="O80" s="166" t="str">
        <f t="shared" si="53"/>
        <v/>
      </c>
      <c r="P80" s="166" t="str">
        <f t="shared" si="53"/>
        <v/>
      </c>
      <c r="Q80" s="166" t="str">
        <f t="shared" si="53"/>
        <v/>
      </c>
      <c r="R80" s="166" t="str">
        <f t="shared" si="53"/>
        <v/>
      </c>
      <c r="S80" s="166" t="str">
        <f t="shared" si="53"/>
        <v/>
      </c>
      <c r="T80" s="166" t="str">
        <f t="shared" si="53"/>
        <v/>
      </c>
      <c r="U80" s="166" t="str">
        <f t="shared" si="53"/>
        <v/>
      </c>
      <c r="V80" s="166" t="str">
        <f t="shared" si="53"/>
        <v/>
      </c>
      <c r="W80" s="166" t="str">
        <f t="shared" si="53"/>
        <v/>
      </c>
      <c r="X80" s="166" t="str">
        <f t="shared" si="53"/>
        <v/>
      </c>
      <c r="Y80" s="166" t="str">
        <f t="shared" si="53"/>
        <v/>
      </c>
      <c r="Z80" s="166" t="str">
        <f t="shared" si="53"/>
        <v/>
      </c>
    </row>
    <row r="81" spans="2:26" x14ac:dyDescent="0.25">
      <c r="B81" s="163"/>
      <c r="C81" s="163"/>
      <c r="D81" s="163"/>
      <c r="E81" s="163"/>
      <c r="F81" s="163"/>
      <c r="G81" s="295">
        <f>COUNTIF($E$5:E81,E81)</f>
        <v>0</v>
      </c>
      <c r="L81" s="166" t="str">
        <f t="shared" ref="L81:Z81" si="54">IFERROR(L82,"-")</f>
        <v/>
      </c>
      <c r="M81" s="166" t="str">
        <f t="shared" si="54"/>
        <v/>
      </c>
      <c r="N81" s="166" t="str">
        <f t="shared" si="54"/>
        <v/>
      </c>
      <c r="O81" s="166" t="str">
        <f t="shared" si="54"/>
        <v/>
      </c>
      <c r="P81" s="166" t="str">
        <f t="shared" si="54"/>
        <v/>
      </c>
      <c r="Q81" s="166" t="str">
        <f t="shared" si="54"/>
        <v/>
      </c>
      <c r="R81" s="166" t="str">
        <f t="shared" si="54"/>
        <v/>
      </c>
      <c r="S81" s="166" t="str">
        <f t="shared" si="54"/>
        <v/>
      </c>
      <c r="T81" s="166" t="str">
        <f t="shared" si="54"/>
        <v/>
      </c>
      <c r="U81" s="166" t="str">
        <f t="shared" si="54"/>
        <v/>
      </c>
      <c r="V81" s="166" t="str">
        <f t="shared" si="54"/>
        <v/>
      </c>
      <c r="W81" s="166" t="str">
        <f t="shared" si="54"/>
        <v/>
      </c>
      <c r="X81" s="166" t="str">
        <f t="shared" si="54"/>
        <v/>
      </c>
      <c r="Y81" s="166" t="str">
        <f t="shared" si="54"/>
        <v/>
      </c>
      <c r="Z81" s="166" t="str">
        <f t="shared" si="54"/>
        <v/>
      </c>
    </row>
    <row r="82" spans="2:26" x14ac:dyDescent="0.25">
      <c r="B82" s="163"/>
      <c r="C82" s="163"/>
      <c r="D82" s="163"/>
      <c r="E82" s="163"/>
      <c r="F82" s="163"/>
      <c r="G82" s="295">
        <f>COUNTIF($E$5:E82,E82)</f>
        <v>0</v>
      </c>
      <c r="L82" s="167" t="str">
        <f t="array" ref="L82">IFERROR(IF(LEN(L$4)=0,"",INDEX(Kanban_Helper!$F$5:$F$504,
MATCH(L$4&amp;"-"&amp;(ROW($K82)-ROW($K$5)-MOD(ROW($K82)-ROW($K$5),3))/3+1, Kanban_Helper!$E$5:$E$504&amp;"-"&amp;Kanban_Helper!$G$5:$G$504,0),
1)),"")</f>
        <v/>
      </c>
      <c r="M82" s="167" t="str">
        <f t="array" ref="M82">IFERROR(IF(LEN(M$4)=0,"",INDEX(Kanban_Helper!$F$5:$F$504,
MATCH(M$4&amp;"-"&amp;(ROW($K82)-ROW($K$5)-MOD(ROW($K82)-ROW($K$5),3))/3+1, Kanban_Helper!$E$5:$E$504&amp;"-"&amp;Kanban_Helper!$G$5:$G$504,0),
1)),"")</f>
        <v/>
      </c>
      <c r="N82" s="167" t="str">
        <f t="array" ref="N82">IFERROR(IF(LEN(N$4)=0,"",INDEX(Kanban_Helper!$F$5:$F$504,
MATCH(N$4&amp;"-"&amp;(ROW($K82)-ROW($K$5)-MOD(ROW($K82)-ROW($K$5),3))/3+1, Kanban_Helper!$E$5:$E$504&amp;"-"&amp;Kanban_Helper!$G$5:$G$504,0),
1)),"")</f>
        <v/>
      </c>
      <c r="O82" s="167" t="str">
        <f t="array" ref="O82">IFERROR(IF(LEN(O$4)=0,"",INDEX(Kanban_Helper!$F$5:$F$504,
MATCH(O$4&amp;"-"&amp;(ROW($K82)-ROW($K$5)-MOD(ROW($K82)-ROW($K$5),3))/3+1, Kanban_Helper!$E$5:$E$504&amp;"-"&amp;Kanban_Helper!$G$5:$G$504,0),
1)),"")</f>
        <v/>
      </c>
      <c r="P82" s="167" t="str">
        <f t="array" ref="P82">IFERROR(IF(LEN(P$4)=0,"",INDEX(Kanban_Helper!$F$5:$F$504,
MATCH(P$4&amp;"-"&amp;(ROW($K82)-ROW($K$5)-MOD(ROW($K82)-ROW($K$5),3))/3+1, Kanban_Helper!$E$5:$E$504&amp;"-"&amp;Kanban_Helper!$G$5:$G$504,0),
1)),"")</f>
        <v/>
      </c>
      <c r="Q82" s="167" t="str">
        <f t="array" ref="Q82">IFERROR(IF(LEN(Q$4)=0,"",INDEX(Kanban_Helper!$F$5:$F$504,
MATCH(Q$4&amp;"-"&amp;(ROW($K82)-ROW($K$5)-MOD(ROW($K82)-ROW($K$5),3))/3+1, Kanban_Helper!$E$5:$E$504&amp;"-"&amp;Kanban_Helper!$G$5:$G$504,0),
1)),"")</f>
        <v/>
      </c>
      <c r="R82" s="167" t="str">
        <f t="array" ref="R82">IFERROR(IF(LEN(R$4)=0,"",INDEX(Kanban_Helper!$F$5:$F$504,
MATCH(R$4&amp;"-"&amp;(ROW($K82)-ROW($K$5)-MOD(ROW($K82)-ROW($K$5),3))/3+1, Kanban_Helper!$E$5:$E$504&amp;"-"&amp;Kanban_Helper!$G$5:$G$504,0),
1)),"")</f>
        <v/>
      </c>
      <c r="S82" s="167" t="str">
        <f t="array" ref="S82">IFERROR(IF(LEN(S$4)=0,"",INDEX(Kanban_Helper!$F$5:$F$504,
MATCH(S$4&amp;"-"&amp;(ROW($K82)-ROW($K$5)-MOD(ROW($K82)-ROW($K$5),3))/3+1, Kanban_Helper!$E$5:$E$504&amp;"-"&amp;Kanban_Helper!$G$5:$G$504,0),
1)),"")</f>
        <v/>
      </c>
      <c r="T82" s="167" t="str">
        <f t="array" ref="T82">IFERROR(IF(LEN(T$4)=0,"",INDEX(Kanban_Helper!$F$5:$F$504,
MATCH(T$4&amp;"-"&amp;(ROW($K82)-ROW($K$5)-MOD(ROW($K82)-ROW($K$5),3))/3+1, Kanban_Helper!$E$5:$E$504&amp;"-"&amp;Kanban_Helper!$G$5:$G$504,0),
1)),"")</f>
        <v/>
      </c>
      <c r="U82" s="167" t="str">
        <f t="array" ref="U82">IFERROR(IF(LEN(U$4)=0,"",INDEX(Kanban_Helper!$F$5:$F$504,
MATCH(U$4&amp;"-"&amp;(ROW($K82)-ROW($K$5)-MOD(ROW($K82)-ROW($K$5),3))/3+1, Kanban_Helper!$E$5:$E$504&amp;"-"&amp;Kanban_Helper!$G$5:$G$504,0),
1)),"")</f>
        <v/>
      </c>
      <c r="V82" s="167" t="str">
        <f t="array" ref="V82">IFERROR(IF(LEN(V$4)=0,"",INDEX(Kanban_Helper!$F$5:$F$504,
MATCH(V$4&amp;"-"&amp;(ROW($K82)-ROW($K$5)-MOD(ROW($K82)-ROW($K$5),3))/3+1, Kanban_Helper!$E$5:$E$504&amp;"-"&amp;Kanban_Helper!$G$5:$G$504,0),
1)),"")</f>
        <v/>
      </c>
      <c r="W82" s="167" t="str">
        <f t="array" ref="W82">IFERROR(IF(LEN(W$4)=0,"",INDEX(Kanban_Helper!$F$5:$F$504,
MATCH(W$4&amp;"-"&amp;(ROW($K82)-ROW($K$5)-MOD(ROW($K82)-ROW($K$5),3))/3+1, Kanban_Helper!$E$5:$E$504&amp;"-"&amp;Kanban_Helper!$G$5:$G$504,0),
1)),"")</f>
        <v/>
      </c>
      <c r="X82" s="167" t="str">
        <f t="array" ref="X82">IFERROR(IF(LEN(X$4)=0,"",INDEX(Kanban_Helper!$F$5:$F$504,
MATCH(X$4&amp;"-"&amp;(ROW($K82)-ROW($K$5)-MOD(ROW($K82)-ROW($K$5),3))/3+1, Kanban_Helper!$E$5:$E$504&amp;"-"&amp;Kanban_Helper!$G$5:$G$504,0),
1)),"")</f>
        <v/>
      </c>
      <c r="Y82" s="167" t="str">
        <f t="array" ref="Y82">IFERROR(IF(LEN(Y$4)=0,"",INDEX(Kanban_Helper!$F$5:$F$504,
MATCH(Y$4&amp;"-"&amp;(ROW($K82)-ROW($K$5)-MOD(ROW($K82)-ROW($K$5),3))/3+1, Kanban_Helper!$E$5:$E$504&amp;"-"&amp;Kanban_Helper!$G$5:$G$504,0),
1)),"")</f>
        <v/>
      </c>
      <c r="Z82" s="167" t="str">
        <f t="array" ref="Z82">IFERROR(IF(LEN(Z$4)=0,"",INDEX(Kanban_Helper!$F$5:$F$504,
MATCH(Z$4&amp;"-"&amp;(ROW($K82)-ROW($K$5)-MOD(ROW($K82)-ROW($K$5),3))/3+1, Kanban_Helper!$E$5:$E$504&amp;"-"&amp;Kanban_Helper!$G$5:$G$504,0),
1)),"")</f>
        <v/>
      </c>
    </row>
    <row r="83" spans="2:26" x14ac:dyDescent="0.25">
      <c r="B83" s="163"/>
      <c r="C83" s="163"/>
      <c r="D83" s="163"/>
      <c r="E83" s="163"/>
      <c r="F83" s="163"/>
      <c r="G83" s="295">
        <f>COUNTIF($E$5:E83,E83)</f>
        <v>0</v>
      </c>
      <c r="L83" s="166" t="str">
        <f t="shared" ref="L83:Z83" si="55">IFERROR(L85,"-")</f>
        <v/>
      </c>
      <c r="M83" s="166" t="str">
        <f t="shared" si="55"/>
        <v/>
      </c>
      <c r="N83" s="166" t="str">
        <f t="shared" si="55"/>
        <v/>
      </c>
      <c r="O83" s="166" t="str">
        <f t="shared" si="55"/>
        <v/>
      </c>
      <c r="P83" s="166" t="str">
        <f t="shared" si="55"/>
        <v/>
      </c>
      <c r="Q83" s="166" t="str">
        <f t="shared" si="55"/>
        <v/>
      </c>
      <c r="R83" s="166" t="str">
        <f t="shared" si="55"/>
        <v/>
      </c>
      <c r="S83" s="166" t="str">
        <f t="shared" si="55"/>
        <v/>
      </c>
      <c r="T83" s="166" t="str">
        <f t="shared" si="55"/>
        <v/>
      </c>
      <c r="U83" s="166" t="str">
        <f t="shared" si="55"/>
        <v/>
      </c>
      <c r="V83" s="166" t="str">
        <f t="shared" si="55"/>
        <v/>
      </c>
      <c r="W83" s="166" t="str">
        <f t="shared" si="55"/>
        <v/>
      </c>
      <c r="X83" s="166" t="str">
        <f t="shared" si="55"/>
        <v/>
      </c>
      <c r="Y83" s="166" t="str">
        <f t="shared" si="55"/>
        <v/>
      </c>
      <c r="Z83" s="166" t="str">
        <f t="shared" si="55"/>
        <v/>
      </c>
    </row>
    <row r="84" spans="2:26" x14ac:dyDescent="0.25">
      <c r="B84" s="163"/>
      <c r="C84" s="163"/>
      <c r="D84" s="163"/>
      <c r="E84" s="163"/>
      <c r="F84" s="163"/>
      <c r="G84" s="295">
        <f>COUNTIF($E$5:E84,E84)</f>
        <v>0</v>
      </c>
      <c r="L84" s="166" t="str">
        <f t="shared" ref="L84:Z84" si="56">IFERROR(L85,"-")</f>
        <v/>
      </c>
      <c r="M84" s="166" t="str">
        <f t="shared" si="56"/>
        <v/>
      </c>
      <c r="N84" s="166" t="str">
        <f t="shared" si="56"/>
        <v/>
      </c>
      <c r="O84" s="166" t="str">
        <f t="shared" si="56"/>
        <v/>
      </c>
      <c r="P84" s="166" t="str">
        <f t="shared" si="56"/>
        <v/>
      </c>
      <c r="Q84" s="166" t="str">
        <f t="shared" si="56"/>
        <v/>
      </c>
      <c r="R84" s="166" t="str">
        <f t="shared" si="56"/>
        <v/>
      </c>
      <c r="S84" s="166" t="str">
        <f t="shared" si="56"/>
        <v/>
      </c>
      <c r="T84" s="166" t="str">
        <f t="shared" si="56"/>
        <v/>
      </c>
      <c r="U84" s="166" t="str">
        <f t="shared" si="56"/>
        <v/>
      </c>
      <c r="V84" s="166" t="str">
        <f t="shared" si="56"/>
        <v/>
      </c>
      <c r="W84" s="166" t="str">
        <f t="shared" si="56"/>
        <v/>
      </c>
      <c r="X84" s="166" t="str">
        <f t="shared" si="56"/>
        <v/>
      </c>
      <c r="Y84" s="166" t="str">
        <f t="shared" si="56"/>
        <v/>
      </c>
      <c r="Z84" s="166" t="str">
        <f t="shared" si="56"/>
        <v/>
      </c>
    </row>
    <row r="85" spans="2:26" x14ac:dyDescent="0.25">
      <c r="B85" s="163"/>
      <c r="C85" s="163"/>
      <c r="D85" s="163"/>
      <c r="E85" s="163"/>
      <c r="F85" s="163"/>
      <c r="G85" s="295">
        <f>COUNTIF($E$5:E85,E85)</f>
        <v>0</v>
      </c>
      <c r="L85" s="167" t="str">
        <f t="array" ref="L85">IFERROR(IF(LEN(L$4)=0,"",INDEX(Kanban_Helper!$F$5:$F$504,
MATCH(L$4&amp;"-"&amp;(ROW($K85)-ROW($K$5)-MOD(ROW($K85)-ROW($K$5),3))/3+1, Kanban_Helper!$E$5:$E$504&amp;"-"&amp;Kanban_Helper!$G$5:$G$504,0),
1)),"")</f>
        <v/>
      </c>
      <c r="M85" s="167" t="str">
        <f t="array" ref="M85">IFERROR(IF(LEN(M$4)=0,"",INDEX(Kanban_Helper!$F$5:$F$504,
MATCH(M$4&amp;"-"&amp;(ROW($K85)-ROW($K$5)-MOD(ROW($K85)-ROW($K$5),3))/3+1, Kanban_Helper!$E$5:$E$504&amp;"-"&amp;Kanban_Helper!$G$5:$G$504,0),
1)),"")</f>
        <v/>
      </c>
      <c r="N85" s="167" t="str">
        <f t="array" ref="N85">IFERROR(IF(LEN(N$4)=0,"",INDEX(Kanban_Helper!$F$5:$F$504,
MATCH(N$4&amp;"-"&amp;(ROW($K85)-ROW($K$5)-MOD(ROW($K85)-ROW($K$5),3))/3+1, Kanban_Helper!$E$5:$E$504&amp;"-"&amp;Kanban_Helper!$G$5:$G$504,0),
1)),"")</f>
        <v/>
      </c>
      <c r="O85" s="167" t="str">
        <f t="array" ref="O85">IFERROR(IF(LEN(O$4)=0,"",INDEX(Kanban_Helper!$F$5:$F$504,
MATCH(O$4&amp;"-"&amp;(ROW($K85)-ROW($K$5)-MOD(ROW($K85)-ROW($K$5),3))/3+1, Kanban_Helper!$E$5:$E$504&amp;"-"&amp;Kanban_Helper!$G$5:$G$504,0),
1)),"")</f>
        <v/>
      </c>
      <c r="P85" s="167" t="str">
        <f t="array" ref="P85">IFERROR(IF(LEN(P$4)=0,"",INDEX(Kanban_Helper!$F$5:$F$504,
MATCH(P$4&amp;"-"&amp;(ROW($K85)-ROW($K$5)-MOD(ROW($K85)-ROW($K$5),3))/3+1, Kanban_Helper!$E$5:$E$504&amp;"-"&amp;Kanban_Helper!$G$5:$G$504,0),
1)),"")</f>
        <v/>
      </c>
      <c r="Q85" s="167" t="str">
        <f t="array" ref="Q85">IFERROR(IF(LEN(Q$4)=0,"",INDEX(Kanban_Helper!$F$5:$F$504,
MATCH(Q$4&amp;"-"&amp;(ROW($K85)-ROW($K$5)-MOD(ROW($K85)-ROW($K$5),3))/3+1, Kanban_Helper!$E$5:$E$504&amp;"-"&amp;Kanban_Helper!$G$5:$G$504,0),
1)),"")</f>
        <v/>
      </c>
      <c r="R85" s="167" t="str">
        <f t="array" ref="R85">IFERROR(IF(LEN(R$4)=0,"",INDEX(Kanban_Helper!$F$5:$F$504,
MATCH(R$4&amp;"-"&amp;(ROW($K85)-ROW($K$5)-MOD(ROW($K85)-ROW($K$5),3))/3+1, Kanban_Helper!$E$5:$E$504&amp;"-"&amp;Kanban_Helper!$G$5:$G$504,0),
1)),"")</f>
        <v/>
      </c>
      <c r="S85" s="167" t="str">
        <f t="array" ref="S85">IFERROR(IF(LEN(S$4)=0,"",INDEX(Kanban_Helper!$F$5:$F$504,
MATCH(S$4&amp;"-"&amp;(ROW($K85)-ROW($K$5)-MOD(ROW($K85)-ROW($K$5),3))/3+1, Kanban_Helper!$E$5:$E$504&amp;"-"&amp;Kanban_Helper!$G$5:$G$504,0),
1)),"")</f>
        <v/>
      </c>
      <c r="T85" s="167" t="str">
        <f t="array" ref="T85">IFERROR(IF(LEN(T$4)=0,"",INDEX(Kanban_Helper!$F$5:$F$504,
MATCH(T$4&amp;"-"&amp;(ROW($K85)-ROW($K$5)-MOD(ROW($K85)-ROW($K$5),3))/3+1, Kanban_Helper!$E$5:$E$504&amp;"-"&amp;Kanban_Helper!$G$5:$G$504,0),
1)),"")</f>
        <v/>
      </c>
      <c r="U85" s="167" t="str">
        <f t="array" ref="U85">IFERROR(IF(LEN(U$4)=0,"",INDEX(Kanban_Helper!$F$5:$F$504,
MATCH(U$4&amp;"-"&amp;(ROW($K85)-ROW($K$5)-MOD(ROW($K85)-ROW($K$5),3))/3+1, Kanban_Helper!$E$5:$E$504&amp;"-"&amp;Kanban_Helper!$G$5:$G$504,0),
1)),"")</f>
        <v/>
      </c>
      <c r="V85" s="167" t="str">
        <f t="array" ref="V85">IFERROR(IF(LEN(V$4)=0,"",INDEX(Kanban_Helper!$F$5:$F$504,
MATCH(V$4&amp;"-"&amp;(ROW($K85)-ROW($K$5)-MOD(ROW($K85)-ROW($K$5),3))/3+1, Kanban_Helper!$E$5:$E$504&amp;"-"&amp;Kanban_Helper!$G$5:$G$504,0),
1)),"")</f>
        <v/>
      </c>
      <c r="W85" s="167" t="str">
        <f t="array" ref="W85">IFERROR(IF(LEN(W$4)=0,"",INDEX(Kanban_Helper!$F$5:$F$504,
MATCH(W$4&amp;"-"&amp;(ROW($K85)-ROW($K$5)-MOD(ROW($K85)-ROW($K$5),3))/3+1, Kanban_Helper!$E$5:$E$504&amp;"-"&amp;Kanban_Helper!$G$5:$G$504,0),
1)),"")</f>
        <v/>
      </c>
      <c r="X85" s="167" t="str">
        <f t="array" ref="X85">IFERROR(IF(LEN(X$4)=0,"",INDEX(Kanban_Helper!$F$5:$F$504,
MATCH(X$4&amp;"-"&amp;(ROW($K85)-ROW($K$5)-MOD(ROW($K85)-ROW($K$5),3))/3+1, Kanban_Helper!$E$5:$E$504&amp;"-"&amp;Kanban_Helper!$G$5:$G$504,0),
1)),"")</f>
        <v/>
      </c>
      <c r="Y85" s="167" t="str">
        <f t="array" ref="Y85">IFERROR(IF(LEN(Y$4)=0,"",INDEX(Kanban_Helper!$F$5:$F$504,
MATCH(Y$4&amp;"-"&amp;(ROW($K85)-ROW($K$5)-MOD(ROW($K85)-ROW($K$5),3))/3+1, Kanban_Helper!$E$5:$E$504&amp;"-"&amp;Kanban_Helper!$G$5:$G$504,0),
1)),"")</f>
        <v/>
      </c>
      <c r="Z85" s="167" t="str">
        <f t="array" ref="Z85">IFERROR(IF(LEN(Z$4)=0,"",INDEX(Kanban_Helper!$F$5:$F$504,
MATCH(Z$4&amp;"-"&amp;(ROW($K85)-ROW($K$5)-MOD(ROW($K85)-ROW($K$5),3))/3+1, Kanban_Helper!$E$5:$E$504&amp;"-"&amp;Kanban_Helper!$G$5:$G$504,0),
1)),"")</f>
        <v/>
      </c>
    </row>
    <row r="86" spans="2:26" x14ac:dyDescent="0.25">
      <c r="B86" s="163"/>
      <c r="C86" s="163"/>
      <c r="D86" s="163"/>
      <c r="E86" s="163"/>
      <c r="F86" s="163"/>
      <c r="G86" s="295">
        <f>COUNTIF($E$5:E86,E86)</f>
        <v>0</v>
      </c>
      <c r="L86" s="166" t="str">
        <f t="shared" ref="L86:Z86" si="57">IFERROR(L88,"-")</f>
        <v/>
      </c>
      <c r="M86" s="166" t="str">
        <f t="shared" si="57"/>
        <v/>
      </c>
      <c r="N86" s="166" t="str">
        <f t="shared" si="57"/>
        <v/>
      </c>
      <c r="O86" s="166" t="str">
        <f t="shared" si="57"/>
        <v/>
      </c>
      <c r="P86" s="166" t="str">
        <f t="shared" si="57"/>
        <v/>
      </c>
      <c r="Q86" s="166" t="str">
        <f t="shared" si="57"/>
        <v/>
      </c>
      <c r="R86" s="166" t="str">
        <f t="shared" si="57"/>
        <v/>
      </c>
      <c r="S86" s="166" t="str">
        <f t="shared" si="57"/>
        <v/>
      </c>
      <c r="T86" s="166" t="str">
        <f t="shared" si="57"/>
        <v/>
      </c>
      <c r="U86" s="166" t="str">
        <f t="shared" si="57"/>
        <v/>
      </c>
      <c r="V86" s="166" t="str">
        <f t="shared" si="57"/>
        <v/>
      </c>
      <c r="W86" s="166" t="str">
        <f t="shared" si="57"/>
        <v/>
      </c>
      <c r="X86" s="166" t="str">
        <f t="shared" si="57"/>
        <v/>
      </c>
      <c r="Y86" s="166" t="str">
        <f t="shared" si="57"/>
        <v/>
      </c>
      <c r="Z86" s="166" t="str">
        <f t="shared" si="57"/>
        <v/>
      </c>
    </row>
    <row r="87" spans="2:26" x14ac:dyDescent="0.25">
      <c r="B87" s="163"/>
      <c r="C87" s="163"/>
      <c r="D87" s="163"/>
      <c r="E87" s="163"/>
      <c r="F87" s="163"/>
      <c r="G87" s="295">
        <f>COUNTIF($E$5:E87,E87)</f>
        <v>0</v>
      </c>
      <c r="L87" s="166" t="str">
        <f t="shared" ref="L87:Z87" si="58">IFERROR(L88,"-")</f>
        <v/>
      </c>
      <c r="M87" s="166" t="str">
        <f t="shared" si="58"/>
        <v/>
      </c>
      <c r="N87" s="166" t="str">
        <f t="shared" si="58"/>
        <v/>
      </c>
      <c r="O87" s="166" t="str">
        <f t="shared" si="58"/>
        <v/>
      </c>
      <c r="P87" s="166" t="str">
        <f t="shared" si="58"/>
        <v/>
      </c>
      <c r="Q87" s="166" t="str">
        <f t="shared" si="58"/>
        <v/>
      </c>
      <c r="R87" s="166" t="str">
        <f t="shared" si="58"/>
        <v/>
      </c>
      <c r="S87" s="166" t="str">
        <f t="shared" si="58"/>
        <v/>
      </c>
      <c r="T87" s="166" t="str">
        <f t="shared" si="58"/>
        <v/>
      </c>
      <c r="U87" s="166" t="str">
        <f t="shared" si="58"/>
        <v/>
      </c>
      <c r="V87" s="166" t="str">
        <f t="shared" si="58"/>
        <v/>
      </c>
      <c r="W87" s="166" t="str">
        <f t="shared" si="58"/>
        <v/>
      </c>
      <c r="X87" s="166" t="str">
        <f t="shared" si="58"/>
        <v/>
      </c>
      <c r="Y87" s="166" t="str">
        <f t="shared" si="58"/>
        <v/>
      </c>
      <c r="Z87" s="166" t="str">
        <f t="shared" si="58"/>
        <v/>
      </c>
    </row>
    <row r="88" spans="2:26" x14ac:dyDescent="0.25">
      <c r="B88" s="163"/>
      <c r="C88" s="163"/>
      <c r="D88" s="163"/>
      <c r="E88" s="163"/>
      <c r="F88" s="163"/>
      <c r="G88" s="295">
        <f>COUNTIF($E$5:E88,E88)</f>
        <v>0</v>
      </c>
      <c r="L88" s="167" t="str">
        <f t="array" ref="L88">IFERROR(IF(LEN(L$4)=0,"",INDEX(Kanban_Helper!$F$5:$F$504,
MATCH(L$4&amp;"-"&amp;(ROW($K88)-ROW($K$5)-MOD(ROW($K88)-ROW($K$5),3))/3+1, Kanban_Helper!$E$5:$E$504&amp;"-"&amp;Kanban_Helper!$G$5:$G$504,0),
1)),"")</f>
        <v/>
      </c>
      <c r="M88" s="167" t="str">
        <f t="array" ref="M88">IFERROR(IF(LEN(M$4)=0,"",INDEX(Kanban_Helper!$F$5:$F$504,
MATCH(M$4&amp;"-"&amp;(ROW($K88)-ROW($K$5)-MOD(ROW($K88)-ROW($K$5),3))/3+1, Kanban_Helper!$E$5:$E$504&amp;"-"&amp;Kanban_Helper!$G$5:$G$504,0),
1)),"")</f>
        <v/>
      </c>
      <c r="N88" s="167" t="str">
        <f t="array" ref="N88">IFERROR(IF(LEN(N$4)=0,"",INDEX(Kanban_Helper!$F$5:$F$504,
MATCH(N$4&amp;"-"&amp;(ROW($K88)-ROW($K$5)-MOD(ROW($K88)-ROW($K$5),3))/3+1, Kanban_Helper!$E$5:$E$504&amp;"-"&amp;Kanban_Helper!$G$5:$G$504,0),
1)),"")</f>
        <v/>
      </c>
      <c r="O88" s="167" t="str">
        <f t="array" ref="O88">IFERROR(IF(LEN(O$4)=0,"",INDEX(Kanban_Helper!$F$5:$F$504,
MATCH(O$4&amp;"-"&amp;(ROW($K88)-ROW($K$5)-MOD(ROW($K88)-ROW($K$5),3))/3+1, Kanban_Helper!$E$5:$E$504&amp;"-"&amp;Kanban_Helper!$G$5:$G$504,0),
1)),"")</f>
        <v/>
      </c>
      <c r="P88" s="167" t="str">
        <f t="array" ref="P88">IFERROR(IF(LEN(P$4)=0,"",INDEX(Kanban_Helper!$F$5:$F$504,
MATCH(P$4&amp;"-"&amp;(ROW($K88)-ROW($K$5)-MOD(ROW($K88)-ROW($K$5),3))/3+1, Kanban_Helper!$E$5:$E$504&amp;"-"&amp;Kanban_Helper!$G$5:$G$504,0),
1)),"")</f>
        <v/>
      </c>
      <c r="Q88" s="167" t="str">
        <f t="array" ref="Q88">IFERROR(IF(LEN(Q$4)=0,"",INDEX(Kanban_Helper!$F$5:$F$504,
MATCH(Q$4&amp;"-"&amp;(ROW($K88)-ROW($K$5)-MOD(ROW($K88)-ROW($K$5),3))/3+1, Kanban_Helper!$E$5:$E$504&amp;"-"&amp;Kanban_Helper!$G$5:$G$504,0),
1)),"")</f>
        <v/>
      </c>
      <c r="R88" s="167" t="str">
        <f t="array" ref="R88">IFERROR(IF(LEN(R$4)=0,"",INDEX(Kanban_Helper!$F$5:$F$504,
MATCH(R$4&amp;"-"&amp;(ROW($K88)-ROW($K$5)-MOD(ROW($K88)-ROW($K$5),3))/3+1, Kanban_Helper!$E$5:$E$504&amp;"-"&amp;Kanban_Helper!$G$5:$G$504,0),
1)),"")</f>
        <v/>
      </c>
      <c r="S88" s="167" t="str">
        <f t="array" ref="S88">IFERROR(IF(LEN(S$4)=0,"",INDEX(Kanban_Helper!$F$5:$F$504,
MATCH(S$4&amp;"-"&amp;(ROW($K88)-ROW($K$5)-MOD(ROW($K88)-ROW($K$5),3))/3+1, Kanban_Helper!$E$5:$E$504&amp;"-"&amp;Kanban_Helper!$G$5:$G$504,0),
1)),"")</f>
        <v/>
      </c>
      <c r="T88" s="167" t="str">
        <f t="array" ref="T88">IFERROR(IF(LEN(T$4)=0,"",INDEX(Kanban_Helper!$F$5:$F$504,
MATCH(T$4&amp;"-"&amp;(ROW($K88)-ROW($K$5)-MOD(ROW($K88)-ROW($K$5),3))/3+1, Kanban_Helper!$E$5:$E$504&amp;"-"&amp;Kanban_Helper!$G$5:$G$504,0),
1)),"")</f>
        <v/>
      </c>
      <c r="U88" s="167" t="str">
        <f t="array" ref="U88">IFERROR(IF(LEN(U$4)=0,"",INDEX(Kanban_Helper!$F$5:$F$504,
MATCH(U$4&amp;"-"&amp;(ROW($K88)-ROW($K$5)-MOD(ROW($K88)-ROW($K$5),3))/3+1, Kanban_Helper!$E$5:$E$504&amp;"-"&amp;Kanban_Helper!$G$5:$G$504,0),
1)),"")</f>
        <v/>
      </c>
      <c r="V88" s="167" t="str">
        <f t="array" ref="V88">IFERROR(IF(LEN(V$4)=0,"",INDEX(Kanban_Helper!$F$5:$F$504,
MATCH(V$4&amp;"-"&amp;(ROW($K88)-ROW($K$5)-MOD(ROW($K88)-ROW($K$5),3))/3+1, Kanban_Helper!$E$5:$E$504&amp;"-"&amp;Kanban_Helper!$G$5:$G$504,0),
1)),"")</f>
        <v/>
      </c>
      <c r="W88" s="167" t="str">
        <f t="array" ref="W88">IFERROR(IF(LEN(W$4)=0,"",INDEX(Kanban_Helper!$F$5:$F$504,
MATCH(W$4&amp;"-"&amp;(ROW($K88)-ROW($K$5)-MOD(ROW($K88)-ROW($K$5),3))/3+1, Kanban_Helper!$E$5:$E$504&amp;"-"&amp;Kanban_Helper!$G$5:$G$504,0),
1)),"")</f>
        <v/>
      </c>
      <c r="X88" s="167" t="str">
        <f t="array" ref="X88">IFERROR(IF(LEN(X$4)=0,"",INDEX(Kanban_Helper!$F$5:$F$504,
MATCH(X$4&amp;"-"&amp;(ROW($K88)-ROW($K$5)-MOD(ROW($K88)-ROW($K$5),3))/3+1, Kanban_Helper!$E$5:$E$504&amp;"-"&amp;Kanban_Helper!$G$5:$G$504,0),
1)),"")</f>
        <v/>
      </c>
      <c r="Y88" s="167" t="str">
        <f t="array" ref="Y88">IFERROR(IF(LEN(Y$4)=0,"",INDEX(Kanban_Helper!$F$5:$F$504,
MATCH(Y$4&amp;"-"&amp;(ROW($K88)-ROW($K$5)-MOD(ROW($K88)-ROW($K$5),3))/3+1, Kanban_Helper!$E$5:$E$504&amp;"-"&amp;Kanban_Helper!$G$5:$G$504,0),
1)),"")</f>
        <v/>
      </c>
      <c r="Z88" s="167" t="str">
        <f t="array" ref="Z88">IFERROR(IF(LEN(Z$4)=0,"",INDEX(Kanban_Helper!$F$5:$F$504,
MATCH(Z$4&amp;"-"&amp;(ROW($K88)-ROW($K$5)-MOD(ROW($K88)-ROW($K$5),3))/3+1, Kanban_Helper!$E$5:$E$504&amp;"-"&amp;Kanban_Helper!$G$5:$G$504,0),
1)),"")</f>
        <v/>
      </c>
    </row>
    <row r="89" spans="2:26" x14ac:dyDescent="0.25">
      <c r="B89" s="163"/>
      <c r="C89" s="163"/>
      <c r="D89" s="163"/>
      <c r="E89" s="163"/>
      <c r="F89" s="163"/>
      <c r="G89" s="295">
        <f>COUNTIF($E$5:E89,E89)</f>
        <v>0</v>
      </c>
      <c r="L89" s="166" t="str">
        <f t="shared" ref="L89:Z89" si="59">IFERROR(L91,"-")</f>
        <v/>
      </c>
      <c r="M89" s="166" t="str">
        <f t="shared" si="59"/>
        <v/>
      </c>
      <c r="N89" s="166" t="str">
        <f t="shared" si="59"/>
        <v/>
      </c>
      <c r="O89" s="166" t="str">
        <f t="shared" si="59"/>
        <v/>
      </c>
      <c r="P89" s="166" t="str">
        <f t="shared" si="59"/>
        <v/>
      </c>
      <c r="Q89" s="166" t="str">
        <f t="shared" si="59"/>
        <v/>
      </c>
      <c r="R89" s="166" t="str">
        <f t="shared" si="59"/>
        <v/>
      </c>
      <c r="S89" s="166" t="str">
        <f t="shared" si="59"/>
        <v/>
      </c>
      <c r="T89" s="166" t="str">
        <f t="shared" si="59"/>
        <v/>
      </c>
      <c r="U89" s="166" t="str">
        <f t="shared" si="59"/>
        <v/>
      </c>
      <c r="V89" s="166" t="str">
        <f t="shared" si="59"/>
        <v/>
      </c>
      <c r="W89" s="166" t="str">
        <f t="shared" si="59"/>
        <v/>
      </c>
      <c r="X89" s="166" t="str">
        <f t="shared" si="59"/>
        <v/>
      </c>
      <c r="Y89" s="166" t="str">
        <f t="shared" si="59"/>
        <v/>
      </c>
      <c r="Z89" s="166" t="str">
        <f t="shared" si="59"/>
        <v/>
      </c>
    </row>
    <row r="90" spans="2:26" x14ac:dyDescent="0.25">
      <c r="B90" s="163"/>
      <c r="C90" s="163"/>
      <c r="D90" s="163"/>
      <c r="E90" s="163"/>
      <c r="F90" s="163"/>
      <c r="G90" s="295">
        <f>COUNTIF($E$5:E90,E90)</f>
        <v>0</v>
      </c>
      <c r="L90" s="166" t="str">
        <f t="shared" ref="L90:Z90" si="60">IFERROR(L91,"-")</f>
        <v/>
      </c>
      <c r="M90" s="166" t="str">
        <f t="shared" si="60"/>
        <v/>
      </c>
      <c r="N90" s="166" t="str">
        <f t="shared" si="60"/>
        <v/>
      </c>
      <c r="O90" s="166" t="str">
        <f t="shared" si="60"/>
        <v/>
      </c>
      <c r="P90" s="166" t="str">
        <f t="shared" si="60"/>
        <v/>
      </c>
      <c r="Q90" s="166" t="str">
        <f t="shared" si="60"/>
        <v/>
      </c>
      <c r="R90" s="166" t="str">
        <f t="shared" si="60"/>
        <v/>
      </c>
      <c r="S90" s="166" t="str">
        <f t="shared" si="60"/>
        <v/>
      </c>
      <c r="T90" s="166" t="str">
        <f t="shared" si="60"/>
        <v/>
      </c>
      <c r="U90" s="166" t="str">
        <f t="shared" si="60"/>
        <v/>
      </c>
      <c r="V90" s="166" t="str">
        <f t="shared" si="60"/>
        <v/>
      </c>
      <c r="W90" s="166" t="str">
        <f t="shared" si="60"/>
        <v/>
      </c>
      <c r="X90" s="166" t="str">
        <f t="shared" si="60"/>
        <v/>
      </c>
      <c r="Y90" s="166" t="str">
        <f t="shared" si="60"/>
        <v/>
      </c>
      <c r="Z90" s="166" t="str">
        <f t="shared" si="60"/>
        <v/>
      </c>
    </row>
    <row r="91" spans="2:26" x14ac:dyDescent="0.25">
      <c r="B91" s="163"/>
      <c r="C91" s="163"/>
      <c r="D91" s="163"/>
      <c r="E91" s="163"/>
      <c r="F91" s="163"/>
      <c r="G91" s="295">
        <f>COUNTIF($E$5:E91,E91)</f>
        <v>0</v>
      </c>
      <c r="L91" s="167" t="str">
        <f t="array" ref="L91">IFERROR(IF(LEN(L$4)=0,"",INDEX(Kanban_Helper!$F$5:$F$504,
MATCH(L$4&amp;"-"&amp;(ROW($K91)-ROW($K$5)-MOD(ROW($K91)-ROW($K$5),3))/3+1, Kanban_Helper!$E$5:$E$504&amp;"-"&amp;Kanban_Helper!$G$5:$G$504,0),
1)),"")</f>
        <v/>
      </c>
      <c r="M91" s="167" t="str">
        <f t="array" ref="M91">IFERROR(IF(LEN(M$4)=0,"",INDEX(Kanban_Helper!$F$5:$F$504,
MATCH(M$4&amp;"-"&amp;(ROW($K91)-ROW($K$5)-MOD(ROW($K91)-ROW($K$5),3))/3+1, Kanban_Helper!$E$5:$E$504&amp;"-"&amp;Kanban_Helper!$G$5:$G$504,0),
1)),"")</f>
        <v/>
      </c>
      <c r="N91" s="167" t="str">
        <f t="array" ref="N91">IFERROR(IF(LEN(N$4)=0,"",INDEX(Kanban_Helper!$F$5:$F$504,
MATCH(N$4&amp;"-"&amp;(ROW($K91)-ROW($K$5)-MOD(ROW($K91)-ROW($K$5),3))/3+1, Kanban_Helper!$E$5:$E$504&amp;"-"&amp;Kanban_Helper!$G$5:$G$504,0),
1)),"")</f>
        <v/>
      </c>
      <c r="O91" s="167" t="str">
        <f t="array" ref="O91">IFERROR(IF(LEN(O$4)=0,"",INDEX(Kanban_Helper!$F$5:$F$504,
MATCH(O$4&amp;"-"&amp;(ROW($K91)-ROW($K$5)-MOD(ROW($K91)-ROW($K$5),3))/3+1, Kanban_Helper!$E$5:$E$504&amp;"-"&amp;Kanban_Helper!$G$5:$G$504,0),
1)),"")</f>
        <v/>
      </c>
      <c r="P91" s="167" t="str">
        <f t="array" ref="P91">IFERROR(IF(LEN(P$4)=0,"",INDEX(Kanban_Helper!$F$5:$F$504,
MATCH(P$4&amp;"-"&amp;(ROW($K91)-ROW($K$5)-MOD(ROW($K91)-ROW($K$5),3))/3+1, Kanban_Helper!$E$5:$E$504&amp;"-"&amp;Kanban_Helper!$G$5:$G$504,0),
1)),"")</f>
        <v/>
      </c>
      <c r="Q91" s="167" t="str">
        <f t="array" ref="Q91">IFERROR(IF(LEN(Q$4)=0,"",INDEX(Kanban_Helper!$F$5:$F$504,
MATCH(Q$4&amp;"-"&amp;(ROW($K91)-ROW($K$5)-MOD(ROW($K91)-ROW($K$5),3))/3+1, Kanban_Helper!$E$5:$E$504&amp;"-"&amp;Kanban_Helper!$G$5:$G$504,0),
1)),"")</f>
        <v/>
      </c>
      <c r="R91" s="167" t="str">
        <f t="array" ref="R91">IFERROR(IF(LEN(R$4)=0,"",INDEX(Kanban_Helper!$F$5:$F$504,
MATCH(R$4&amp;"-"&amp;(ROW($K91)-ROW($K$5)-MOD(ROW($K91)-ROW($K$5),3))/3+1, Kanban_Helper!$E$5:$E$504&amp;"-"&amp;Kanban_Helper!$G$5:$G$504,0),
1)),"")</f>
        <v/>
      </c>
      <c r="S91" s="167" t="str">
        <f t="array" ref="S91">IFERROR(IF(LEN(S$4)=0,"",INDEX(Kanban_Helper!$F$5:$F$504,
MATCH(S$4&amp;"-"&amp;(ROW($K91)-ROW($K$5)-MOD(ROW($K91)-ROW($K$5),3))/3+1, Kanban_Helper!$E$5:$E$504&amp;"-"&amp;Kanban_Helper!$G$5:$G$504,0),
1)),"")</f>
        <v/>
      </c>
      <c r="T91" s="167" t="str">
        <f t="array" ref="T91">IFERROR(IF(LEN(T$4)=0,"",INDEX(Kanban_Helper!$F$5:$F$504,
MATCH(T$4&amp;"-"&amp;(ROW($K91)-ROW($K$5)-MOD(ROW($K91)-ROW($K$5),3))/3+1, Kanban_Helper!$E$5:$E$504&amp;"-"&amp;Kanban_Helper!$G$5:$G$504,0),
1)),"")</f>
        <v/>
      </c>
      <c r="U91" s="167" t="str">
        <f t="array" ref="U91">IFERROR(IF(LEN(U$4)=0,"",INDEX(Kanban_Helper!$F$5:$F$504,
MATCH(U$4&amp;"-"&amp;(ROW($K91)-ROW($K$5)-MOD(ROW($K91)-ROW($K$5),3))/3+1, Kanban_Helper!$E$5:$E$504&amp;"-"&amp;Kanban_Helper!$G$5:$G$504,0),
1)),"")</f>
        <v/>
      </c>
      <c r="V91" s="167" t="str">
        <f t="array" ref="V91">IFERROR(IF(LEN(V$4)=0,"",INDEX(Kanban_Helper!$F$5:$F$504,
MATCH(V$4&amp;"-"&amp;(ROW($K91)-ROW($K$5)-MOD(ROW($K91)-ROW($K$5),3))/3+1, Kanban_Helper!$E$5:$E$504&amp;"-"&amp;Kanban_Helper!$G$5:$G$504,0),
1)),"")</f>
        <v/>
      </c>
      <c r="W91" s="167" t="str">
        <f t="array" ref="W91">IFERROR(IF(LEN(W$4)=0,"",INDEX(Kanban_Helper!$F$5:$F$504,
MATCH(W$4&amp;"-"&amp;(ROW($K91)-ROW($K$5)-MOD(ROW($K91)-ROW($K$5),3))/3+1, Kanban_Helper!$E$5:$E$504&amp;"-"&amp;Kanban_Helper!$G$5:$G$504,0),
1)),"")</f>
        <v/>
      </c>
      <c r="X91" s="167" t="str">
        <f t="array" ref="X91">IFERROR(IF(LEN(X$4)=0,"",INDEX(Kanban_Helper!$F$5:$F$504,
MATCH(X$4&amp;"-"&amp;(ROW($K91)-ROW($K$5)-MOD(ROW($K91)-ROW($K$5),3))/3+1, Kanban_Helper!$E$5:$E$504&amp;"-"&amp;Kanban_Helper!$G$5:$G$504,0),
1)),"")</f>
        <v/>
      </c>
      <c r="Y91" s="167" t="str">
        <f t="array" ref="Y91">IFERROR(IF(LEN(Y$4)=0,"",INDEX(Kanban_Helper!$F$5:$F$504,
MATCH(Y$4&amp;"-"&amp;(ROW($K91)-ROW($K$5)-MOD(ROW($K91)-ROW($K$5),3))/3+1, Kanban_Helper!$E$5:$E$504&amp;"-"&amp;Kanban_Helper!$G$5:$G$504,0),
1)),"")</f>
        <v/>
      </c>
      <c r="Z91" s="167" t="str">
        <f t="array" ref="Z91">IFERROR(IF(LEN(Z$4)=0,"",INDEX(Kanban_Helper!$F$5:$F$504,
MATCH(Z$4&amp;"-"&amp;(ROW($K91)-ROW($K$5)-MOD(ROW($K91)-ROW($K$5),3))/3+1, Kanban_Helper!$E$5:$E$504&amp;"-"&amp;Kanban_Helper!$G$5:$G$504,0),
1)),"")</f>
        <v/>
      </c>
    </row>
    <row r="92" spans="2:26" x14ac:dyDescent="0.25">
      <c r="B92" s="163"/>
      <c r="C92" s="163"/>
      <c r="D92" s="163"/>
      <c r="E92" s="163"/>
      <c r="F92" s="163"/>
      <c r="G92" s="295">
        <f>COUNTIF($E$5:E92,E92)</f>
        <v>0</v>
      </c>
      <c r="L92" s="166" t="str">
        <f t="shared" ref="L92:Z92" si="61">IFERROR(L94,"-")</f>
        <v/>
      </c>
      <c r="M92" s="166" t="str">
        <f t="shared" si="61"/>
        <v/>
      </c>
      <c r="N92" s="166" t="str">
        <f t="shared" si="61"/>
        <v/>
      </c>
      <c r="O92" s="166" t="str">
        <f t="shared" si="61"/>
        <v/>
      </c>
      <c r="P92" s="166" t="str">
        <f t="shared" si="61"/>
        <v/>
      </c>
      <c r="Q92" s="166" t="str">
        <f t="shared" si="61"/>
        <v/>
      </c>
      <c r="R92" s="166" t="str">
        <f t="shared" si="61"/>
        <v/>
      </c>
      <c r="S92" s="166" t="str">
        <f t="shared" si="61"/>
        <v/>
      </c>
      <c r="T92" s="166" t="str">
        <f t="shared" si="61"/>
        <v/>
      </c>
      <c r="U92" s="166" t="str">
        <f t="shared" si="61"/>
        <v/>
      </c>
      <c r="V92" s="166" t="str">
        <f t="shared" si="61"/>
        <v/>
      </c>
      <c r="W92" s="166" t="str">
        <f t="shared" si="61"/>
        <v/>
      </c>
      <c r="X92" s="166" t="str">
        <f t="shared" si="61"/>
        <v/>
      </c>
      <c r="Y92" s="166" t="str">
        <f t="shared" si="61"/>
        <v/>
      </c>
      <c r="Z92" s="166" t="str">
        <f t="shared" si="61"/>
        <v/>
      </c>
    </row>
    <row r="93" spans="2:26" x14ac:dyDescent="0.25">
      <c r="B93" s="163"/>
      <c r="C93" s="163"/>
      <c r="D93" s="163"/>
      <c r="E93" s="163"/>
      <c r="F93" s="163"/>
      <c r="G93" s="295">
        <f>COUNTIF($E$5:E93,E93)</f>
        <v>0</v>
      </c>
      <c r="L93" s="166" t="str">
        <f t="shared" ref="L93:Z93" si="62">IFERROR(L94,"-")</f>
        <v/>
      </c>
      <c r="M93" s="166" t="str">
        <f t="shared" si="62"/>
        <v/>
      </c>
      <c r="N93" s="166" t="str">
        <f t="shared" si="62"/>
        <v/>
      </c>
      <c r="O93" s="166" t="str">
        <f t="shared" si="62"/>
        <v/>
      </c>
      <c r="P93" s="166" t="str">
        <f t="shared" si="62"/>
        <v/>
      </c>
      <c r="Q93" s="166" t="str">
        <f t="shared" si="62"/>
        <v/>
      </c>
      <c r="R93" s="166" t="str">
        <f t="shared" si="62"/>
        <v/>
      </c>
      <c r="S93" s="166" t="str">
        <f t="shared" si="62"/>
        <v/>
      </c>
      <c r="T93" s="166" t="str">
        <f t="shared" si="62"/>
        <v/>
      </c>
      <c r="U93" s="166" t="str">
        <f t="shared" si="62"/>
        <v/>
      </c>
      <c r="V93" s="166" t="str">
        <f t="shared" si="62"/>
        <v/>
      </c>
      <c r="W93" s="166" t="str">
        <f t="shared" si="62"/>
        <v/>
      </c>
      <c r="X93" s="166" t="str">
        <f t="shared" si="62"/>
        <v/>
      </c>
      <c r="Y93" s="166" t="str">
        <f t="shared" si="62"/>
        <v/>
      </c>
      <c r="Z93" s="166" t="str">
        <f t="shared" si="62"/>
        <v/>
      </c>
    </row>
    <row r="94" spans="2:26" x14ac:dyDescent="0.25">
      <c r="B94" s="163"/>
      <c r="C94" s="163"/>
      <c r="D94" s="163"/>
      <c r="E94" s="163"/>
      <c r="F94" s="163"/>
      <c r="G94" s="295">
        <f>COUNTIF($E$5:E94,E94)</f>
        <v>0</v>
      </c>
      <c r="L94" s="167" t="str">
        <f t="array" ref="L94">IFERROR(IF(LEN(L$4)=0,"",INDEX(Kanban_Helper!$F$5:$F$504,
MATCH(L$4&amp;"-"&amp;(ROW($K94)-ROW($K$5)-MOD(ROW($K94)-ROW($K$5),3))/3+1, Kanban_Helper!$E$5:$E$504&amp;"-"&amp;Kanban_Helper!$G$5:$G$504,0),
1)),"")</f>
        <v/>
      </c>
      <c r="M94" s="167" t="str">
        <f t="array" ref="M94">IFERROR(IF(LEN(M$4)=0,"",INDEX(Kanban_Helper!$F$5:$F$504,
MATCH(M$4&amp;"-"&amp;(ROW($K94)-ROW($K$5)-MOD(ROW($K94)-ROW($K$5),3))/3+1, Kanban_Helper!$E$5:$E$504&amp;"-"&amp;Kanban_Helper!$G$5:$G$504,0),
1)),"")</f>
        <v/>
      </c>
      <c r="N94" s="167" t="str">
        <f t="array" ref="N94">IFERROR(IF(LEN(N$4)=0,"",INDEX(Kanban_Helper!$F$5:$F$504,
MATCH(N$4&amp;"-"&amp;(ROW($K94)-ROW($K$5)-MOD(ROW($K94)-ROW($K$5),3))/3+1, Kanban_Helper!$E$5:$E$504&amp;"-"&amp;Kanban_Helper!$G$5:$G$504,0),
1)),"")</f>
        <v/>
      </c>
      <c r="O94" s="167" t="str">
        <f t="array" ref="O94">IFERROR(IF(LEN(O$4)=0,"",INDEX(Kanban_Helper!$F$5:$F$504,
MATCH(O$4&amp;"-"&amp;(ROW($K94)-ROW($K$5)-MOD(ROW($K94)-ROW($K$5),3))/3+1, Kanban_Helper!$E$5:$E$504&amp;"-"&amp;Kanban_Helper!$G$5:$G$504,0),
1)),"")</f>
        <v/>
      </c>
      <c r="P94" s="167" t="str">
        <f t="array" ref="P94">IFERROR(IF(LEN(P$4)=0,"",INDEX(Kanban_Helper!$F$5:$F$504,
MATCH(P$4&amp;"-"&amp;(ROW($K94)-ROW($K$5)-MOD(ROW($K94)-ROW($K$5),3))/3+1, Kanban_Helper!$E$5:$E$504&amp;"-"&amp;Kanban_Helper!$G$5:$G$504,0),
1)),"")</f>
        <v/>
      </c>
      <c r="Q94" s="167" t="str">
        <f t="array" ref="Q94">IFERROR(IF(LEN(Q$4)=0,"",INDEX(Kanban_Helper!$F$5:$F$504,
MATCH(Q$4&amp;"-"&amp;(ROW($K94)-ROW($K$5)-MOD(ROW($K94)-ROW($K$5),3))/3+1, Kanban_Helper!$E$5:$E$504&amp;"-"&amp;Kanban_Helper!$G$5:$G$504,0),
1)),"")</f>
        <v/>
      </c>
      <c r="R94" s="167" t="str">
        <f t="array" ref="R94">IFERROR(IF(LEN(R$4)=0,"",INDEX(Kanban_Helper!$F$5:$F$504,
MATCH(R$4&amp;"-"&amp;(ROW($K94)-ROW($K$5)-MOD(ROW($K94)-ROW($K$5),3))/3+1, Kanban_Helper!$E$5:$E$504&amp;"-"&amp;Kanban_Helper!$G$5:$G$504,0),
1)),"")</f>
        <v/>
      </c>
      <c r="S94" s="167" t="str">
        <f t="array" ref="S94">IFERROR(IF(LEN(S$4)=0,"",INDEX(Kanban_Helper!$F$5:$F$504,
MATCH(S$4&amp;"-"&amp;(ROW($K94)-ROW($K$5)-MOD(ROW($K94)-ROW($K$5),3))/3+1, Kanban_Helper!$E$5:$E$504&amp;"-"&amp;Kanban_Helper!$G$5:$G$504,0),
1)),"")</f>
        <v/>
      </c>
      <c r="T94" s="167" t="str">
        <f t="array" ref="T94">IFERROR(IF(LEN(T$4)=0,"",INDEX(Kanban_Helper!$F$5:$F$504,
MATCH(T$4&amp;"-"&amp;(ROW($K94)-ROW($K$5)-MOD(ROW($K94)-ROW($K$5),3))/3+1, Kanban_Helper!$E$5:$E$504&amp;"-"&amp;Kanban_Helper!$G$5:$G$504,0),
1)),"")</f>
        <v/>
      </c>
      <c r="U94" s="167" t="str">
        <f t="array" ref="U94">IFERROR(IF(LEN(U$4)=0,"",INDEX(Kanban_Helper!$F$5:$F$504,
MATCH(U$4&amp;"-"&amp;(ROW($K94)-ROW($K$5)-MOD(ROW($K94)-ROW($K$5),3))/3+1, Kanban_Helper!$E$5:$E$504&amp;"-"&amp;Kanban_Helper!$G$5:$G$504,0),
1)),"")</f>
        <v/>
      </c>
      <c r="V94" s="167" t="str">
        <f t="array" ref="V94">IFERROR(IF(LEN(V$4)=0,"",INDEX(Kanban_Helper!$F$5:$F$504,
MATCH(V$4&amp;"-"&amp;(ROW($K94)-ROW($K$5)-MOD(ROW($K94)-ROW($K$5),3))/3+1, Kanban_Helper!$E$5:$E$504&amp;"-"&amp;Kanban_Helper!$G$5:$G$504,0),
1)),"")</f>
        <v/>
      </c>
      <c r="W94" s="167" t="str">
        <f t="array" ref="W94">IFERROR(IF(LEN(W$4)=0,"",INDEX(Kanban_Helper!$F$5:$F$504,
MATCH(W$4&amp;"-"&amp;(ROW($K94)-ROW($K$5)-MOD(ROW($K94)-ROW($K$5),3))/3+1, Kanban_Helper!$E$5:$E$504&amp;"-"&amp;Kanban_Helper!$G$5:$G$504,0),
1)),"")</f>
        <v/>
      </c>
      <c r="X94" s="167" t="str">
        <f t="array" ref="X94">IFERROR(IF(LEN(X$4)=0,"",INDEX(Kanban_Helper!$F$5:$F$504,
MATCH(X$4&amp;"-"&amp;(ROW($K94)-ROW($K$5)-MOD(ROW($K94)-ROW($K$5),3))/3+1, Kanban_Helper!$E$5:$E$504&amp;"-"&amp;Kanban_Helper!$G$5:$G$504,0),
1)),"")</f>
        <v/>
      </c>
      <c r="Y94" s="167" t="str">
        <f t="array" ref="Y94">IFERROR(IF(LEN(Y$4)=0,"",INDEX(Kanban_Helper!$F$5:$F$504,
MATCH(Y$4&amp;"-"&amp;(ROW($K94)-ROW($K$5)-MOD(ROW($K94)-ROW($K$5),3))/3+1, Kanban_Helper!$E$5:$E$504&amp;"-"&amp;Kanban_Helper!$G$5:$G$504,0),
1)),"")</f>
        <v/>
      </c>
      <c r="Z94" s="167" t="str">
        <f t="array" ref="Z94">IFERROR(IF(LEN(Z$4)=0,"",INDEX(Kanban_Helper!$F$5:$F$504,
MATCH(Z$4&amp;"-"&amp;(ROW($K94)-ROW($K$5)-MOD(ROW($K94)-ROW($K$5),3))/3+1, Kanban_Helper!$E$5:$E$504&amp;"-"&amp;Kanban_Helper!$G$5:$G$504,0),
1)),"")</f>
        <v/>
      </c>
    </row>
    <row r="95" spans="2:26" x14ac:dyDescent="0.25">
      <c r="B95" s="163"/>
      <c r="C95" s="163"/>
      <c r="D95" s="163"/>
      <c r="E95" s="163"/>
      <c r="F95" s="163"/>
      <c r="G95" s="295">
        <f>COUNTIF($E$5:E95,E95)</f>
        <v>0</v>
      </c>
      <c r="L95" s="166" t="str">
        <f t="shared" ref="L95:Z95" si="63">IFERROR(L97,"-")</f>
        <v/>
      </c>
      <c r="M95" s="166" t="str">
        <f t="shared" si="63"/>
        <v/>
      </c>
      <c r="N95" s="166" t="str">
        <f t="shared" si="63"/>
        <v/>
      </c>
      <c r="O95" s="166" t="str">
        <f t="shared" si="63"/>
        <v/>
      </c>
      <c r="P95" s="166" t="str">
        <f t="shared" si="63"/>
        <v/>
      </c>
      <c r="Q95" s="166" t="str">
        <f t="shared" si="63"/>
        <v/>
      </c>
      <c r="R95" s="166" t="str">
        <f t="shared" si="63"/>
        <v/>
      </c>
      <c r="S95" s="166" t="str">
        <f t="shared" si="63"/>
        <v/>
      </c>
      <c r="T95" s="166" t="str">
        <f t="shared" si="63"/>
        <v/>
      </c>
      <c r="U95" s="166" t="str">
        <f t="shared" si="63"/>
        <v/>
      </c>
      <c r="V95" s="166" t="str">
        <f t="shared" si="63"/>
        <v/>
      </c>
      <c r="W95" s="166" t="str">
        <f t="shared" si="63"/>
        <v/>
      </c>
      <c r="X95" s="166" t="str">
        <f t="shared" si="63"/>
        <v/>
      </c>
      <c r="Y95" s="166" t="str">
        <f t="shared" si="63"/>
        <v/>
      </c>
      <c r="Z95" s="166" t="str">
        <f t="shared" si="63"/>
        <v/>
      </c>
    </row>
    <row r="96" spans="2:26" x14ac:dyDescent="0.25">
      <c r="B96" s="163"/>
      <c r="C96" s="163"/>
      <c r="D96" s="163"/>
      <c r="E96" s="163"/>
      <c r="F96" s="163"/>
      <c r="G96" s="295">
        <f>COUNTIF($E$5:E96,E96)</f>
        <v>0</v>
      </c>
      <c r="L96" s="166" t="str">
        <f t="shared" ref="L96:Z96" si="64">IFERROR(L97,"-")</f>
        <v/>
      </c>
      <c r="M96" s="166" t="str">
        <f t="shared" si="64"/>
        <v/>
      </c>
      <c r="N96" s="166" t="str">
        <f t="shared" si="64"/>
        <v/>
      </c>
      <c r="O96" s="166" t="str">
        <f t="shared" si="64"/>
        <v/>
      </c>
      <c r="P96" s="166" t="str">
        <f t="shared" si="64"/>
        <v/>
      </c>
      <c r="Q96" s="166" t="str">
        <f t="shared" si="64"/>
        <v/>
      </c>
      <c r="R96" s="166" t="str">
        <f t="shared" si="64"/>
        <v/>
      </c>
      <c r="S96" s="166" t="str">
        <f t="shared" si="64"/>
        <v/>
      </c>
      <c r="T96" s="166" t="str">
        <f t="shared" si="64"/>
        <v/>
      </c>
      <c r="U96" s="166" t="str">
        <f t="shared" si="64"/>
        <v/>
      </c>
      <c r="V96" s="166" t="str">
        <f t="shared" si="64"/>
        <v/>
      </c>
      <c r="W96" s="166" t="str">
        <f t="shared" si="64"/>
        <v/>
      </c>
      <c r="X96" s="166" t="str">
        <f t="shared" si="64"/>
        <v/>
      </c>
      <c r="Y96" s="166" t="str">
        <f t="shared" si="64"/>
        <v/>
      </c>
      <c r="Z96" s="166" t="str">
        <f t="shared" si="64"/>
        <v/>
      </c>
    </row>
    <row r="97" spans="2:26" x14ac:dyDescent="0.25">
      <c r="B97" s="163"/>
      <c r="C97" s="163"/>
      <c r="D97" s="163"/>
      <c r="E97" s="163"/>
      <c r="F97" s="163"/>
      <c r="G97" s="295">
        <f>COUNTIF($E$5:E97,E97)</f>
        <v>0</v>
      </c>
      <c r="L97" s="167" t="str">
        <f t="array" ref="L97">IFERROR(IF(LEN(L$4)=0,"",INDEX(Kanban_Helper!$F$5:$F$504,
MATCH(L$4&amp;"-"&amp;(ROW($K97)-ROW($K$5)-MOD(ROW($K97)-ROW($K$5),3))/3+1, Kanban_Helper!$E$5:$E$504&amp;"-"&amp;Kanban_Helper!$G$5:$G$504,0),
1)),"")</f>
        <v/>
      </c>
      <c r="M97" s="167" t="str">
        <f t="array" ref="M97">IFERROR(IF(LEN(M$4)=0,"",INDEX(Kanban_Helper!$F$5:$F$504,
MATCH(M$4&amp;"-"&amp;(ROW($K97)-ROW($K$5)-MOD(ROW($K97)-ROW($K$5),3))/3+1, Kanban_Helper!$E$5:$E$504&amp;"-"&amp;Kanban_Helper!$G$5:$G$504,0),
1)),"")</f>
        <v/>
      </c>
      <c r="N97" s="167" t="str">
        <f t="array" ref="N97">IFERROR(IF(LEN(N$4)=0,"",INDEX(Kanban_Helper!$F$5:$F$504,
MATCH(N$4&amp;"-"&amp;(ROW($K97)-ROW($K$5)-MOD(ROW($K97)-ROW($K$5),3))/3+1, Kanban_Helper!$E$5:$E$504&amp;"-"&amp;Kanban_Helper!$G$5:$G$504,0),
1)),"")</f>
        <v/>
      </c>
      <c r="O97" s="167" t="str">
        <f t="array" ref="O97">IFERROR(IF(LEN(O$4)=0,"",INDEX(Kanban_Helper!$F$5:$F$504,
MATCH(O$4&amp;"-"&amp;(ROW($K97)-ROW($K$5)-MOD(ROW($K97)-ROW($K$5),3))/3+1, Kanban_Helper!$E$5:$E$504&amp;"-"&amp;Kanban_Helper!$G$5:$G$504,0),
1)),"")</f>
        <v/>
      </c>
      <c r="P97" s="167" t="str">
        <f t="array" ref="P97">IFERROR(IF(LEN(P$4)=0,"",INDEX(Kanban_Helper!$F$5:$F$504,
MATCH(P$4&amp;"-"&amp;(ROW($K97)-ROW($K$5)-MOD(ROW($K97)-ROW($K$5),3))/3+1, Kanban_Helper!$E$5:$E$504&amp;"-"&amp;Kanban_Helper!$G$5:$G$504,0),
1)),"")</f>
        <v/>
      </c>
      <c r="Q97" s="167" t="str">
        <f t="array" ref="Q97">IFERROR(IF(LEN(Q$4)=0,"",INDEX(Kanban_Helper!$F$5:$F$504,
MATCH(Q$4&amp;"-"&amp;(ROW($K97)-ROW($K$5)-MOD(ROW($K97)-ROW($K$5),3))/3+1, Kanban_Helper!$E$5:$E$504&amp;"-"&amp;Kanban_Helper!$G$5:$G$504,0),
1)),"")</f>
        <v/>
      </c>
      <c r="R97" s="167" t="str">
        <f t="array" ref="R97">IFERROR(IF(LEN(R$4)=0,"",INDEX(Kanban_Helper!$F$5:$F$504,
MATCH(R$4&amp;"-"&amp;(ROW($K97)-ROW($K$5)-MOD(ROW($K97)-ROW($K$5),3))/3+1, Kanban_Helper!$E$5:$E$504&amp;"-"&amp;Kanban_Helper!$G$5:$G$504,0),
1)),"")</f>
        <v/>
      </c>
      <c r="S97" s="167" t="str">
        <f t="array" ref="S97">IFERROR(IF(LEN(S$4)=0,"",INDEX(Kanban_Helper!$F$5:$F$504,
MATCH(S$4&amp;"-"&amp;(ROW($K97)-ROW($K$5)-MOD(ROW($K97)-ROW($K$5),3))/3+1, Kanban_Helper!$E$5:$E$504&amp;"-"&amp;Kanban_Helper!$G$5:$G$504,0),
1)),"")</f>
        <v/>
      </c>
      <c r="T97" s="167" t="str">
        <f t="array" ref="T97">IFERROR(IF(LEN(T$4)=0,"",INDEX(Kanban_Helper!$F$5:$F$504,
MATCH(T$4&amp;"-"&amp;(ROW($K97)-ROW($K$5)-MOD(ROW($K97)-ROW($K$5),3))/3+1, Kanban_Helper!$E$5:$E$504&amp;"-"&amp;Kanban_Helper!$G$5:$G$504,0),
1)),"")</f>
        <v/>
      </c>
      <c r="U97" s="167" t="str">
        <f t="array" ref="U97">IFERROR(IF(LEN(U$4)=0,"",INDEX(Kanban_Helper!$F$5:$F$504,
MATCH(U$4&amp;"-"&amp;(ROW($K97)-ROW($K$5)-MOD(ROW($K97)-ROW($K$5),3))/3+1, Kanban_Helper!$E$5:$E$504&amp;"-"&amp;Kanban_Helper!$G$5:$G$504,0),
1)),"")</f>
        <v/>
      </c>
      <c r="V97" s="167" t="str">
        <f t="array" ref="V97">IFERROR(IF(LEN(V$4)=0,"",INDEX(Kanban_Helper!$F$5:$F$504,
MATCH(V$4&amp;"-"&amp;(ROW($K97)-ROW($K$5)-MOD(ROW($K97)-ROW($K$5),3))/3+1, Kanban_Helper!$E$5:$E$504&amp;"-"&amp;Kanban_Helper!$G$5:$G$504,0),
1)),"")</f>
        <v/>
      </c>
      <c r="W97" s="167" t="str">
        <f t="array" ref="W97">IFERROR(IF(LEN(W$4)=0,"",INDEX(Kanban_Helper!$F$5:$F$504,
MATCH(W$4&amp;"-"&amp;(ROW($K97)-ROW($K$5)-MOD(ROW($K97)-ROW($K$5),3))/3+1, Kanban_Helper!$E$5:$E$504&amp;"-"&amp;Kanban_Helper!$G$5:$G$504,0),
1)),"")</f>
        <v/>
      </c>
      <c r="X97" s="167" t="str">
        <f t="array" ref="X97">IFERROR(IF(LEN(X$4)=0,"",INDEX(Kanban_Helper!$F$5:$F$504,
MATCH(X$4&amp;"-"&amp;(ROW($K97)-ROW($K$5)-MOD(ROW($K97)-ROW($K$5),3))/3+1, Kanban_Helper!$E$5:$E$504&amp;"-"&amp;Kanban_Helper!$G$5:$G$504,0),
1)),"")</f>
        <v/>
      </c>
      <c r="Y97" s="167" t="str">
        <f t="array" ref="Y97">IFERROR(IF(LEN(Y$4)=0,"",INDEX(Kanban_Helper!$F$5:$F$504,
MATCH(Y$4&amp;"-"&amp;(ROW($K97)-ROW($K$5)-MOD(ROW($K97)-ROW($K$5),3))/3+1, Kanban_Helper!$E$5:$E$504&amp;"-"&amp;Kanban_Helper!$G$5:$G$504,0),
1)),"")</f>
        <v/>
      </c>
      <c r="Z97" s="167" t="str">
        <f t="array" ref="Z97">IFERROR(IF(LEN(Z$4)=0,"",INDEX(Kanban_Helper!$F$5:$F$504,
MATCH(Z$4&amp;"-"&amp;(ROW($K97)-ROW($K$5)-MOD(ROW($K97)-ROW($K$5),3))/3+1, Kanban_Helper!$E$5:$E$504&amp;"-"&amp;Kanban_Helper!$G$5:$G$504,0),
1)),"")</f>
        <v/>
      </c>
    </row>
    <row r="98" spans="2:26" x14ac:dyDescent="0.25">
      <c r="B98" s="163"/>
      <c r="C98" s="163"/>
      <c r="D98" s="163"/>
      <c r="E98" s="163"/>
      <c r="F98" s="163"/>
      <c r="G98" s="295">
        <f>COUNTIF($E$5:E98,E98)</f>
        <v>0</v>
      </c>
      <c r="L98" s="166" t="str">
        <f t="shared" ref="L98:Z98" si="65">IFERROR(L100,"-")</f>
        <v/>
      </c>
      <c r="M98" s="166" t="str">
        <f t="shared" si="65"/>
        <v/>
      </c>
      <c r="N98" s="166" t="str">
        <f t="shared" si="65"/>
        <v/>
      </c>
      <c r="O98" s="166" t="str">
        <f t="shared" si="65"/>
        <v/>
      </c>
      <c r="P98" s="166" t="str">
        <f t="shared" si="65"/>
        <v/>
      </c>
      <c r="Q98" s="166" t="str">
        <f t="shared" si="65"/>
        <v/>
      </c>
      <c r="R98" s="166" t="str">
        <f t="shared" si="65"/>
        <v/>
      </c>
      <c r="S98" s="166" t="str">
        <f t="shared" si="65"/>
        <v/>
      </c>
      <c r="T98" s="166" t="str">
        <f t="shared" si="65"/>
        <v/>
      </c>
      <c r="U98" s="166" t="str">
        <f t="shared" si="65"/>
        <v/>
      </c>
      <c r="V98" s="166" t="str">
        <f t="shared" si="65"/>
        <v/>
      </c>
      <c r="W98" s="166" t="str">
        <f t="shared" si="65"/>
        <v/>
      </c>
      <c r="X98" s="166" t="str">
        <f t="shared" si="65"/>
        <v/>
      </c>
      <c r="Y98" s="166" t="str">
        <f t="shared" si="65"/>
        <v/>
      </c>
      <c r="Z98" s="166" t="str">
        <f t="shared" si="65"/>
        <v/>
      </c>
    </row>
    <row r="99" spans="2:26" x14ac:dyDescent="0.25">
      <c r="B99" s="163"/>
      <c r="C99" s="163"/>
      <c r="D99" s="163"/>
      <c r="E99" s="163"/>
      <c r="F99" s="163"/>
      <c r="G99" s="295">
        <f>COUNTIF($E$5:E99,E99)</f>
        <v>0</v>
      </c>
      <c r="L99" s="166" t="str">
        <f t="shared" ref="L99:Z99" si="66">IFERROR(L100,"-")</f>
        <v/>
      </c>
      <c r="M99" s="166" t="str">
        <f t="shared" si="66"/>
        <v/>
      </c>
      <c r="N99" s="166" t="str">
        <f t="shared" si="66"/>
        <v/>
      </c>
      <c r="O99" s="166" t="str">
        <f t="shared" si="66"/>
        <v/>
      </c>
      <c r="P99" s="166" t="str">
        <f t="shared" si="66"/>
        <v/>
      </c>
      <c r="Q99" s="166" t="str">
        <f t="shared" si="66"/>
        <v/>
      </c>
      <c r="R99" s="166" t="str">
        <f t="shared" si="66"/>
        <v/>
      </c>
      <c r="S99" s="166" t="str">
        <f t="shared" si="66"/>
        <v/>
      </c>
      <c r="T99" s="166" t="str">
        <f t="shared" si="66"/>
        <v/>
      </c>
      <c r="U99" s="166" t="str">
        <f t="shared" si="66"/>
        <v/>
      </c>
      <c r="V99" s="166" t="str">
        <f t="shared" si="66"/>
        <v/>
      </c>
      <c r="W99" s="166" t="str">
        <f t="shared" si="66"/>
        <v/>
      </c>
      <c r="X99" s="166" t="str">
        <f t="shared" si="66"/>
        <v/>
      </c>
      <c r="Y99" s="166" t="str">
        <f t="shared" si="66"/>
        <v/>
      </c>
      <c r="Z99" s="166" t="str">
        <f t="shared" si="66"/>
        <v/>
      </c>
    </row>
    <row r="100" spans="2:26" x14ac:dyDescent="0.25">
      <c r="B100" s="163"/>
      <c r="C100" s="163"/>
      <c r="D100" s="163"/>
      <c r="E100" s="163"/>
      <c r="F100" s="163"/>
      <c r="G100" s="295">
        <f>COUNTIF($E$5:E100,E100)</f>
        <v>0</v>
      </c>
      <c r="L100" s="167" t="str">
        <f t="array" ref="L100">IFERROR(IF(LEN(L$4)=0,"",INDEX(Kanban_Helper!$F$5:$F$504,
MATCH(L$4&amp;"-"&amp;(ROW($K100)-ROW($K$5)-MOD(ROW($K100)-ROW($K$5),3))/3+1, Kanban_Helper!$E$5:$E$504&amp;"-"&amp;Kanban_Helper!$G$5:$G$504,0),
1)),"")</f>
        <v/>
      </c>
      <c r="M100" s="167" t="str">
        <f t="array" ref="M100">IFERROR(IF(LEN(M$4)=0,"",INDEX(Kanban_Helper!$F$5:$F$504,
MATCH(M$4&amp;"-"&amp;(ROW($K100)-ROW($K$5)-MOD(ROW($K100)-ROW($K$5),3))/3+1, Kanban_Helper!$E$5:$E$504&amp;"-"&amp;Kanban_Helper!$G$5:$G$504,0),
1)),"")</f>
        <v/>
      </c>
      <c r="N100" s="167" t="str">
        <f t="array" ref="N100">IFERROR(IF(LEN(N$4)=0,"",INDEX(Kanban_Helper!$F$5:$F$504,
MATCH(N$4&amp;"-"&amp;(ROW($K100)-ROW($K$5)-MOD(ROW($K100)-ROW($K$5),3))/3+1, Kanban_Helper!$E$5:$E$504&amp;"-"&amp;Kanban_Helper!$G$5:$G$504,0),
1)),"")</f>
        <v/>
      </c>
      <c r="O100" s="167" t="str">
        <f t="array" ref="O100">IFERROR(IF(LEN(O$4)=0,"",INDEX(Kanban_Helper!$F$5:$F$504,
MATCH(O$4&amp;"-"&amp;(ROW($K100)-ROW($K$5)-MOD(ROW($K100)-ROW($K$5),3))/3+1, Kanban_Helper!$E$5:$E$504&amp;"-"&amp;Kanban_Helper!$G$5:$G$504,0),
1)),"")</f>
        <v/>
      </c>
      <c r="P100" s="167" t="str">
        <f t="array" ref="P100">IFERROR(IF(LEN(P$4)=0,"",INDEX(Kanban_Helper!$F$5:$F$504,
MATCH(P$4&amp;"-"&amp;(ROW($K100)-ROW($K$5)-MOD(ROW($K100)-ROW($K$5),3))/3+1, Kanban_Helper!$E$5:$E$504&amp;"-"&amp;Kanban_Helper!$G$5:$G$504,0),
1)),"")</f>
        <v/>
      </c>
      <c r="Q100" s="167" t="str">
        <f t="array" ref="Q100">IFERROR(IF(LEN(Q$4)=0,"",INDEX(Kanban_Helper!$F$5:$F$504,
MATCH(Q$4&amp;"-"&amp;(ROW($K100)-ROW($K$5)-MOD(ROW($K100)-ROW($K$5),3))/3+1, Kanban_Helper!$E$5:$E$504&amp;"-"&amp;Kanban_Helper!$G$5:$G$504,0),
1)),"")</f>
        <v/>
      </c>
      <c r="R100" s="167" t="str">
        <f t="array" ref="R100">IFERROR(IF(LEN(R$4)=0,"",INDEX(Kanban_Helper!$F$5:$F$504,
MATCH(R$4&amp;"-"&amp;(ROW($K100)-ROW($K$5)-MOD(ROW($K100)-ROW($K$5),3))/3+1, Kanban_Helper!$E$5:$E$504&amp;"-"&amp;Kanban_Helper!$G$5:$G$504,0),
1)),"")</f>
        <v/>
      </c>
      <c r="S100" s="167" t="str">
        <f t="array" ref="S100">IFERROR(IF(LEN(S$4)=0,"",INDEX(Kanban_Helper!$F$5:$F$504,
MATCH(S$4&amp;"-"&amp;(ROW($K100)-ROW($K$5)-MOD(ROW($K100)-ROW($K$5),3))/3+1, Kanban_Helper!$E$5:$E$504&amp;"-"&amp;Kanban_Helper!$G$5:$G$504,0),
1)),"")</f>
        <v/>
      </c>
      <c r="T100" s="167" t="str">
        <f t="array" ref="T100">IFERROR(IF(LEN(T$4)=0,"",INDEX(Kanban_Helper!$F$5:$F$504,
MATCH(T$4&amp;"-"&amp;(ROW($K100)-ROW($K$5)-MOD(ROW($K100)-ROW($K$5),3))/3+1, Kanban_Helper!$E$5:$E$504&amp;"-"&amp;Kanban_Helper!$G$5:$G$504,0),
1)),"")</f>
        <v/>
      </c>
      <c r="U100" s="167" t="str">
        <f t="array" ref="U100">IFERROR(IF(LEN(U$4)=0,"",INDEX(Kanban_Helper!$F$5:$F$504,
MATCH(U$4&amp;"-"&amp;(ROW($K100)-ROW($K$5)-MOD(ROW($K100)-ROW($K$5),3))/3+1, Kanban_Helper!$E$5:$E$504&amp;"-"&amp;Kanban_Helper!$G$5:$G$504,0),
1)),"")</f>
        <v/>
      </c>
      <c r="V100" s="167" t="str">
        <f t="array" ref="V100">IFERROR(IF(LEN(V$4)=0,"",INDEX(Kanban_Helper!$F$5:$F$504,
MATCH(V$4&amp;"-"&amp;(ROW($K100)-ROW($K$5)-MOD(ROW($K100)-ROW($K$5),3))/3+1, Kanban_Helper!$E$5:$E$504&amp;"-"&amp;Kanban_Helper!$G$5:$G$504,0),
1)),"")</f>
        <v/>
      </c>
      <c r="W100" s="167" t="str">
        <f t="array" ref="W100">IFERROR(IF(LEN(W$4)=0,"",INDEX(Kanban_Helper!$F$5:$F$504,
MATCH(W$4&amp;"-"&amp;(ROW($K100)-ROW($K$5)-MOD(ROW($K100)-ROW($K$5),3))/3+1, Kanban_Helper!$E$5:$E$504&amp;"-"&amp;Kanban_Helper!$G$5:$G$504,0),
1)),"")</f>
        <v/>
      </c>
      <c r="X100" s="167" t="str">
        <f t="array" ref="X100">IFERROR(IF(LEN(X$4)=0,"",INDEX(Kanban_Helper!$F$5:$F$504,
MATCH(X$4&amp;"-"&amp;(ROW($K100)-ROW($K$5)-MOD(ROW($K100)-ROW($K$5),3))/3+1, Kanban_Helper!$E$5:$E$504&amp;"-"&amp;Kanban_Helper!$G$5:$G$504,0),
1)),"")</f>
        <v/>
      </c>
      <c r="Y100" s="167" t="str">
        <f t="array" ref="Y100">IFERROR(IF(LEN(Y$4)=0,"",INDEX(Kanban_Helper!$F$5:$F$504,
MATCH(Y$4&amp;"-"&amp;(ROW($K100)-ROW($K$5)-MOD(ROW($K100)-ROW($K$5),3))/3+1, Kanban_Helper!$E$5:$E$504&amp;"-"&amp;Kanban_Helper!$G$5:$G$504,0),
1)),"")</f>
        <v/>
      </c>
      <c r="Z100" s="167" t="str">
        <f t="array" ref="Z100">IFERROR(IF(LEN(Z$4)=0,"",INDEX(Kanban_Helper!$F$5:$F$504,
MATCH(Z$4&amp;"-"&amp;(ROW($K100)-ROW($K$5)-MOD(ROW($K100)-ROW($K$5),3))/3+1, Kanban_Helper!$E$5:$E$504&amp;"-"&amp;Kanban_Helper!$G$5:$G$504,0),
1)),"")</f>
        <v/>
      </c>
    </row>
    <row r="101" spans="2:26" x14ac:dyDescent="0.25">
      <c r="B101" s="163"/>
      <c r="C101" s="163"/>
      <c r="D101" s="163"/>
      <c r="E101" s="163"/>
      <c r="F101" s="163"/>
      <c r="G101" s="295">
        <f>COUNTIF($E$5:E101,E101)</f>
        <v>0</v>
      </c>
      <c r="L101" s="166" t="str">
        <f t="shared" ref="L101:Z101" si="67">IFERROR(L103,"-")</f>
        <v/>
      </c>
      <c r="M101" s="166" t="str">
        <f t="shared" si="67"/>
        <v/>
      </c>
      <c r="N101" s="166" t="str">
        <f t="shared" si="67"/>
        <v/>
      </c>
      <c r="O101" s="166" t="str">
        <f t="shared" si="67"/>
        <v/>
      </c>
      <c r="P101" s="166" t="str">
        <f t="shared" si="67"/>
        <v/>
      </c>
      <c r="Q101" s="166" t="str">
        <f t="shared" si="67"/>
        <v/>
      </c>
      <c r="R101" s="166" t="str">
        <f t="shared" si="67"/>
        <v/>
      </c>
      <c r="S101" s="166" t="str">
        <f t="shared" si="67"/>
        <v/>
      </c>
      <c r="T101" s="166" t="str">
        <f t="shared" si="67"/>
        <v/>
      </c>
      <c r="U101" s="166" t="str">
        <f t="shared" si="67"/>
        <v/>
      </c>
      <c r="V101" s="166" t="str">
        <f t="shared" si="67"/>
        <v/>
      </c>
      <c r="W101" s="166" t="str">
        <f t="shared" si="67"/>
        <v/>
      </c>
      <c r="X101" s="166" t="str">
        <f t="shared" si="67"/>
        <v/>
      </c>
      <c r="Y101" s="166" t="str">
        <f t="shared" si="67"/>
        <v/>
      </c>
      <c r="Z101" s="166" t="str">
        <f t="shared" si="67"/>
        <v/>
      </c>
    </row>
    <row r="102" spans="2:26" x14ac:dyDescent="0.25">
      <c r="B102" s="163"/>
      <c r="C102" s="163"/>
      <c r="D102" s="163"/>
      <c r="E102" s="163"/>
      <c r="F102" s="163"/>
      <c r="G102" s="295">
        <f>COUNTIF($E$5:E102,E102)</f>
        <v>0</v>
      </c>
      <c r="L102" s="166" t="str">
        <f t="shared" ref="L102:Z102" si="68">IFERROR(L103,"-")</f>
        <v/>
      </c>
      <c r="M102" s="166" t="str">
        <f t="shared" si="68"/>
        <v/>
      </c>
      <c r="N102" s="166" t="str">
        <f t="shared" si="68"/>
        <v/>
      </c>
      <c r="O102" s="166" t="str">
        <f t="shared" si="68"/>
        <v/>
      </c>
      <c r="P102" s="166" t="str">
        <f t="shared" si="68"/>
        <v/>
      </c>
      <c r="Q102" s="166" t="str">
        <f t="shared" si="68"/>
        <v/>
      </c>
      <c r="R102" s="166" t="str">
        <f t="shared" si="68"/>
        <v/>
      </c>
      <c r="S102" s="166" t="str">
        <f t="shared" si="68"/>
        <v/>
      </c>
      <c r="T102" s="166" t="str">
        <f t="shared" si="68"/>
        <v/>
      </c>
      <c r="U102" s="166" t="str">
        <f t="shared" si="68"/>
        <v/>
      </c>
      <c r="V102" s="166" t="str">
        <f t="shared" si="68"/>
        <v/>
      </c>
      <c r="W102" s="166" t="str">
        <f t="shared" si="68"/>
        <v/>
      </c>
      <c r="X102" s="166" t="str">
        <f t="shared" si="68"/>
        <v/>
      </c>
      <c r="Y102" s="166" t="str">
        <f t="shared" si="68"/>
        <v/>
      </c>
      <c r="Z102" s="166" t="str">
        <f t="shared" si="68"/>
        <v/>
      </c>
    </row>
    <row r="103" spans="2:26" x14ac:dyDescent="0.25">
      <c r="B103" s="163"/>
      <c r="C103" s="163"/>
      <c r="D103" s="163"/>
      <c r="E103" s="163"/>
      <c r="F103" s="163"/>
      <c r="G103" s="295">
        <f>COUNTIF($E$5:E103,E103)</f>
        <v>0</v>
      </c>
      <c r="L103" s="167" t="str">
        <f t="array" ref="L103">IFERROR(IF(LEN(L$4)=0,"",INDEX(Kanban_Helper!$F$5:$F$504,
MATCH(L$4&amp;"-"&amp;(ROW($K103)-ROW($K$5)-MOD(ROW($K103)-ROW($K$5),3))/3+1, Kanban_Helper!$E$5:$E$504&amp;"-"&amp;Kanban_Helper!$G$5:$G$504,0),
1)),"")</f>
        <v/>
      </c>
      <c r="M103" s="167" t="str">
        <f t="array" ref="M103">IFERROR(IF(LEN(M$4)=0,"",INDEX(Kanban_Helper!$F$5:$F$504,
MATCH(M$4&amp;"-"&amp;(ROW($K103)-ROW($K$5)-MOD(ROW($K103)-ROW($K$5),3))/3+1, Kanban_Helper!$E$5:$E$504&amp;"-"&amp;Kanban_Helper!$G$5:$G$504,0),
1)),"")</f>
        <v/>
      </c>
      <c r="N103" s="167" t="str">
        <f t="array" ref="N103">IFERROR(IF(LEN(N$4)=0,"",INDEX(Kanban_Helper!$F$5:$F$504,
MATCH(N$4&amp;"-"&amp;(ROW($K103)-ROW($K$5)-MOD(ROW($K103)-ROW($K$5),3))/3+1, Kanban_Helper!$E$5:$E$504&amp;"-"&amp;Kanban_Helper!$G$5:$G$504,0),
1)),"")</f>
        <v/>
      </c>
      <c r="O103" s="167" t="str">
        <f t="array" ref="O103">IFERROR(IF(LEN(O$4)=0,"",INDEX(Kanban_Helper!$F$5:$F$504,
MATCH(O$4&amp;"-"&amp;(ROW($K103)-ROW($K$5)-MOD(ROW($K103)-ROW($K$5),3))/3+1, Kanban_Helper!$E$5:$E$504&amp;"-"&amp;Kanban_Helper!$G$5:$G$504,0),
1)),"")</f>
        <v/>
      </c>
      <c r="P103" s="167" t="str">
        <f t="array" ref="P103">IFERROR(IF(LEN(P$4)=0,"",INDEX(Kanban_Helper!$F$5:$F$504,
MATCH(P$4&amp;"-"&amp;(ROW($K103)-ROW($K$5)-MOD(ROW($K103)-ROW($K$5),3))/3+1, Kanban_Helper!$E$5:$E$504&amp;"-"&amp;Kanban_Helper!$G$5:$G$504,0),
1)),"")</f>
        <v/>
      </c>
      <c r="Q103" s="167" t="str">
        <f t="array" ref="Q103">IFERROR(IF(LEN(Q$4)=0,"",INDEX(Kanban_Helper!$F$5:$F$504,
MATCH(Q$4&amp;"-"&amp;(ROW($K103)-ROW($K$5)-MOD(ROW($K103)-ROW($K$5),3))/3+1, Kanban_Helper!$E$5:$E$504&amp;"-"&amp;Kanban_Helper!$G$5:$G$504,0),
1)),"")</f>
        <v/>
      </c>
      <c r="R103" s="167" t="str">
        <f t="array" ref="R103">IFERROR(IF(LEN(R$4)=0,"",INDEX(Kanban_Helper!$F$5:$F$504,
MATCH(R$4&amp;"-"&amp;(ROW($K103)-ROW($K$5)-MOD(ROW($K103)-ROW($K$5),3))/3+1, Kanban_Helper!$E$5:$E$504&amp;"-"&amp;Kanban_Helper!$G$5:$G$504,0),
1)),"")</f>
        <v/>
      </c>
      <c r="S103" s="167" t="str">
        <f t="array" ref="S103">IFERROR(IF(LEN(S$4)=0,"",INDEX(Kanban_Helper!$F$5:$F$504,
MATCH(S$4&amp;"-"&amp;(ROW($K103)-ROW($K$5)-MOD(ROW($K103)-ROW($K$5),3))/3+1, Kanban_Helper!$E$5:$E$504&amp;"-"&amp;Kanban_Helper!$G$5:$G$504,0),
1)),"")</f>
        <v/>
      </c>
      <c r="T103" s="167" t="str">
        <f t="array" ref="T103">IFERROR(IF(LEN(T$4)=0,"",INDEX(Kanban_Helper!$F$5:$F$504,
MATCH(T$4&amp;"-"&amp;(ROW($K103)-ROW($K$5)-MOD(ROW($K103)-ROW($K$5),3))/3+1, Kanban_Helper!$E$5:$E$504&amp;"-"&amp;Kanban_Helper!$G$5:$G$504,0),
1)),"")</f>
        <v/>
      </c>
      <c r="U103" s="167" t="str">
        <f t="array" ref="U103">IFERROR(IF(LEN(U$4)=0,"",INDEX(Kanban_Helper!$F$5:$F$504,
MATCH(U$4&amp;"-"&amp;(ROW($K103)-ROW($K$5)-MOD(ROW($K103)-ROW($K$5),3))/3+1, Kanban_Helper!$E$5:$E$504&amp;"-"&amp;Kanban_Helper!$G$5:$G$504,0),
1)),"")</f>
        <v/>
      </c>
      <c r="V103" s="167" t="str">
        <f t="array" ref="V103">IFERROR(IF(LEN(V$4)=0,"",INDEX(Kanban_Helper!$F$5:$F$504,
MATCH(V$4&amp;"-"&amp;(ROW($K103)-ROW($K$5)-MOD(ROW($K103)-ROW($K$5),3))/3+1, Kanban_Helper!$E$5:$E$504&amp;"-"&amp;Kanban_Helper!$G$5:$G$504,0),
1)),"")</f>
        <v/>
      </c>
      <c r="W103" s="167" t="str">
        <f t="array" ref="W103">IFERROR(IF(LEN(W$4)=0,"",INDEX(Kanban_Helper!$F$5:$F$504,
MATCH(W$4&amp;"-"&amp;(ROW($K103)-ROW($K$5)-MOD(ROW($K103)-ROW($K$5),3))/3+1, Kanban_Helper!$E$5:$E$504&amp;"-"&amp;Kanban_Helper!$G$5:$G$504,0),
1)),"")</f>
        <v/>
      </c>
      <c r="X103" s="167" t="str">
        <f t="array" ref="X103">IFERROR(IF(LEN(X$4)=0,"",INDEX(Kanban_Helper!$F$5:$F$504,
MATCH(X$4&amp;"-"&amp;(ROW($K103)-ROW($K$5)-MOD(ROW($K103)-ROW($K$5),3))/3+1, Kanban_Helper!$E$5:$E$504&amp;"-"&amp;Kanban_Helper!$G$5:$G$504,0),
1)),"")</f>
        <v/>
      </c>
      <c r="Y103" s="167" t="str">
        <f t="array" ref="Y103">IFERROR(IF(LEN(Y$4)=0,"",INDEX(Kanban_Helper!$F$5:$F$504,
MATCH(Y$4&amp;"-"&amp;(ROW($K103)-ROW($K$5)-MOD(ROW($K103)-ROW($K$5),3))/3+1, Kanban_Helper!$E$5:$E$504&amp;"-"&amp;Kanban_Helper!$G$5:$G$504,0),
1)),"")</f>
        <v/>
      </c>
      <c r="Z103" s="167" t="str">
        <f t="array" ref="Z103">IFERROR(IF(LEN(Z$4)=0,"",INDEX(Kanban_Helper!$F$5:$F$504,
MATCH(Z$4&amp;"-"&amp;(ROW($K103)-ROW($K$5)-MOD(ROW($K103)-ROW($K$5),3))/3+1, Kanban_Helper!$E$5:$E$504&amp;"-"&amp;Kanban_Helper!$G$5:$G$504,0),
1)),"")</f>
        <v/>
      </c>
    </row>
    <row r="104" spans="2:26" x14ac:dyDescent="0.25">
      <c r="B104" s="163"/>
      <c r="C104" s="163"/>
      <c r="D104" s="163"/>
      <c r="E104" s="163"/>
      <c r="F104" s="163"/>
      <c r="G104" s="295">
        <f>COUNTIF($E$5:E104,E104)</f>
        <v>0</v>
      </c>
      <c r="L104" s="166" t="str">
        <f t="shared" ref="L104:Z104" si="69">IFERROR(L106,"-")</f>
        <v/>
      </c>
      <c r="M104" s="166" t="str">
        <f t="shared" si="69"/>
        <v/>
      </c>
      <c r="N104" s="166" t="str">
        <f t="shared" si="69"/>
        <v/>
      </c>
      <c r="O104" s="166" t="str">
        <f t="shared" si="69"/>
        <v/>
      </c>
      <c r="P104" s="166" t="str">
        <f t="shared" si="69"/>
        <v/>
      </c>
      <c r="Q104" s="166" t="str">
        <f t="shared" si="69"/>
        <v/>
      </c>
      <c r="R104" s="166" t="str">
        <f t="shared" si="69"/>
        <v/>
      </c>
      <c r="S104" s="166" t="str">
        <f t="shared" si="69"/>
        <v/>
      </c>
      <c r="T104" s="166" t="str">
        <f t="shared" si="69"/>
        <v/>
      </c>
      <c r="U104" s="166" t="str">
        <f t="shared" si="69"/>
        <v/>
      </c>
      <c r="V104" s="166" t="str">
        <f t="shared" si="69"/>
        <v/>
      </c>
      <c r="W104" s="166" t="str">
        <f t="shared" si="69"/>
        <v/>
      </c>
      <c r="X104" s="166" t="str">
        <f t="shared" si="69"/>
        <v/>
      </c>
      <c r="Y104" s="166" t="str">
        <f t="shared" si="69"/>
        <v/>
      </c>
      <c r="Z104" s="166" t="str">
        <f t="shared" si="69"/>
        <v/>
      </c>
    </row>
    <row r="105" spans="2:26" x14ac:dyDescent="0.25">
      <c r="B105" s="163"/>
      <c r="C105" s="163"/>
      <c r="D105" s="163"/>
      <c r="E105" s="163"/>
      <c r="F105" s="163"/>
      <c r="G105" s="295">
        <f>COUNTIF($E$5:E105,E105)</f>
        <v>0</v>
      </c>
      <c r="L105" s="166" t="str">
        <f t="shared" ref="L105:Z105" si="70">IFERROR(L106,"-")</f>
        <v/>
      </c>
      <c r="M105" s="166" t="str">
        <f t="shared" si="70"/>
        <v/>
      </c>
      <c r="N105" s="166" t="str">
        <f t="shared" si="70"/>
        <v/>
      </c>
      <c r="O105" s="166" t="str">
        <f t="shared" si="70"/>
        <v/>
      </c>
      <c r="P105" s="166" t="str">
        <f t="shared" si="70"/>
        <v/>
      </c>
      <c r="Q105" s="166" t="str">
        <f t="shared" si="70"/>
        <v/>
      </c>
      <c r="R105" s="166" t="str">
        <f t="shared" si="70"/>
        <v/>
      </c>
      <c r="S105" s="166" t="str">
        <f t="shared" si="70"/>
        <v/>
      </c>
      <c r="T105" s="166" t="str">
        <f t="shared" si="70"/>
        <v/>
      </c>
      <c r="U105" s="166" t="str">
        <f t="shared" si="70"/>
        <v/>
      </c>
      <c r="V105" s="166" t="str">
        <f t="shared" si="70"/>
        <v/>
      </c>
      <c r="W105" s="166" t="str">
        <f t="shared" si="70"/>
        <v/>
      </c>
      <c r="X105" s="166" t="str">
        <f t="shared" si="70"/>
        <v/>
      </c>
      <c r="Y105" s="166" t="str">
        <f t="shared" si="70"/>
        <v/>
      </c>
      <c r="Z105" s="166" t="str">
        <f t="shared" si="70"/>
        <v/>
      </c>
    </row>
    <row r="106" spans="2:26" x14ac:dyDescent="0.25">
      <c r="B106" s="163"/>
      <c r="C106" s="163"/>
      <c r="D106" s="163"/>
      <c r="E106" s="163"/>
      <c r="F106" s="163"/>
      <c r="G106" s="295">
        <f>COUNTIF($E$5:E106,E106)</f>
        <v>0</v>
      </c>
      <c r="L106" s="167" t="str">
        <f t="array" ref="L106">IFERROR(IF(LEN(L$4)=0,"",INDEX(Kanban_Helper!$F$5:$F$504,
MATCH(L$4&amp;"-"&amp;(ROW($K106)-ROW($K$5)-MOD(ROW($K106)-ROW($K$5),3))/3+1, Kanban_Helper!$E$5:$E$504&amp;"-"&amp;Kanban_Helper!$G$5:$G$504,0),
1)),"")</f>
        <v/>
      </c>
      <c r="M106" s="167" t="str">
        <f t="array" ref="M106">IFERROR(IF(LEN(M$4)=0,"",INDEX(Kanban_Helper!$F$5:$F$504,
MATCH(M$4&amp;"-"&amp;(ROW($K106)-ROW($K$5)-MOD(ROW($K106)-ROW($K$5),3))/3+1, Kanban_Helper!$E$5:$E$504&amp;"-"&amp;Kanban_Helper!$G$5:$G$504,0),
1)),"")</f>
        <v/>
      </c>
      <c r="N106" s="167" t="str">
        <f t="array" ref="N106">IFERROR(IF(LEN(N$4)=0,"",INDEX(Kanban_Helper!$F$5:$F$504,
MATCH(N$4&amp;"-"&amp;(ROW($K106)-ROW($K$5)-MOD(ROW($K106)-ROW($K$5),3))/3+1, Kanban_Helper!$E$5:$E$504&amp;"-"&amp;Kanban_Helper!$G$5:$G$504,0),
1)),"")</f>
        <v/>
      </c>
      <c r="O106" s="167" t="str">
        <f t="array" ref="O106">IFERROR(IF(LEN(O$4)=0,"",INDEX(Kanban_Helper!$F$5:$F$504,
MATCH(O$4&amp;"-"&amp;(ROW($K106)-ROW($K$5)-MOD(ROW($K106)-ROW($K$5),3))/3+1, Kanban_Helper!$E$5:$E$504&amp;"-"&amp;Kanban_Helper!$G$5:$G$504,0),
1)),"")</f>
        <v/>
      </c>
      <c r="P106" s="167" t="str">
        <f t="array" ref="P106">IFERROR(IF(LEN(P$4)=0,"",INDEX(Kanban_Helper!$F$5:$F$504,
MATCH(P$4&amp;"-"&amp;(ROW($K106)-ROW($K$5)-MOD(ROW($K106)-ROW($K$5),3))/3+1, Kanban_Helper!$E$5:$E$504&amp;"-"&amp;Kanban_Helper!$G$5:$G$504,0),
1)),"")</f>
        <v/>
      </c>
      <c r="Q106" s="167" t="str">
        <f t="array" ref="Q106">IFERROR(IF(LEN(Q$4)=0,"",INDEX(Kanban_Helper!$F$5:$F$504,
MATCH(Q$4&amp;"-"&amp;(ROW($K106)-ROW($K$5)-MOD(ROW($K106)-ROW($K$5),3))/3+1, Kanban_Helper!$E$5:$E$504&amp;"-"&amp;Kanban_Helper!$G$5:$G$504,0),
1)),"")</f>
        <v/>
      </c>
      <c r="R106" s="167" t="str">
        <f t="array" ref="R106">IFERROR(IF(LEN(R$4)=0,"",INDEX(Kanban_Helper!$F$5:$F$504,
MATCH(R$4&amp;"-"&amp;(ROW($K106)-ROW($K$5)-MOD(ROW($K106)-ROW($K$5),3))/3+1, Kanban_Helper!$E$5:$E$504&amp;"-"&amp;Kanban_Helper!$G$5:$G$504,0),
1)),"")</f>
        <v/>
      </c>
      <c r="S106" s="167" t="str">
        <f t="array" ref="S106">IFERROR(IF(LEN(S$4)=0,"",INDEX(Kanban_Helper!$F$5:$F$504,
MATCH(S$4&amp;"-"&amp;(ROW($K106)-ROW($K$5)-MOD(ROW($K106)-ROW($K$5),3))/3+1, Kanban_Helper!$E$5:$E$504&amp;"-"&amp;Kanban_Helper!$G$5:$G$504,0),
1)),"")</f>
        <v/>
      </c>
      <c r="T106" s="167" t="str">
        <f t="array" ref="T106">IFERROR(IF(LEN(T$4)=0,"",INDEX(Kanban_Helper!$F$5:$F$504,
MATCH(T$4&amp;"-"&amp;(ROW($K106)-ROW($K$5)-MOD(ROW($K106)-ROW($K$5),3))/3+1, Kanban_Helper!$E$5:$E$504&amp;"-"&amp;Kanban_Helper!$G$5:$G$504,0),
1)),"")</f>
        <v/>
      </c>
      <c r="U106" s="167" t="str">
        <f t="array" ref="U106">IFERROR(IF(LEN(U$4)=0,"",INDEX(Kanban_Helper!$F$5:$F$504,
MATCH(U$4&amp;"-"&amp;(ROW($K106)-ROW($K$5)-MOD(ROW($K106)-ROW($K$5),3))/3+1, Kanban_Helper!$E$5:$E$504&amp;"-"&amp;Kanban_Helper!$G$5:$G$504,0),
1)),"")</f>
        <v/>
      </c>
      <c r="V106" s="167" t="str">
        <f t="array" ref="V106">IFERROR(IF(LEN(V$4)=0,"",INDEX(Kanban_Helper!$F$5:$F$504,
MATCH(V$4&amp;"-"&amp;(ROW($K106)-ROW($K$5)-MOD(ROW($K106)-ROW($K$5),3))/3+1, Kanban_Helper!$E$5:$E$504&amp;"-"&amp;Kanban_Helper!$G$5:$G$504,0),
1)),"")</f>
        <v/>
      </c>
      <c r="W106" s="167" t="str">
        <f t="array" ref="W106">IFERROR(IF(LEN(W$4)=0,"",INDEX(Kanban_Helper!$F$5:$F$504,
MATCH(W$4&amp;"-"&amp;(ROW($K106)-ROW($K$5)-MOD(ROW($K106)-ROW($K$5),3))/3+1, Kanban_Helper!$E$5:$E$504&amp;"-"&amp;Kanban_Helper!$G$5:$G$504,0),
1)),"")</f>
        <v/>
      </c>
      <c r="X106" s="167" t="str">
        <f t="array" ref="X106">IFERROR(IF(LEN(X$4)=0,"",INDEX(Kanban_Helper!$F$5:$F$504,
MATCH(X$4&amp;"-"&amp;(ROW($K106)-ROW($K$5)-MOD(ROW($K106)-ROW($K$5),3))/3+1, Kanban_Helper!$E$5:$E$504&amp;"-"&amp;Kanban_Helper!$G$5:$G$504,0),
1)),"")</f>
        <v/>
      </c>
      <c r="Y106" s="167" t="str">
        <f t="array" ref="Y106">IFERROR(IF(LEN(Y$4)=0,"",INDEX(Kanban_Helper!$F$5:$F$504,
MATCH(Y$4&amp;"-"&amp;(ROW($K106)-ROW($K$5)-MOD(ROW($K106)-ROW($K$5),3))/3+1, Kanban_Helper!$E$5:$E$504&amp;"-"&amp;Kanban_Helper!$G$5:$G$504,0),
1)),"")</f>
        <v/>
      </c>
      <c r="Z106" s="167" t="str">
        <f t="array" ref="Z106">IFERROR(IF(LEN(Z$4)=0,"",INDEX(Kanban_Helper!$F$5:$F$504,
MATCH(Z$4&amp;"-"&amp;(ROW($K106)-ROW($K$5)-MOD(ROW($K106)-ROW($K$5),3))/3+1, Kanban_Helper!$E$5:$E$504&amp;"-"&amp;Kanban_Helper!$G$5:$G$504,0),
1)),"")</f>
        <v/>
      </c>
    </row>
    <row r="107" spans="2:26" x14ac:dyDescent="0.25">
      <c r="B107" s="163"/>
      <c r="C107" s="163"/>
      <c r="D107" s="163"/>
      <c r="E107" s="163"/>
      <c r="F107" s="163"/>
      <c r="G107" s="295">
        <f>COUNTIF($E$5:E107,E107)</f>
        <v>0</v>
      </c>
      <c r="L107" s="166" t="str">
        <f t="shared" ref="L107:Z107" si="71">IFERROR(L109,"-")</f>
        <v/>
      </c>
      <c r="M107" s="166" t="str">
        <f t="shared" si="71"/>
        <v/>
      </c>
      <c r="N107" s="166" t="str">
        <f t="shared" si="71"/>
        <v/>
      </c>
      <c r="O107" s="166" t="str">
        <f t="shared" si="71"/>
        <v/>
      </c>
      <c r="P107" s="166" t="str">
        <f t="shared" si="71"/>
        <v/>
      </c>
      <c r="Q107" s="166" t="str">
        <f t="shared" si="71"/>
        <v/>
      </c>
      <c r="R107" s="166" t="str">
        <f t="shared" si="71"/>
        <v/>
      </c>
      <c r="S107" s="166" t="str">
        <f t="shared" si="71"/>
        <v/>
      </c>
      <c r="T107" s="166" t="str">
        <f t="shared" si="71"/>
        <v/>
      </c>
      <c r="U107" s="166" t="str">
        <f t="shared" si="71"/>
        <v/>
      </c>
      <c r="V107" s="166" t="str">
        <f t="shared" si="71"/>
        <v/>
      </c>
      <c r="W107" s="166" t="str">
        <f t="shared" si="71"/>
        <v/>
      </c>
      <c r="X107" s="166" t="str">
        <f t="shared" si="71"/>
        <v/>
      </c>
      <c r="Y107" s="166" t="str">
        <f t="shared" si="71"/>
        <v/>
      </c>
      <c r="Z107" s="166" t="str">
        <f t="shared" si="71"/>
        <v/>
      </c>
    </row>
    <row r="108" spans="2:26" x14ac:dyDescent="0.25">
      <c r="B108" s="163"/>
      <c r="C108" s="163"/>
      <c r="D108" s="163"/>
      <c r="E108" s="163"/>
      <c r="F108" s="163"/>
      <c r="G108" s="295">
        <f>COUNTIF($E$5:E108,E108)</f>
        <v>0</v>
      </c>
      <c r="L108" s="166" t="str">
        <f t="shared" ref="L108:Z108" si="72">IFERROR(L109,"-")</f>
        <v/>
      </c>
      <c r="M108" s="166" t="str">
        <f t="shared" si="72"/>
        <v/>
      </c>
      <c r="N108" s="166" t="str">
        <f t="shared" si="72"/>
        <v/>
      </c>
      <c r="O108" s="166" t="str">
        <f t="shared" si="72"/>
        <v/>
      </c>
      <c r="P108" s="166" t="str">
        <f t="shared" si="72"/>
        <v/>
      </c>
      <c r="Q108" s="166" t="str">
        <f t="shared" si="72"/>
        <v/>
      </c>
      <c r="R108" s="166" t="str">
        <f t="shared" si="72"/>
        <v/>
      </c>
      <c r="S108" s="166" t="str">
        <f t="shared" si="72"/>
        <v/>
      </c>
      <c r="T108" s="166" t="str">
        <f t="shared" si="72"/>
        <v/>
      </c>
      <c r="U108" s="166" t="str">
        <f t="shared" si="72"/>
        <v/>
      </c>
      <c r="V108" s="166" t="str">
        <f t="shared" si="72"/>
        <v/>
      </c>
      <c r="W108" s="166" t="str">
        <f t="shared" si="72"/>
        <v/>
      </c>
      <c r="X108" s="166" t="str">
        <f t="shared" si="72"/>
        <v/>
      </c>
      <c r="Y108" s="166" t="str">
        <f t="shared" si="72"/>
        <v/>
      </c>
      <c r="Z108" s="166" t="str">
        <f t="shared" si="72"/>
        <v/>
      </c>
    </row>
    <row r="109" spans="2:26" x14ac:dyDescent="0.25">
      <c r="B109" s="163"/>
      <c r="C109" s="163"/>
      <c r="D109" s="163"/>
      <c r="E109" s="163"/>
      <c r="F109" s="163"/>
      <c r="G109" s="295">
        <f>COUNTIF($E$5:E109,E109)</f>
        <v>0</v>
      </c>
      <c r="L109" s="167" t="str">
        <f t="array" ref="L109">IFERROR(IF(LEN(L$4)=0,"",INDEX(Kanban_Helper!$F$5:$F$504,
MATCH(L$4&amp;"-"&amp;(ROW($K109)-ROW($K$5)-MOD(ROW($K109)-ROW($K$5),3))/3+1, Kanban_Helper!$E$5:$E$504&amp;"-"&amp;Kanban_Helper!$G$5:$G$504,0),
1)),"")</f>
        <v/>
      </c>
      <c r="M109" s="167" t="str">
        <f t="array" ref="M109">IFERROR(IF(LEN(M$4)=0,"",INDEX(Kanban_Helper!$F$5:$F$504,
MATCH(M$4&amp;"-"&amp;(ROW($K109)-ROW($K$5)-MOD(ROW($K109)-ROW($K$5),3))/3+1, Kanban_Helper!$E$5:$E$504&amp;"-"&amp;Kanban_Helper!$G$5:$G$504,0),
1)),"")</f>
        <v/>
      </c>
      <c r="N109" s="167" t="str">
        <f t="array" ref="N109">IFERROR(IF(LEN(N$4)=0,"",INDEX(Kanban_Helper!$F$5:$F$504,
MATCH(N$4&amp;"-"&amp;(ROW($K109)-ROW($K$5)-MOD(ROW($K109)-ROW($K$5),3))/3+1, Kanban_Helper!$E$5:$E$504&amp;"-"&amp;Kanban_Helper!$G$5:$G$504,0),
1)),"")</f>
        <v/>
      </c>
      <c r="O109" s="167" t="str">
        <f t="array" ref="O109">IFERROR(IF(LEN(O$4)=0,"",INDEX(Kanban_Helper!$F$5:$F$504,
MATCH(O$4&amp;"-"&amp;(ROW($K109)-ROW($K$5)-MOD(ROW($K109)-ROW($K$5),3))/3+1, Kanban_Helper!$E$5:$E$504&amp;"-"&amp;Kanban_Helper!$G$5:$G$504,0),
1)),"")</f>
        <v/>
      </c>
      <c r="P109" s="167" t="str">
        <f t="array" ref="P109">IFERROR(IF(LEN(P$4)=0,"",INDEX(Kanban_Helper!$F$5:$F$504,
MATCH(P$4&amp;"-"&amp;(ROW($K109)-ROW($K$5)-MOD(ROW($K109)-ROW($K$5),3))/3+1, Kanban_Helper!$E$5:$E$504&amp;"-"&amp;Kanban_Helper!$G$5:$G$504,0),
1)),"")</f>
        <v/>
      </c>
      <c r="Q109" s="167" t="str">
        <f t="array" ref="Q109">IFERROR(IF(LEN(Q$4)=0,"",INDEX(Kanban_Helper!$F$5:$F$504,
MATCH(Q$4&amp;"-"&amp;(ROW($K109)-ROW($K$5)-MOD(ROW($K109)-ROW($K$5),3))/3+1, Kanban_Helper!$E$5:$E$504&amp;"-"&amp;Kanban_Helper!$G$5:$G$504,0),
1)),"")</f>
        <v/>
      </c>
      <c r="R109" s="167" t="str">
        <f t="array" ref="R109">IFERROR(IF(LEN(R$4)=0,"",INDEX(Kanban_Helper!$F$5:$F$504,
MATCH(R$4&amp;"-"&amp;(ROW($K109)-ROW($K$5)-MOD(ROW($K109)-ROW($K$5),3))/3+1, Kanban_Helper!$E$5:$E$504&amp;"-"&amp;Kanban_Helper!$G$5:$G$504,0),
1)),"")</f>
        <v/>
      </c>
      <c r="S109" s="167" t="str">
        <f t="array" ref="S109">IFERROR(IF(LEN(S$4)=0,"",INDEX(Kanban_Helper!$F$5:$F$504,
MATCH(S$4&amp;"-"&amp;(ROW($K109)-ROW($K$5)-MOD(ROW($K109)-ROW($K$5),3))/3+1, Kanban_Helper!$E$5:$E$504&amp;"-"&amp;Kanban_Helper!$G$5:$G$504,0),
1)),"")</f>
        <v/>
      </c>
      <c r="T109" s="167" t="str">
        <f t="array" ref="T109">IFERROR(IF(LEN(T$4)=0,"",INDEX(Kanban_Helper!$F$5:$F$504,
MATCH(T$4&amp;"-"&amp;(ROW($K109)-ROW($K$5)-MOD(ROW($K109)-ROW($K$5),3))/3+1, Kanban_Helper!$E$5:$E$504&amp;"-"&amp;Kanban_Helper!$G$5:$G$504,0),
1)),"")</f>
        <v/>
      </c>
      <c r="U109" s="167" t="str">
        <f t="array" ref="U109">IFERROR(IF(LEN(U$4)=0,"",INDEX(Kanban_Helper!$F$5:$F$504,
MATCH(U$4&amp;"-"&amp;(ROW($K109)-ROW($K$5)-MOD(ROW($K109)-ROW($K$5),3))/3+1, Kanban_Helper!$E$5:$E$504&amp;"-"&amp;Kanban_Helper!$G$5:$G$504,0),
1)),"")</f>
        <v/>
      </c>
      <c r="V109" s="167" t="str">
        <f t="array" ref="V109">IFERROR(IF(LEN(V$4)=0,"",INDEX(Kanban_Helper!$F$5:$F$504,
MATCH(V$4&amp;"-"&amp;(ROW($K109)-ROW($K$5)-MOD(ROW($K109)-ROW($K$5),3))/3+1, Kanban_Helper!$E$5:$E$504&amp;"-"&amp;Kanban_Helper!$G$5:$G$504,0),
1)),"")</f>
        <v/>
      </c>
      <c r="W109" s="167" t="str">
        <f t="array" ref="W109">IFERROR(IF(LEN(W$4)=0,"",INDEX(Kanban_Helper!$F$5:$F$504,
MATCH(W$4&amp;"-"&amp;(ROW($K109)-ROW($K$5)-MOD(ROW($K109)-ROW($K$5),3))/3+1, Kanban_Helper!$E$5:$E$504&amp;"-"&amp;Kanban_Helper!$G$5:$G$504,0),
1)),"")</f>
        <v/>
      </c>
      <c r="X109" s="167" t="str">
        <f t="array" ref="X109">IFERROR(IF(LEN(X$4)=0,"",INDEX(Kanban_Helper!$F$5:$F$504,
MATCH(X$4&amp;"-"&amp;(ROW($K109)-ROW($K$5)-MOD(ROW($K109)-ROW($K$5),3))/3+1, Kanban_Helper!$E$5:$E$504&amp;"-"&amp;Kanban_Helper!$G$5:$G$504,0),
1)),"")</f>
        <v/>
      </c>
      <c r="Y109" s="167" t="str">
        <f t="array" ref="Y109">IFERROR(IF(LEN(Y$4)=0,"",INDEX(Kanban_Helper!$F$5:$F$504,
MATCH(Y$4&amp;"-"&amp;(ROW($K109)-ROW($K$5)-MOD(ROW($K109)-ROW($K$5),3))/3+1, Kanban_Helper!$E$5:$E$504&amp;"-"&amp;Kanban_Helper!$G$5:$G$504,0),
1)),"")</f>
        <v/>
      </c>
      <c r="Z109" s="167" t="str">
        <f t="array" ref="Z109">IFERROR(IF(LEN(Z$4)=0,"",INDEX(Kanban_Helper!$F$5:$F$504,
MATCH(Z$4&amp;"-"&amp;(ROW($K109)-ROW($K$5)-MOD(ROW($K109)-ROW($K$5),3))/3+1, Kanban_Helper!$E$5:$E$504&amp;"-"&amp;Kanban_Helper!$G$5:$G$504,0),
1)),"")</f>
        <v/>
      </c>
    </row>
    <row r="110" spans="2:26" x14ac:dyDescent="0.25">
      <c r="B110" s="163"/>
      <c r="C110" s="163"/>
      <c r="D110" s="163"/>
      <c r="E110" s="163"/>
      <c r="F110" s="163"/>
      <c r="G110" s="295">
        <f>COUNTIF($E$5:E110,E110)</f>
        <v>0</v>
      </c>
      <c r="L110" s="166" t="str">
        <f t="shared" ref="L110:Z110" si="73">IFERROR(L112,"-")</f>
        <v/>
      </c>
      <c r="M110" s="166" t="str">
        <f t="shared" si="73"/>
        <v/>
      </c>
      <c r="N110" s="166" t="str">
        <f t="shared" si="73"/>
        <v/>
      </c>
      <c r="O110" s="166" t="str">
        <f t="shared" si="73"/>
        <v/>
      </c>
      <c r="P110" s="166" t="str">
        <f t="shared" si="73"/>
        <v/>
      </c>
      <c r="Q110" s="166" t="str">
        <f t="shared" si="73"/>
        <v/>
      </c>
      <c r="R110" s="166" t="str">
        <f t="shared" si="73"/>
        <v/>
      </c>
      <c r="S110" s="166" t="str">
        <f t="shared" si="73"/>
        <v/>
      </c>
      <c r="T110" s="166" t="str">
        <f t="shared" si="73"/>
        <v/>
      </c>
      <c r="U110" s="166" t="str">
        <f t="shared" si="73"/>
        <v/>
      </c>
      <c r="V110" s="166" t="str">
        <f t="shared" si="73"/>
        <v/>
      </c>
      <c r="W110" s="166" t="str">
        <f t="shared" si="73"/>
        <v/>
      </c>
      <c r="X110" s="166" t="str">
        <f t="shared" si="73"/>
        <v/>
      </c>
      <c r="Y110" s="166" t="str">
        <f t="shared" si="73"/>
        <v/>
      </c>
      <c r="Z110" s="166" t="str">
        <f t="shared" si="73"/>
        <v/>
      </c>
    </row>
    <row r="111" spans="2:26" x14ac:dyDescent="0.25">
      <c r="B111" s="163"/>
      <c r="C111" s="163"/>
      <c r="D111" s="163"/>
      <c r="E111" s="163"/>
      <c r="F111" s="163"/>
      <c r="G111" s="295">
        <f>COUNTIF($E$5:E111,E111)</f>
        <v>0</v>
      </c>
      <c r="L111" s="166" t="str">
        <f t="shared" ref="L111:Z111" si="74">IFERROR(L112,"-")</f>
        <v/>
      </c>
      <c r="M111" s="166" t="str">
        <f t="shared" si="74"/>
        <v/>
      </c>
      <c r="N111" s="166" t="str">
        <f t="shared" si="74"/>
        <v/>
      </c>
      <c r="O111" s="166" t="str">
        <f t="shared" si="74"/>
        <v/>
      </c>
      <c r="P111" s="166" t="str">
        <f t="shared" si="74"/>
        <v/>
      </c>
      <c r="Q111" s="166" t="str">
        <f t="shared" si="74"/>
        <v/>
      </c>
      <c r="R111" s="166" t="str">
        <f t="shared" si="74"/>
        <v/>
      </c>
      <c r="S111" s="166" t="str">
        <f t="shared" si="74"/>
        <v/>
      </c>
      <c r="T111" s="166" t="str">
        <f t="shared" si="74"/>
        <v/>
      </c>
      <c r="U111" s="166" t="str">
        <f t="shared" si="74"/>
        <v/>
      </c>
      <c r="V111" s="166" t="str">
        <f t="shared" si="74"/>
        <v/>
      </c>
      <c r="W111" s="166" t="str">
        <f t="shared" si="74"/>
        <v/>
      </c>
      <c r="X111" s="166" t="str">
        <f t="shared" si="74"/>
        <v/>
      </c>
      <c r="Y111" s="166" t="str">
        <f t="shared" si="74"/>
        <v/>
      </c>
      <c r="Z111" s="166" t="str">
        <f t="shared" si="74"/>
        <v/>
      </c>
    </row>
    <row r="112" spans="2:26" x14ac:dyDescent="0.25">
      <c r="B112" s="163"/>
      <c r="C112" s="163"/>
      <c r="D112" s="163"/>
      <c r="E112" s="163"/>
      <c r="F112" s="163"/>
      <c r="G112" s="295">
        <f>COUNTIF($E$5:E112,E112)</f>
        <v>0</v>
      </c>
      <c r="L112" s="167" t="str">
        <f t="array" ref="L112">IFERROR(IF(LEN(L$4)=0,"",INDEX(Kanban_Helper!$F$5:$F$504,
MATCH(L$4&amp;"-"&amp;(ROW($K112)-ROW($K$5)-MOD(ROW($K112)-ROW($K$5),3))/3+1, Kanban_Helper!$E$5:$E$504&amp;"-"&amp;Kanban_Helper!$G$5:$G$504,0),
1)),"")</f>
        <v/>
      </c>
      <c r="M112" s="167" t="str">
        <f t="array" ref="M112">IFERROR(IF(LEN(M$4)=0,"",INDEX(Kanban_Helper!$F$5:$F$504,
MATCH(M$4&amp;"-"&amp;(ROW($K112)-ROW($K$5)-MOD(ROW($K112)-ROW($K$5),3))/3+1, Kanban_Helper!$E$5:$E$504&amp;"-"&amp;Kanban_Helper!$G$5:$G$504,0),
1)),"")</f>
        <v/>
      </c>
      <c r="N112" s="167" t="str">
        <f t="array" ref="N112">IFERROR(IF(LEN(N$4)=0,"",INDEX(Kanban_Helper!$F$5:$F$504,
MATCH(N$4&amp;"-"&amp;(ROW($K112)-ROW($K$5)-MOD(ROW($K112)-ROW($K$5),3))/3+1, Kanban_Helper!$E$5:$E$504&amp;"-"&amp;Kanban_Helper!$G$5:$G$504,0),
1)),"")</f>
        <v/>
      </c>
      <c r="O112" s="167" t="str">
        <f t="array" ref="O112">IFERROR(IF(LEN(O$4)=0,"",INDEX(Kanban_Helper!$F$5:$F$504,
MATCH(O$4&amp;"-"&amp;(ROW($K112)-ROW($K$5)-MOD(ROW($K112)-ROW($K$5),3))/3+1, Kanban_Helper!$E$5:$E$504&amp;"-"&amp;Kanban_Helper!$G$5:$G$504,0),
1)),"")</f>
        <v/>
      </c>
      <c r="P112" s="167" t="str">
        <f t="array" ref="P112">IFERROR(IF(LEN(P$4)=0,"",INDEX(Kanban_Helper!$F$5:$F$504,
MATCH(P$4&amp;"-"&amp;(ROW($K112)-ROW($K$5)-MOD(ROW($K112)-ROW($K$5),3))/3+1, Kanban_Helper!$E$5:$E$504&amp;"-"&amp;Kanban_Helper!$G$5:$G$504,0),
1)),"")</f>
        <v/>
      </c>
      <c r="Q112" s="167" t="str">
        <f t="array" ref="Q112">IFERROR(IF(LEN(Q$4)=0,"",INDEX(Kanban_Helper!$F$5:$F$504,
MATCH(Q$4&amp;"-"&amp;(ROW($K112)-ROW($K$5)-MOD(ROW($K112)-ROW($K$5),3))/3+1, Kanban_Helper!$E$5:$E$504&amp;"-"&amp;Kanban_Helper!$G$5:$G$504,0),
1)),"")</f>
        <v/>
      </c>
      <c r="R112" s="167" t="str">
        <f t="array" ref="R112">IFERROR(IF(LEN(R$4)=0,"",INDEX(Kanban_Helper!$F$5:$F$504,
MATCH(R$4&amp;"-"&amp;(ROW($K112)-ROW($K$5)-MOD(ROW($K112)-ROW($K$5),3))/3+1, Kanban_Helper!$E$5:$E$504&amp;"-"&amp;Kanban_Helper!$G$5:$G$504,0),
1)),"")</f>
        <v/>
      </c>
      <c r="S112" s="167" t="str">
        <f t="array" ref="S112">IFERROR(IF(LEN(S$4)=0,"",INDEX(Kanban_Helper!$F$5:$F$504,
MATCH(S$4&amp;"-"&amp;(ROW($K112)-ROW($K$5)-MOD(ROW($K112)-ROW($K$5),3))/3+1, Kanban_Helper!$E$5:$E$504&amp;"-"&amp;Kanban_Helper!$G$5:$G$504,0),
1)),"")</f>
        <v/>
      </c>
      <c r="T112" s="167" t="str">
        <f t="array" ref="T112">IFERROR(IF(LEN(T$4)=0,"",INDEX(Kanban_Helper!$F$5:$F$504,
MATCH(T$4&amp;"-"&amp;(ROW($K112)-ROW($K$5)-MOD(ROW($K112)-ROW($K$5),3))/3+1, Kanban_Helper!$E$5:$E$504&amp;"-"&amp;Kanban_Helper!$G$5:$G$504,0),
1)),"")</f>
        <v/>
      </c>
      <c r="U112" s="167" t="str">
        <f t="array" ref="U112">IFERROR(IF(LEN(U$4)=0,"",INDEX(Kanban_Helper!$F$5:$F$504,
MATCH(U$4&amp;"-"&amp;(ROW($K112)-ROW($K$5)-MOD(ROW($K112)-ROW($K$5),3))/3+1, Kanban_Helper!$E$5:$E$504&amp;"-"&amp;Kanban_Helper!$G$5:$G$504,0),
1)),"")</f>
        <v/>
      </c>
      <c r="V112" s="167" t="str">
        <f t="array" ref="V112">IFERROR(IF(LEN(V$4)=0,"",INDEX(Kanban_Helper!$F$5:$F$504,
MATCH(V$4&amp;"-"&amp;(ROW($K112)-ROW($K$5)-MOD(ROW($K112)-ROW($K$5),3))/3+1, Kanban_Helper!$E$5:$E$504&amp;"-"&amp;Kanban_Helper!$G$5:$G$504,0),
1)),"")</f>
        <v/>
      </c>
      <c r="W112" s="167" t="str">
        <f t="array" ref="W112">IFERROR(IF(LEN(W$4)=0,"",INDEX(Kanban_Helper!$F$5:$F$504,
MATCH(W$4&amp;"-"&amp;(ROW($K112)-ROW($K$5)-MOD(ROW($K112)-ROW($K$5),3))/3+1, Kanban_Helper!$E$5:$E$504&amp;"-"&amp;Kanban_Helper!$G$5:$G$504,0),
1)),"")</f>
        <v/>
      </c>
      <c r="X112" s="167" t="str">
        <f t="array" ref="X112">IFERROR(IF(LEN(X$4)=0,"",INDEX(Kanban_Helper!$F$5:$F$504,
MATCH(X$4&amp;"-"&amp;(ROW($K112)-ROW($K$5)-MOD(ROW($K112)-ROW($K$5),3))/3+1, Kanban_Helper!$E$5:$E$504&amp;"-"&amp;Kanban_Helper!$G$5:$G$504,0),
1)),"")</f>
        <v/>
      </c>
      <c r="Y112" s="167" t="str">
        <f t="array" ref="Y112">IFERROR(IF(LEN(Y$4)=0,"",INDEX(Kanban_Helper!$F$5:$F$504,
MATCH(Y$4&amp;"-"&amp;(ROW($K112)-ROW($K$5)-MOD(ROW($K112)-ROW($K$5),3))/3+1, Kanban_Helper!$E$5:$E$504&amp;"-"&amp;Kanban_Helper!$G$5:$G$504,0),
1)),"")</f>
        <v/>
      </c>
      <c r="Z112" s="167" t="str">
        <f t="array" ref="Z112">IFERROR(IF(LEN(Z$4)=0,"",INDEX(Kanban_Helper!$F$5:$F$504,
MATCH(Z$4&amp;"-"&amp;(ROW($K112)-ROW($K$5)-MOD(ROW($K112)-ROW($K$5),3))/3+1, Kanban_Helper!$E$5:$E$504&amp;"-"&amp;Kanban_Helper!$G$5:$G$504,0),
1)),"")</f>
        <v/>
      </c>
    </row>
    <row r="113" spans="2:26" x14ac:dyDescent="0.25">
      <c r="B113" s="163"/>
      <c r="C113" s="163"/>
      <c r="D113" s="163"/>
      <c r="E113" s="163"/>
      <c r="F113" s="163"/>
      <c r="G113" s="295">
        <f>COUNTIF($E$5:E113,E113)</f>
        <v>0</v>
      </c>
      <c r="L113" s="166" t="str">
        <f t="shared" ref="L113:Z113" si="75">IFERROR(L115,"-")</f>
        <v/>
      </c>
      <c r="M113" s="166" t="str">
        <f t="shared" si="75"/>
        <v/>
      </c>
      <c r="N113" s="166" t="str">
        <f t="shared" si="75"/>
        <v/>
      </c>
      <c r="O113" s="166" t="str">
        <f t="shared" si="75"/>
        <v/>
      </c>
      <c r="P113" s="166" t="str">
        <f t="shared" si="75"/>
        <v/>
      </c>
      <c r="Q113" s="166" t="str">
        <f t="shared" si="75"/>
        <v/>
      </c>
      <c r="R113" s="166" t="str">
        <f t="shared" si="75"/>
        <v/>
      </c>
      <c r="S113" s="166" t="str">
        <f t="shared" si="75"/>
        <v/>
      </c>
      <c r="T113" s="166" t="str">
        <f t="shared" si="75"/>
        <v/>
      </c>
      <c r="U113" s="166" t="str">
        <f t="shared" si="75"/>
        <v/>
      </c>
      <c r="V113" s="166" t="str">
        <f t="shared" si="75"/>
        <v/>
      </c>
      <c r="W113" s="166" t="str">
        <f t="shared" si="75"/>
        <v/>
      </c>
      <c r="X113" s="166" t="str">
        <f t="shared" si="75"/>
        <v/>
      </c>
      <c r="Y113" s="166" t="str">
        <f t="shared" si="75"/>
        <v/>
      </c>
      <c r="Z113" s="166" t="str">
        <f t="shared" si="75"/>
        <v/>
      </c>
    </row>
    <row r="114" spans="2:26" x14ac:dyDescent="0.25">
      <c r="B114" s="163"/>
      <c r="C114" s="163"/>
      <c r="D114" s="163"/>
      <c r="E114" s="163"/>
      <c r="F114" s="163"/>
      <c r="G114" s="295">
        <f>COUNTIF($E$5:E114,E114)</f>
        <v>0</v>
      </c>
      <c r="L114" s="166" t="str">
        <f t="shared" ref="L114:Z114" si="76">IFERROR(L115,"-")</f>
        <v/>
      </c>
      <c r="M114" s="166" t="str">
        <f t="shared" si="76"/>
        <v/>
      </c>
      <c r="N114" s="166" t="str">
        <f t="shared" si="76"/>
        <v/>
      </c>
      <c r="O114" s="166" t="str">
        <f t="shared" si="76"/>
        <v/>
      </c>
      <c r="P114" s="166" t="str">
        <f t="shared" si="76"/>
        <v/>
      </c>
      <c r="Q114" s="166" t="str">
        <f t="shared" si="76"/>
        <v/>
      </c>
      <c r="R114" s="166" t="str">
        <f t="shared" si="76"/>
        <v/>
      </c>
      <c r="S114" s="166" t="str">
        <f t="shared" si="76"/>
        <v/>
      </c>
      <c r="T114" s="166" t="str">
        <f t="shared" si="76"/>
        <v/>
      </c>
      <c r="U114" s="166" t="str">
        <f t="shared" si="76"/>
        <v/>
      </c>
      <c r="V114" s="166" t="str">
        <f t="shared" si="76"/>
        <v/>
      </c>
      <c r="W114" s="166" t="str">
        <f t="shared" si="76"/>
        <v/>
      </c>
      <c r="X114" s="166" t="str">
        <f t="shared" si="76"/>
        <v/>
      </c>
      <c r="Y114" s="166" t="str">
        <f t="shared" si="76"/>
        <v/>
      </c>
      <c r="Z114" s="166" t="str">
        <f t="shared" si="76"/>
        <v/>
      </c>
    </row>
    <row r="115" spans="2:26" x14ac:dyDescent="0.25">
      <c r="B115" s="163"/>
      <c r="C115" s="163"/>
      <c r="D115" s="163"/>
      <c r="E115" s="163"/>
      <c r="F115" s="163"/>
      <c r="G115" s="295">
        <f>COUNTIF($E$5:E115,E115)</f>
        <v>0</v>
      </c>
      <c r="L115" s="167" t="str">
        <f t="array" ref="L115">IFERROR(IF(LEN(L$4)=0,"",INDEX(Kanban_Helper!$F$5:$F$504,
MATCH(L$4&amp;"-"&amp;(ROW($K115)-ROW($K$5)-MOD(ROW($K115)-ROW($K$5),3))/3+1, Kanban_Helper!$E$5:$E$504&amp;"-"&amp;Kanban_Helper!$G$5:$G$504,0),
1)),"")</f>
        <v/>
      </c>
      <c r="M115" s="167" t="str">
        <f t="array" ref="M115">IFERROR(IF(LEN(M$4)=0,"",INDEX(Kanban_Helper!$F$5:$F$504,
MATCH(M$4&amp;"-"&amp;(ROW($K115)-ROW($K$5)-MOD(ROW($K115)-ROW($K$5),3))/3+1, Kanban_Helper!$E$5:$E$504&amp;"-"&amp;Kanban_Helper!$G$5:$G$504,0),
1)),"")</f>
        <v/>
      </c>
      <c r="N115" s="167" t="str">
        <f t="array" ref="N115">IFERROR(IF(LEN(N$4)=0,"",INDEX(Kanban_Helper!$F$5:$F$504,
MATCH(N$4&amp;"-"&amp;(ROW($K115)-ROW($K$5)-MOD(ROW($K115)-ROW($K$5),3))/3+1, Kanban_Helper!$E$5:$E$504&amp;"-"&amp;Kanban_Helper!$G$5:$G$504,0),
1)),"")</f>
        <v/>
      </c>
      <c r="O115" s="167" t="str">
        <f t="array" ref="O115">IFERROR(IF(LEN(O$4)=0,"",INDEX(Kanban_Helper!$F$5:$F$504,
MATCH(O$4&amp;"-"&amp;(ROW($K115)-ROW($K$5)-MOD(ROW($K115)-ROW($K$5),3))/3+1, Kanban_Helper!$E$5:$E$504&amp;"-"&amp;Kanban_Helper!$G$5:$G$504,0),
1)),"")</f>
        <v/>
      </c>
      <c r="P115" s="167" t="str">
        <f t="array" ref="P115">IFERROR(IF(LEN(P$4)=0,"",INDEX(Kanban_Helper!$F$5:$F$504,
MATCH(P$4&amp;"-"&amp;(ROW($K115)-ROW($K$5)-MOD(ROW($K115)-ROW($K$5),3))/3+1, Kanban_Helper!$E$5:$E$504&amp;"-"&amp;Kanban_Helper!$G$5:$G$504,0),
1)),"")</f>
        <v/>
      </c>
      <c r="Q115" s="167" t="str">
        <f t="array" ref="Q115">IFERROR(IF(LEN(Q$4)=0,"",INDEX(Kanban_Helper!$F$5:$F$504,
MATCH(Q$4&amp;"-"&amp;(ROW($K115)-ROW($K$5)-MOD(ROW($K115)-ROW($K$5),3))/3+1, Kanban_Helper!$E$5:$E$504&amp;"-"&amp;Kanban_Helper!$G$5:$G$504,0),
1)),"")</f>
        <v/>
      </c>
      <c r="R115" s="167" t="str">
        <f t="array" ref="R115">IFERROR(IF(LEN(R$4)=0,"",INDEX(Kanban_Helper!$F$5:$F$504,
MATCH(R$4&amp;"-"&amp;(ROW($K115)-ROW($K$5)-MOD(ROW($K115)-ROW($K$5),3))/3+1, Kanban_Helper!$E$5:$E$504&amp;"-"&amp;Kanban_Helper!$G$5:$G$504,0),
1)),"")</f>
        <v/>
      </c>
      <c r="S115" s="167" t="str">
        <f t="array" ref="S115">IFERROR(IF(LEN(S$4)=0,"",INDEX(Kanban_Helper!$F$5:$F$504,
MATCH(S$4&amp;"-"&amp;(ROW($K115)-ROW($K$5)-MOD(ROW($K115)-ROW($K$5),3))/3+1, Kanban_Helper!$E$5:$E$504&amp;"-"&amp;Kanban_Helper!$G$5:$G$504,0),
1)),"")</f>
        <v/>
      </c>
      <c r="T115" s="167" t="str">
        <f t="array" ref="T115">IFERROR(IF(LEN(T$4)=0,"",INDEX(Kanban_Helper!$F$5:$F$504,
MATCH(T$4&amp;"-"&amp;(ROW($K115)-ROW($K$5)-MOD(ROW($K115)-ROW($K$5),3))/3+1, Kanban_Helper!$E$5:$E$504&amp;"-"&amp;Kanban_Helper!$G$5:$G$504,0),
1)),"")</f>
        <v/>
      </c>
      <c r="U115" s="167" t="str">
        <f t="array" ref="U115">IFERROR(IF(LEN(U$4)=0,"",INDEX(Kanban_Helper!$F$5:$F$504,
MATCH(U$4&amp;"-"&amp;(ROW($K115)-ROW($K$5)-MOD(ROW($K115)-ROW($K$5),3))/3+1, Kanban_Helper!$E$5:$E$504&amp;"-"&amp;Kanban_Helper!$G$5:$G$504,0),
1)),"")</f>
        <v/>
      </c>
      <c r="V115" s="167" t="str">
        <f t="array" ref="V115">IFERROR(IF(LEN(V$4)=0,"",INDEX(Kanban_Helper!$F$5:$F$504,
MATCH(V$4&amp;"-"&amp;(ROW($K115)-ROW($K$5)-MOD(ROW($K115)-ROW($K$5),3))/3+1, Kanban_Helper!$E$5:$E$504&amp;"-"&amp;Kanban_Helper!$G$5:$G$504,0),
1)),"")</f>
        <v/>
      </c>
      <c r="W115" s="167" t="str">
        <f t="array" ref="W115">IFERROR(IF(LEN(W$4)=0,"",INDEX(Kanban_Helper!$F$5:$F$504,
MATCH(W$4&amp;"-"&amp;(ROW($K115)-ROW($K$5)-MOD(ROW($K115)-ROW($K$5),3))/3+1, Kanban_Helper!$E$5:$E$504&amp;"-"&amp;Kanban_Helper!$G$5:$G$504,0),
1)),"")</f>
        <v/>
      </c>
      <c r="X115" s="167" t="str">
        <f t="array" ref="X115">IFERROR(IF(LEN(X$4)=0,"",INDEX(Kanban_Helper!$F$5:$F$504,
MATCH(X$4&amp;"-"&amp;(ROW($K115)-ROW($K$5)-MOD(ROW($K115)-ROW($K$5),3))/3+1, Kanban_Helper!$E$5:$E$504&amp;"-"&amp;Kanban_Helper!$G$5:$G$504,0),
1)),"")</f>
        <v/>
      </c>
      <c r="Y115" s="167" t="str">
        <f t="array" ref="Y115">IFERROR(IF(LEN(Y$4)=0,"",INDEX(Kanban_Helper!$F$5:$F$504,
MATCH(Y$4&amp;"-"&amp;(ROW($K115)-ROW($K$5)-MOD(ROW($K115)-ROW($K$5),3))/3+1, Kanban_Helper!$E$5:$E$504&amp;"-"&amp;Kanban_Helper!$G$5:$G$504,0),
1)),"")</f>
        <v/>
      </c>
      <c r="Z115" s="167" t="str">
        <f t="array" ref="Z115">IFERROR(IF(LEN(Z$4)=0,"",INDEX(Kanban_Helper!$F$5:$F$504,
MATCH(Z$4&amp;"-"&amp;(ROW($K115)-ROW($K$5)-MOD(ROW($K115)-ROW($K$5),3))/3+1, Kanban_Helper!$E$5:$E$504&amp;"-"&amp;Kanban_Helper!$G$5:$G$504,0),
1)),"")</f>
        <v/>
      </c>
    </row>
    <row r="116" spans="2:26" x14ac:dyDescent="0.25">
      <c r="B116" s="163"/>
      <c r="C116" s="163"/>
      <c r="D116" s="163"/>
      <c r="E116" s="163"/>
      <c r="F116" s="163"/>
      <c r="G116" s="295">
        <f>COUNTIF($E$5:E116,E116)</f>
        <v>0</v>
      </c>
      <c r="L116" s="166" t="str">
        <f t="shared" ref="L116:Z116" si="77">IFERROR(L118,"-")</f>
        <v/>
      </c>
      <c r="M116" s="166" t="str">
        <f t="shared" si="77"/>
        <v/>
      </c>
      <c r="N116" s="166" t="str">
        <f t="shared" si="77"/>
        <v/>
      </c>
      <c r="O116" s="166" t="str">
        <f t="shared" si="77"/>
        <v/>
      </c>
      <c r="P116" s="166" t="str">
        <f t="shared" si="77"/>
        <v/>
      </c>
      <c r="Q116" s="166" t="str">
        <f t="shared" si="77"/>
        <v/>
      </c>
      <c r="R116" s="166" t="str">
        <f t="shared" si="77"/>
        <v/>
      </c>
      <c r="S116" s="166" t="str">
        <f t="shared" si="77"/>
        <v/>
      </c>
      <c r="T116" s="166" t="str">
        <f t="shared" si="77"/>
        <v/>
      </c>
      <c r="U116" s="166" t="str">
        <f t="shared" si="77"/>
        <v/>
      </c>
      <c r="V116" s="166" t="str">
        <f t="shared" si="77"/>
        <v/>
      </c>
      <c r="W116" s="166" t="str">
        <f t="shared" si="77"/>
        <v/>
      </c>
      <c r="X116" s="166" t="str">
        <f t="shared" si="77"/>
        <v/>
      </c>
      <c r="Y116" s="166" t="str">
        <f t="shared" si="77"/>
        <v/>
      </c>
      <c r="Z116" s="166" t="str">
        <f t="shared" si="77"/>
        <v/>
      </c>
    </row>
    <row r="117" spans="2:26" x14ac:dyDescent="0.25">
      <c r="B117" s="163"/>
      <c r="C117" s="163"/>
      <c r="D117" s="163"/>
      <c r="E117" s="163"/>
      <c r="F117" s="163"/>
      <c r="G117" s="295">
        <f>COUNTIF($E$5:E117,E117)</f>
        <v>0</v>
      </c>
      <c r="L117" s="166" t="str">
        <f t="shared" ref="L117:Z117" si="78">IFERROR(L118,"-")</f>
        <v/>
      </c>
      <c r="M117" s="166" t="str">
        <f t="shared" si="78"/>
        <v/>
      </c>
      <c r="N117" s="166" t="str">
        <f t="shared" si="78"/>
        <v/>
      </c>
      <c r="O117" s="166" t="str">
        <f t="shared" si="78"/>
        <v/>
      </c>
      <c r="P117" s="166" t="str">
        <f t="shared" si="78"/>
        <v/>
      </c>
      <c r="Q117" s="166" t="str">
        <f t="shared" si="78"/>
        <v/>
      </c>
      <c r="R117" s="166" t="str">
        <f t="shared" si="78"/>
        <v/>
      </c>
      <c r="S117" s="166" t="str">
        <f t="shared" si="78"/>
        <v/>
      </c>
      <c r="T117" s="166" t="str">
        <f t="shared" si="78"/>
        <v/>
      </c>
      <c r="U117" s="166" t="str">
        <f t="shared" si="78"/>
        <v/>
      </c>
      <c r="V117" s="166" t="str">
        <f t="shared" si="78"/>
        <v/>
      </c>
      <c r="W117" s="166" t="str">
        <f t="shared" si="78"/>
        <v/>
      </c>
      <c r="X117" s="166" t="str">
        <f t="shared" si="78"/>
        <v/>
      </c>
      <c r="Y117" s="166" t="str">
        <f t="shared" si="78"/>
        <v/>
      </c>
      <c r="Z117" s="166" t="str">
        <f t="shared" si="78"/>
        <v/>
      </c>
    </row>
    <row r="118" spans="2:26" x14ac:dyDescent="0.25">
      <c r="B118" s="163"/>
      <c r="C118" s="163"/>
      <c r="D118" s="163"/>
      <c r="E118" s="163"/>
      <c r="F118" s="163"/>
      <c r="G118" s="295">
        <f>COUNTIF($E$5:E118,E118)</f>
        <v>0</v>
      </c>
      <c r="L118" s="167" t="str">
        <f t="array" ref="L118">IFERROR(IF(LEN(L$4)=0,"",INDEX(Kanban_Helper!$F$5:$F$504,
MATCH(L$4&amp;"-"&amp;(ROW($K118)-ROW($K$5)-MOD(ROW($K118)-ROW($K$5),3))/3+1, Kanban_Helper!$E$5:$E$504&amp;"-"&amp;Kanban_Helper!$G$5:$G$504,0),
1)),"")</f>
        <v/>
      </c>
      <c r="M118" s="167" t="str">
        <f t="array" ref="M118">IFERROR(IF(LEN(M$4)=0,"",INDEX(Kanban_Helper!$F$5:$F$504,
MATCH(M$4&amp;"-"&amp;(ROW($K118)-ROW($K$5)-MOD(ROW($K118)-ROW($K$5),3))/3+1, Kanban_Helper!$E$5:$E$504&amp;"-"&amp;Kanban_Helper!$G$5:$G$504,0),
1)),"")</f>
        <v/>
      </c>
      <c r="N118" s="167" t="str">
        <f t="array" ref="N118">IFERROR(IF(LEN(N$4)=0,"",INDEX(Kanban_Helper!$F$5:$F$504,
MATCH(N$4&amp;"-"&amp;(ROW($K118)-ROW($K$5)-MOD(ROW($K118)-ROW($K$5),3))/3+1, Kanban_Helper!$E$5:$E$504&amp;"-"&amp;Kanban_Helper!$G$5:$G$504,0),
1)),"")</f>
        <v/>
      </c>
      <c r="O118" s="167" t="str">
        <f t="array" ref="O118">IFERROR(IF(LEN(O$4)=0,"",INDEX(Kanban_Helper!$F$5:$F$504,
MATCH(O$4&amp;"-"&amp;(ROW($K118)-ROW($K$5)-MOD(ROW($K118)-ROW($K$5),3))/3+1, Kanban_Helper!$E$5:$E$504&amp;"-"&amp;Kanban_Helper!$G$5:$G$504,0),
1)),"")</f>
        <v/>
      </c>
      <c r="P118" s="167" t="str">
        <f t="array" ref="P118">IFERROR(IF(LEN(P$4)=0,"",INDEX(Kanban_Helper!$F$5:$F$504,
MATCH(P$4&amp;"-"&amp;(ROW($K118)-ROW($K$5)-MOD(ROW($K118)-ROW($K$5),3))/3+1, Kanban_Helper!$E$5:$E$504&amp;"-"&amp;Kanban_Helper!$G$5:$G$504,0),
1)),"")</f>
        <v/>
      </c>
      <c r="Q118" s="167" t="str">
        <f t="array" ref="Q118">IFERROR(IF(LEN(Q$4)=0,"",INDEX(Kanban_Helper!$F$5:$F$504,
MATCH(Q$4&amp;"-"&amp;(ROW($K118)-ROW($K$5)-MOD(ROW($K118)-ROW($K$5),3))/3+1, Kanban_Helper!$E$5:$E$504&amp;"-"&amp;Kanban_Helper!$G$5:$G$504,0),
1)),"")</f>
        <v/>
      </c>
      <c r="R118" s="167" t="str">
        <f t="array" ref="R118">IFERROR(IF(LEN(R$4)=0,"",INDEX(Kanban_Helper!$F$5:$F$504,
MATCH(R$4&amp;"-"&amp;(ROW($K118)-ROW($K$5)-MOD(ROW($K118)-ROW($K$5),3))/3+1, Kanban_Helper!$E$5:$E$504&amp;"-"&amp;Kanban_Helper!$G$5:$G$504,0),
1)),"")</f>
        <v/>
      </c>
      <c r="S118" s="167" t="str">
        <f t="array" ref="S118">IFERROR(IF(LEN(S$4)=0,"",INDEX(Kanban_Helper!$F$5:$F$504,
MATCH(S$4&amp;"-"&amp;(ROW($K118)-ROW($K$5)-MOD(ROW($K118)-ROW($K$5),3))/3+1, Kanban_Helper!$E$5:$E$504&amp;"-"&amp;Kanban_Helper!$G$5:$G$504,0),
1)),"")</f>
        <v/>
      </c>
      <c r="T118" s="167" t="str">
        <f t="array" ref="T118">IFERROR(IF(LEN(T$4)=0,"",INDEX(Kanban_Helper!$F$5:$F$504,
MATCH(T$4&amp;"-"&amp;(ROW($K118)-ROW($K$5)-MOD(ROW($K118)-ROW($K$5),3))/3+1, Kanban_Helper!$E$5:$E$504&amp;"-"&amp;Kanban_Helper!$G$5:$G$504,0),
1)),"")</f>
        <v/>
      </c>
      <c r="U118" s="167" t="str">
        <f t="array" ref="U118">IFERROR(IF(LEN(U$4)=0,"",INDEX(Kanban_Helper!$F$5:$F$504,
MATCH(U$4&amp;"-"&amp;(ROW($K118)-ROW($K$5)-MOD(ROW($K118)-ROW($K$5),3))/3+1, Kanban_Helper!$E$5:$E$504&amp;"-"&amp;Kanban_Helper!$G$5:$G$504,0),
1)),"")</f>
        <v/>
      </c>
      <c r="V118" s="167" t="str">
        <f t="array" ref="V118">IFERROR(IF(LEN(V$4)=0,"",INDEX(Kanban_Helper!$F$5:$F$504,
MATCH(V$4&amp;"-"&amp;(ROW($K118)-ROW($K$5)-MOD(ROW($K118)-ROW($K$5),3))/3+1, Kanban_Helper!$E$5:$E$504&amp;"-"&amp;Kanban_Helper!$G$5:$G$504,0),
1)),"")</f>
        <v/>
      </c>
      <c r="W118" s="167" t="str">
        <f t="array" ref="W118">IFERROR(IF(LEN(W$4)=0,"",INDEX(Kanban_Helper!$F$5:$F$504,
MATCH(W$4&amp;"-"&amp;(ROW($K118)-ROW($K$5)-MOD(ROW($K118)-ROW($K$5),3))/3+1, Kanban_Helper!$E$5:$E$504&amp;"-"&amp;Kanban_Helper!$G$5:$G$504,0),
1)),"")</f>
        <v/>
      </c>
      <c r="X118" s="167" t="str">
        <f t="array" ref="X118">IFERROR(IF(LEN(X$4)=0,"",INDEX(Kanban_Helper!$F$5:$F$504,
MATCH(X$4&amp;"-"&amp;(ROW($K118)-ROW($K$5)-MOD(ROW($K118)-ROW($K$5),3))/3+1, Kanban_Helper!$E$5:$E$504&amp;"-"&amp;Kanban_Helper!$G$5:$G$504,0),
1)),"")</f>
        <v/>
      </c>
      <c r="Y118" s="167" t="str">
        <f t="array" ref="Y118">IFERROR(IF(LEN(Y$4)=0,"",INDEX(Kanban_Helper!$F$5:$F$504,
MATCH(Y$4&amp;"-"&amp;(ROW($K118)-ROW($K$5)-MOD(ROW($K118)-ROW($K$5),3))/3+1, Kanban_Helper!$E$5:$E$504&amp;"-"&amp;Kanban_Helper!$G$5:$G$504,0),
1)),"")</f>
        <v/>
      </c>
      <c r="Z118" s="167" t="str">
        <f t="array" ref="Z118">IFERROR(IF(LEN(Z$4)=0,"",INDEX(Kanban_Helper!$F$5:$F$504,
MATCH(Z$4&amp;"-"&amp;(ROW($K118)-ROW($K$5)-MOD(ROW($K118)-ROW($K$5),3))/3+1, Kanban_Helper!$E$5:$E$504&amp;"-"&amp;Kanban_Helper!$G$5:$G$504,0),
1)),"")</f>
        <v/>
      </c>
    </row>
    <row r="119" spans="2:26" x14ac:dyDescent="0.25">
      <c r="B119" s="163"/>
      <c r="C119" s="163"/>
      <c r="D119" s="163"/>
      <c r="E119" s="163"/>
      <c r="F119" s="163"/>
      <c r="G119" s="295">
        <f>COUNTIF($E$5:E119,E119)</f>
        <v>0</v>
      </c>
      <c r="L119" s="166" t="str">
        <f t="shared" ref="L119:Z119" si="79">IFERROR(L121,"-")</f>
        <v/>
      </c>
      <c r="M119" s="166" t="str">
        <f t="shared" si="79"/>
        <v/>
      </c>
      <c r="N119" s="166" t="str">
        <f t="shared" si="79"/>
        <v/>
      </c>
      <c r="O119" s="166" t="str">
        <f t="shared" si="79"/>
        <v/>
      </c>
      <c r="P119" s="166" t="str">
        <f t="shared" si="79"/>
        <v/>
      </c>
      <c r="Q119" s="166" t="str">
        <f t="shared" si="79"/>
        <v/>
      </c>
      <c r="R119" s="166" t="str">
        <f t="shared" si="79"/>
        <v/>
      </c>
      <c r="S119" s="166" t="str">
        <f t="shared" si="79"/>
        <v/>
      </c>
      <c r="T119" s="166" t="str">
        <f t="shared" si="79"/>
        <v/>
      </c>
      <c r="U119" s="166" t="str">
        <f t="shared" si="79"/>
        <v/>
      </c>
      <c r="V119" s="166" t="str">
        <f t="shared" si="79"/>
        <v/>
      </c>
      <c r="W119" s="166" t="str">
        <f t="shared" si="79"/>
        <v/>
      </c>
      <c r="X119" s="166" t="str">
        <f t="shared" si="79"/>
        <v/>
      </c>
      <c r="Y119" s="166" t="str">
        <f t="shared" si="79"/>
        <v/>
      </c>
      <c r="Z119" s="166" t="str">
        <f t="shared" si="79"/>
        <v/>
      </c>
    </row>
    <row r="120" spans="2:26" x14ac:dyDescent="0.25">
      <c r="B120" s="163"/>
      <c r="C120" s="163"/>
      <c r="D120" s="163"/>
      <c r="E120" s="163"/>
      <c r="F120" s="163"/>
      <c r="G120" s="295">
        <f>COUNTIF($E$5:E120,E120)</f>
        <v>0</v>
      </c>
      <c r="L120" s="166" t="str">
        <f t="shared" ref="L120:Z120" si="80">IFERROR(L121,"-")</f>
        <v/>
      </c>
      <c r="M120" s="166" t="str">
        <f t="shared" si="80"/>
        <v/>
      </c>
      <c r="N120" s="166" t="str">
        <f t="shared" si="80"/>
        <v/>
      </c>
      <c r="O120" s="166" t="str">
        <f t="shared" si="80"/>
        <v/>
      </c>
      <c r="P120" s="166" t="str">
        <f t="shared" si="80"/>
        <v/>
      </c>
      <c r="Q120" s="166" t="str">
        <f t="shared" si="80"/>
        <v/>
      </c>
      <c r="R120" s="166" t="str">
        <f t="shared" si="80"/>
        <v/>
      </c>
      <c r="S120" s="166" t="str">
        <f t="shared" si="80"/>
        <v/>
      </c>
      <c r="T120" s="166" t="str">
        <f t="shared" si="80"/>
        <v/>
      </c>
      <c r="U120" s="166" t="str">
        <f t="shared" si="80"/>
        <v/>
      </c>
      <c r="V120" s="166" t="str">
        <f t="shared" si="80"/>
        <v/>
      </c>
      <c r="W120" s="166" t="str">
        <f t="shared" si="80"/>
        <v/>
      </c>
      <c r="X120" s="166" t="str">
        <f t="shared" si="80"/>
        <v/>
      </c>
      <c r="Y120" s="166" t="str">
        <f t="shared" si="80"/>
        <v/>
      </c>
      <c r="Z120" s="166" t="str">
        <f t="shared" si="80"/>
        <v/>
      </c>
    </row>
    <row r="121" spans="2:26" x14ac:dyDescent="0.25">
      <c r="B121" s="163"/>
      <c r="C121" s="163"/>
      <c r="D121" s="163"/>
      <c r="E121" s="163"/>
      <c r="F121" s="163"/>
      <c r="G121" s="295">
        <f>COUNTIF($E$5:E121,E121)</f>
        <v>0</v>
      </c>
      <c r="L121" s="167" t="str">
        <f t="array" ref="L121">IFERROR(IF(LEN(L$4)=0,"",INDEX(Kanban_Helper!$F$5:$F$504,
MATCH(L$4&amp;"-"&amp;(ROW($K121)-ROW($K$5)-MOD(ROW($K121)-ROW($K$5),3))/3+1, Kanban_Helper!$E$5:$E$504&amp;"-"&amp;Kanban_Helper!$G$5:$G$504,0),
1)),"")</f>
        <v/>
      </c>
      <c r="M121" s="167" t="str">
        <f t="array" ref="M121">IFERROR(IF(LEN(M$4)=0,"",INDEX(Kanban_Helper!$F$5:$F$504,
MATCH(M$4&amp;"-"&amp;(ROW($K121)-ROW($K$5)-MOD(ROW($K121)-ROW($K$5),3))/3+1, Kanban_Helper!$E$5:$E$504&amp;"-"&amp;Kanban_Helper!$G$5:$G$504,0),
1)),"")</f>
        <v/>
      </c>
      <c r="N121" s="167" t="str">
        <f t="array" ref="N121">IFERROR(IF(LEN(N$4)=0,"",INDEX(Kanban_Helper!$F$5:$F$504,
MATCH(N$4&amp;"-"&amp;(ROW($K121)-ROW($K$5)-MOD(ROW($K121)-ROW($K$5),3))/3+1, Kanban_Helper!$E$5:$E$504&amp;"-"&amp;Kanban_Helper!$G$5:$G$504,0),
1)),"")</f>
        <v/>
      </c>
      <c r="O121" s="167" t="str">
        <f t="array" ref="O121">IFERROR(IF(LEN(O$4)=0,"",INDEX(Kanban_Helper!$F$5:$F$504,
MATCH(O$4&amp;"-"&amp;(ROW($K121)-ROW($K$5)-MOD(ROW($K121)-ROW($K$5),3))/3+1, Kanban_Helper!$E$5:$E$504&amp;"-"&amp;Kanban_Helper!$G$5:$G$504,0),
1)),"")</f>
        <v/>
      </c>
      <c r="P121" s="167" t="str">
        <f t="array" ref="P121">IFERROR(IF(LEN(P$4)=0,"",INDEX(Kanban_Helper!$F$5:$F$504,
MATCH(P$4&amp;"-"&amp;(ROW($K121)-ROW($K$5)-MOD(ROW($K121)-ROW($K$5),3))/3+1, Kanban_Helper!$E$5:$E$504&amp;"-"&amp;Kanban_Helper!$G$5:$G$504,0),
1)),"")</f>
        <v/>
      </c>
      <c r="Q121" s="167" t="str">
        <f t="array" ref="Q121">IFERROR(IF(LEN(Q$4)=0,"",INDEX(Kanban_Helper!$F$5:$F$504,
MATCH(Q$4&amp;"-"&amp;(ROW($K121)-ROW($K$5)-MOD(ROW($K121)-ROW($K$5),3))/3+1, Kanban_Helper!$E$5:$E$504&amp;"-"&amp;Kanban_Helper!$G$5:$G$504,0),
1)),"")</f>
        <v/>
      </c>
      <c r="R121" s="167" t="str">
        <f t="array" ref="R121">IFERROR(IF(LEN(R$4)=0,"",INDEX(Kanban_Helper!$F$5:$F$504,
MATCH(R$4&amp;"-"&amp;(ROW($K121)-ROW($K$5)-MOD(ROW($K121)-ROW($K$5),3))/3+1, Kanban_Helper!$E$5:$E$504&amp;"-"&amp;Kanban_Helper!$G$5:$G$504,0),
1)),"")</f>
        <v/>
      </c>
      <c r="S121" s="167" t="str">
        <f t="array" ref="S121">IFERROR(IF(LEN(S$4)=0,"",INDEX(Kanban_Helper!$F$5:$F$504,
MATCH(S$4&amp;"-"&amp;(ROW($K121)-ROW($K$5)-MOD(ROW($K121)-ROW($K$5),3))/3+1, Kanban_Helper!$E$5:$E$504&amp;"-"&amp;Kanban_Helper!$G$5:$G$504,0),
1)),"")</f>
        <v/>
      </c>
      <c r="T121" s="167" t="str">
        <f t="array" ref="T121">IFERROR(IF(LEN(T$4)=0,"",INDEX(Kanban_Helper!$F$5:$F$504,
MATCH(T$4&amp;"-"&amp;(ROW($K121)-ROW($K$5)-MOD(ROW($K121)-ROW($K$5),3))/3+1, Kanban_Helper!$E$5:$E$504&amp;"-"&amp;Kanban_Helper!$G$5:$G$504,0),
1)),"")</f>
        <v/>
      </c>
      <c r="U121" s="167" t="str">
        <f t="array" ref="U121">IFERROR(IF(LEN(U$4)=0,"",INDEX(Kanban_Helper!$F$5:$F$504,
MATCH(U$4&amp;"-"&amp;(ROW($K121)-ROW($K$5)-MOD(ROW($K121)-ROW($K$5),3))/3+1, Kanban_Helper!$E$5:$E$504&amp;"-"&amp;Kanban_Helper!$G$5:$G$504,0),
1)),"")</f>
        <v/>
      </c>
      <c r="V121" s="167" t="str">
        <f t="array" ref="V121">IFERROR(IF(LEN(V$4)=0,"",INDEX(Kanban_Helper!$F$5:$F$504,
MATCH(V$4&amp;"-"&amp;(ROW($K121)-ROW($K$5)-MOD(ROW($K121)-ROW($K$5),3))/3+1, Kanban_Helper!$E$5:$E$504&amp;"-"&amp;Kanban_Helper!$G$5:$G$504,0),
1)),"")</f>
        <v/>
      </c>
      <c r="W121" s="167" t="str">
        <f t="array" ref="W121">IFERROR(IF(LEN(W$4)=0,"",INDEX(Kanban_Helper!$F$5:$F$504,
MATCH(W$4&amp;"-"&amp;(ROW($K121)-ROW($K$5)-MOD(ROW($K121)-ROW($K$5),3))/3+1, Kanban_Helper!$E$5:$E$504&amp;"-"&amp;Kanban_Helper!$G$5:$G$504,0),
1)),"")</f>
        <v/>
      </c>
      <c r="X121" s="167" t="str">
        <f t="array" ref="X121">IFERROR(IF(LEN(X$4)=0,"",INDEX(Kanban_Helper!$F$5:$F$504,
MATCH(X$4&amp;"-"&amp;(ROW($K121)-ROW($K$5)-MOD(ROW($K121)-ROW($K$5),3))/3+1, Kanban_Helper!$E$5:$E$504&amp;"-"&amp;Kanban_Helper!$G$5:$G$504,0),
1)),"")</f>
        <v/>
      </c>
      <c r="Y121" s="167" t="str">
        <f t="array" ref="Y121">IFERROR(IF(LEN(Y$4)=0,"",INDEX(Kanban_Helper!$F$5:$F$504,
MATCH(Y$4&amp;"-"&amp;(ROW($K121)-ROW($K$5)-MOD(ROW($K121)-ROW($K$5),3))/3+1, Kanban_Helper!$E$5:$E$504&amp;"-"&amp;Kanban_Helper!$G$5:$G$504,0),
1)),"")</f>
        <v/>
      </c>
      <c r="Z121" s="167" t="str">
        <f t="array" ref="Z121">IFERROR(IF(LEN(Z$4)=0,"",INDEX(Kanban_Helper!$F$5:$F$504,
MATCH(Z$4&amp;"-"&amp;(ROW($K121)-ROW($K$5)-MOD(ROW($K121)-ROW($K$5),3))/3+1, Kanban_Helper!$E$5:$E$504&amp;"-"&amp;Kanban_Helper!$G$5:$G$504,0),
1)),"")</f>
        <v/>
      </c>
    </row>
    <row r="122" spans="2:26" x14ac:dyDescent="0.25">
      <c r="B122" s="163"/>
      <c r="C122" s="163"/>
      <c r="D122" s="163"/>
      <c r="E122" s="163"/>
      <c r="F122" s="163"/>
      <c r="G122" s="295">
        <f>COUNTIF($E$5:E122,E122)</f>
        <v>0</v>
      </c>
      <c r="L122" s="166" t="str">
        <f t="shared" ref="L122:Z122" si="81">IFERROR(L124,"-")</f>
        <v/>
      </c>
      <c r="M122" s="166" t="str">
        <f t="shared" si="81"/>
        <v/>
      </c>
      <c r="N122" s="166" t="str">
        <f t="shared" si="81"/>
        <v/>
      </c>
      <c r="O122" s="166" t="str">
        <f t="shared" si="81"/>
        <v/>
      </c>
      <c r="P122" s="166" t="str">
        <f t="shared" si="81"/>
        <v/>
      </c>
      <c r="Q122" s="166" t="str">
        <f t="shared" si="81"/>
        <v/>
      </c>
      <c r="R122" s="166" t="str">
        <f t="shared" si="81"/>
        <v/>
      </c>
      <c r="S122" s="166" t="str">
        <f t="shared" si="81"/>
        <v/>
      </c>
      <c r="T122" s="166" t="str">
        <f t="shared" si="81"/>
        <v/>
      </c>
      <c r="U122" s="166" t="str">
        <f t="shared" si="81"/>
        <v/>
      </c>
      <c r="V122" s="166" t="str">
        <f t="shared" si="81"/>
        <v/>
      </c>
      <c r="W122" s="166" t="str">
        <f t="shared" si="81"/>
        <v/>
      </c>
      <c r="X122" s="166" t="str">
        <f t="shared" si="81"/>
        <v/>
      </c>
      <c r="Y122" s="166" t="str">
        <f t="shared" si="81"/>
        <v/>
      </c>
      <c r="Z122" s="166" t="str">
        <f t="shared" si="81"/>
        <v/>
      </c>
    </row>
    <row r="123" spans="2:26" x14ac:dyDescent="0.25">
      <c r="B123" s="163"/>
      <c r="C123" s="163"/>
      <c r="D123" s="163"/>
      <c r="E123" s="163"/>
      <c r="F123" s="163"/>
      <c r="G123" s="295">
        <f>COUNTIF($E$5:E123,E123)</f>
        <v>0</v>
      </c>
      <c r="L123" s="166" t="str">
        <f t="shared" ref="L123:Z123" si="82">IFERROR(L124,"-")</f>
        <v/>
      </c>
      <c r="M123" s="166" t="str">
        <f t="shared" si="82"/>
        <v/>
      </c>
      <c r="N123" s="166" t="str">
        <f t="shared" si="82"/>
        <v/>
      </c>
      <c r="O123" s="166" t="str">
        <f t="shared" si="82"/>
        <v/>
      </c>
      <c r="P123" s="166" t="str">
        <f t="shared" si="82"/>
        <v/>
      </c>
      <c r="Q123" s="166" t="str">
        <f t="shared" si="82"/>
        <v/>
      </c>
      <c r="R123" s="166" t="str">
        <f t="shared" si="82"/>
        <v/>
      </c>
      <c r="S123" s="166" t="str">
        <f t="shared" si="82"/>
        <v/>
      </c>
      <c r="T123" s="166" t="str">
        <f t="shared" si="82"/>
        <v/>
      </c>
      <c r="U123" s="166" t="str">
        <f t="shared" si="82"/>
        <v/>
      </c>
      <c r="V123" s="166" t="str">
        <f t="shared" si="82"/>
        <v/>
      </c>
      <c r="W123" s="166" t="str">
        <f t="shared" si="82"/>
        <v/>
      </c>
      <c r="X123" s="166" t="str">
        <f t="shared" si="82"/>
        <v/>
      </c>
      <c r="Y123" s="166" t="str">
        <f t="shared" si="82"/>
        <v/>
      </c>
      <c r="Z123" s="166" t="str">
        <f t="shared" si="82"/>
        <v/>
      </c>
    </row>
    <row r="124" spans="2:26" x14ac:dyDescent="0.25">
      <c r="B124" s="163"/>
      <c r="C124" s="163"/>
      <c r="D124" s="163"/>
      <c r="E124" s="163"/>
      <c r="F124" s="163"/>
      <c r="G124" s="295">
        <f>COUNTIF($E$5:E124,E124)</f>
        <v>0</v>
      </c>
      <c r="L124" s="167" t="str">
        <f t="array" ref="L124">IFERROR(IF(LEN(L$4)=0,"",INDEX(Kanban_Helper!$F$5:$F$504,
MATCH(L$4&amp;"-"&amp;(ROW($K124)-ROW($K$5)-MOD(ROW($K124)-ROW($K$5),3))/3+1, Kanban_Helper!$E$5:$E$504&amp;"-"&amp;Kanban_Helper!$G$5:$G$504,0),
1)),"")</f>
        <v/>
      </c>
      <c r="M124" s="167" t="str">
        <f t="array" ref="M124">IFERROR(IF(LEN(M$4)=0,"",INDEX(Kanban_Helper!$F$5:$F$504,
MATCH(M$4&amp;"-"&amp;(ROW($K124)-ROW($K$5)-MOD(ROW($K124)-ROW($K$5),3))/3+1, Kanban_Helper!$E$5:$E$504&amp;"-"&amp;Kanban_Helper!$G$5:$G$504,0),
1)),"")</f>
        <v/>
      </c>
      <c r="N124" s="167" t="str">
        <f t="array" ref="N124">IFERROR(IF(LEN(N$4)=0,"",INDEX(Kanban_Helper!$F$5:$F$504,
MATCH(N$4&amp;"-"&amp;(ROW($K124)-ROW($K$5)-MOD(ROW($K124)-ROW($K$5),3))/3+1, Kanban_Helper!$E$5:$E$504&amp;"-"&amp;Kanban_Helper!$G$5:$G$504,0),
1)),"")</f>
        <v/>
      </c>
      <c r="O124" s="167" t="str">
        <f t="array" ref="O124">IFERROR(IF(LEN(O$4)=0,"",INDEX(Kanban_Helper!$F$5:$F$504,
MATCH(O$4&amp;"-"&amp;(ROW($K124)-ROW($K$5)-MOD(ROW($K124)-ROW($K$5),3))/3+1, Kanban_Helper!$E$5:$E$504&amp;"-"&amp;Kanban_Helper!$G$5:$G$504,0),
1)),"")</f>
        <v/>
      </c>
      <c r="P124" s="167" t="str">
        <f t="array" ref="P124">IFERROR(IF(LEN(P$4)=0,"",INDEX(Kanban_Helper!$F$5:$F$504,
MATCH(P$4&amp;"-"&amp;(ROW($K124)-ROW($K$5)-MOD(ROW($K124)-ROW($K$5),3))/3+1, Kanban_Helper!$E$5:$E$504&amp;"-"&amp;Kanban_Helper!$G$5:$G$504,0),
1)),"")</f>
        <v/>
      </c>
      <c r="Q124" s="167" t="str">
        <f t="array" ref="Q124">IFERROR(IF(LEN(Q$4)=0,"",INDEX(Kanban_Helper!$F$5:$F$504,
MATCH(Q$4&amp;"-"&amp;(ROW($K124)-ROW($K$5)-MOD(ROW($K124)-ROW($K$5),3))/3+1, Kanban_Helper!$E$5:$E$504&amp;"-"&amp;Kanban_Helper!$G$5:$G$504,0),
1)),"")</f>
        <v/>
      </c>
      <c r="R124" s="167" t="str">
        <f t="array" ref="R124">IFERROR(IF(LEN(R$4)=0,"",INDEX(Kanban_Helper!$F$5:$F$504,
MATCH(R$4&amp;"-"&amp;(ROW($K124)-ROW($K$5)-MOD(ROW($K124)-ROW($K$5),3))/3+1, Kanban_Helper!$E$5:$E$504&amp;"-"&amp;Kanban_Helper!$G$5:$G$504,0),
1)),"")</f>
        <v/>
      </c>
      <c r="S124" s="167" t="str">
        <f t="array" ref="S124">IFERROR(IF(LEN(S$4)=0,"",INDEX(Kanban_Helper!$F$5:$F$504,
MATCH(S$4&amp;"-"&amp;(ROW($K124)-ROW($K$5)-MOD(ROW($K124)-ROW($K$5),3))/3+1, Kanban_Helper!$E$5:$E$504&amp;"-"&amp;Kanban_Helper!$G$5:$G$504,0),
1)),"")</f>
        <v/>
      </c>
      <c r="T124" s="167" t="str">
        <f t="array" ref="T124">IFERROR(IF(LEN(T$4)=0,"",INDEX(Kanban_Helper!$F$5:$F$504,
MATCH(T$4&amp;"-"&amp;(ROW($K124)-ROW($K$5)-MOD(ROW($K124)-ROW($K$5),3))/3+1, Kanban_Helper!$E$5:$E$504&amp;"-"&amp;Kanban_Helper!$G$5:$G$504,0),
1)),"")</f>
        <v/>
      </c>
      <c r="U124" s="167" t="str">
        <f t="array" ref="U124">IFERROR(IF(LEN(U$4)=0,"",INDEX(Kanban_Helper!$F$5:$F$504,
MATCH(U$4&amp;"-"&amp;(ROW($K124)-ROW($K$5)-MOD(ROW($K124)-ROW($K$5),3))/3+1, Kanban_Helper!$E$5:$E$504&amp;"-"&amp;Kanban_Helper!$G$5:$G$504,0),
1)),"")</f>
        <v/>
      </c>
      <c r="V124" s="167" t="str">
        <f t="array" ref="V124">IFERROR(IF(LEN(V$4)=0,"",INDEX(Kanban_Helper!$F$5:$F$504,
MATCH(V$4&amp;"-"&amp;(ROW($K124)-ROW($K$5)-MOD(ROW($K124)-ROW($K$5),3))/3+1, Kanban_Helper!$E$5:$E$504&amp;"-"&amp;Kanban_Helper!$G$5:$G$504,0),
1)),"")</f>
        <v/>
      </c>
      <c r="W124" s="167" t="str">
        <f t="array" ref="W124">IFERROR(IF(LEN(W$4)=0,"",INDEX(Kanban_Helper!$F$5:$F$504,
MATCH(W$4&amp;"-"&amp;(ROW($K124)-ROW($K$5)-MOD(ROW($K124)-ROW($K$5),3))/3+1, Kanban_Helper!$E$5:$E$504&amp;"-"&amp;Kanban_Helper!$G$5:$G$504,0),
1)),"")</f>
        <v/>
      </c>
      <c r="X124" s="167" t="str">
        <f t="array" ref="X124">IFERROR(IF(LEN(X$4)=0,"",INDEX(Kanban_Helper!$F$5:$F$504,
MATCH(X$4&amp;"-"&amp;(ROW($K124)-ROW($K$5)-MOD(ROW($K124)-ROW($K$5),3))/3+1, Kanban_Helper!$E$5:$E$504&amp;"-"&amp;Kanban_Helper!$G$5:$G$504,0),
1)),"")</f>
        <v/>
      </c>
      <c r="Y124" s="167" t="str">
        <f t="array" ref="Y124">IFERROR(IF(LEN(Y$4)=0,"",INDEX(Kanban_Helper!$F$5:$F$504,
MATCH(Y$4&amp;"-"&amp;(ROW($K124)-ROW($K$5)-MOD(ROW($K124)-ROW($K$5),3))/3+1, Kanban_Helper!$E$5:$E$504&amp;"-"&amp;Kanban_Helper!$G$5:$G$504,0),
1)),"")</f>
        <v/>
      </c>
      <c r="Z124" s="167" t="str">
        <f t="array" ref="Z124">IFERROR(IF(LEN(Z$4)=0,"",INDEX(Kanban_Helper!$F$5:$F$504,
MATCH(Z$4&amp;"-"&amp;(ROW($K124)-ROW($K$5)-MOD(ROW($K124)-ROW($K$5),3))/3+1, Kanban_Helper!$E$5:$E$504&amp;"-"&amp;Kanban_Helper!$G$5:$G$504,0),
1)),"")</f>
        <v/>
      </c>
    </row>
    <row r="125" spans="2:26" x14ac:dyDescent="0.25">
      <c r="B125" s="163"/>
      <c r="C125" s="163"/>
      <c r="D125" s="163"/>
      <c r="E125" s="163"/>
      <c r="F125" s="163"/>
      <c r="G125" s="295">
        <f>COUNTIF($E$5:E125,E125)</f>
        <v>0</v>
      </c>
      <c r="L125" s="166" t="str">
        <f t="shared" ref="L125:Z125" si="83">IFERROR(L127,"-")</f>
        <v/>
      </c>
      <c r="M125" s="166" t="str">
        <f t="shared" si="83"/>
        <v/>
      </c>
      <c r="N125" s="166" t="str">
        <f t="shared" si="83"/>
        <v/>
      </c>
      <c r="O125" s="166" t="str">
        <f t="shared" si="83"/>
        <v/>
      </c>
      <c r="P125" s="166" t="str">
        <f t="shared" si="83"/>
        <v/>
      </c>
      <c r="Q125" s="166" t="str">
        <f t="shared" si="83"/>
        <v/>
      </c>
      <c r="R125" s="166" t="str">
        <f t="shared" si="83"/>
        <v/>
      </c>
      <c r="S125" s="166" t="str">
        <f t="shared" si="83"/>
        <v/>
      </c>
      <c r="T125" s="166" t="str">
        <f t="shared" si="83"/>
        <v/>
      </c>
      <c r="U125" s="166" t="str">
        <f t="shared" si="83"/>
        <v/>
      </c>
      <c r="V125" s="166" t="str">
        <f t="shared" si="83"/>
        <v/>
      </c>
      <c r="W125" s="166" t="str">
        <f t="shared" si="83"/>
        <v/>
      </c>
      <c r="X125" s="166" t="str">
        <f t="shared" si="83"/>
        <v/>
      </c>
      <c r="Y125" s="166" t="str">
        <f t="shared" si="83"/>
        <v/>
      </c>
      <c r="Z125" s="166" t="str">
        <f t="shared" si="83"/>
        <v/>
      </c>
    </row>
    <row r="126" spans="2:26" x14ac:dyDescent="0.25">
      <c r="B126" s="163"/>
      <c r="C126" s="163"/>
      <c r="D126" s="163"/>
      <c r="E126" s="163"/>
      <c r="F126" s="163"/>
      <c r="G126" s="295">
        <f>COUNTIF($E$5:E126,E126)</f>
        <v>0</v>
      </c>
      <c r="L126" s="166" t="str">
        <f t="shared" ref="L126:Z126" si="84">IFERROR(L127,"-")</f>
        <v/>
      </c>
      <c r="M126" s="166" t="str">
        <f t="shared" si="84"/>
        <v/>
      </c>
      <c r="N126" s="166" t="str">
        <f t="shared" si="84"/>
        <v/>
      </c>
      <c r="O126" s="166" t="str">
        <f t="shared" si="84"/>
        <v/>
      </c>
      <c r="P126" s="166" t="str">
        <f t="shared" si="84"/>
        <v/>
      </c>
      <c r="Q126" s="166" t="str">
        <f t="shared" si="84"/>
        <v/>
      </c>
      <c r="R126" s="166" t="str">
        <f t="shared" si="84"/>
        <v/>
      </c>
      <c r="S126" s="166" t="str">
        <f t="shared" si="84"/>
        <v/>
      </c>
      <c r="T126" s="166" t="str">
        <f t="shared" si="84"/>
        <v/>
      </c>
      <c r="U126" s="166" t="str">
        <f t="shared" si="84"/>
        <v/>
      </c>
      <c r="V126" s="166" t="str">
        <f t="shared" si="84"/>
        <v/>
      </c>
      <c r="W126" s="166" t="str">
        <f t="shared" si="84"/>
        <v/>
      </c>
      <c r="X126" s="166" t="str">
        <f t="shared" si="84"/>
        <v/>
      </c>
      <c r="Y126" s="166" t="str">
        <f t="shared" si="84"/>
        <v/>
      </c>
      <c r="Z126" s="166" t="str">
        <f t="shared" si="84"/>
        <v/>
      </c>
    </row>
    <row r="127" spans="2:26" x14ac:dyDescent="0.25">
      <c r="B127" s="163"/>
      <c r="C127" s="163"/>
      <c r="D127" s="163"/>
      <c r="E127" s="163"/>
      <c r="F127" s="163"/>
      <c r="G127" s="295">
        <f>COUNTIF($E$5:E127,E127)</f>
        <v>0</v>
      </c>
      <c r="L127" s="167" t="str">
        <f t="array" ref="L127">IFERROR(IF(LEN(L$4)=0,"",INDEX(Kanban_Helper!$F$5:$F$504,
MATCH(L$4&amp;"-"&amp;(ROW($K127)-ROW($K$5)-MOD(ROW($K127)-ROW($K$5),3))/3+1, Kanban_Helper!$E$5:$E$504&amp;"-"&amp;Kanban_Helper!$G$5:$G$504,0),
1)),"")</f>
        <v/>
      </c>
      <c r="M127" s="167" t="str">
        <f t="array" ref="M127">IFERROR(IF(LEN(M$4)=0,"",INDEX(Kanban_Helper!$F$5:$F$504,
MATCH(M$4&amp;"-"&amp;(ROW($K127)-ROW($K$5)-MOD(ROW($K127)-ROW($K$5),3))/3+1, Kanban_Helper!$E$5:$E$504&amp;"-"&amp;Kanban_Helper!$G$5:$G$504,0),
1)),"")</f>
        <v/>
      </c>
      <c r="N127" s="167" t="str">
        <f t="array" ref="N127">IFERROR(IF(LEN(N$4)=0,"",INDEX(Kanban_Helper!$F$5:$F$504,
MATCH(N$4&amp;"-"&amp;(ROW($K127)-ROW($K$5)-MOD(ROW($K127)-ROW($K$5),3))/3+1, Kanban_Helper!$E$5:$E$504&amp;"-"&amp;Kanban_Helper!$G$5:$G$504,0),
1)),"")</f>
        <v/>
      </c>
      <c r="O127" s="167" t="str">
        <f t="array" ref="O127">IFERROR(IF(LEN(O$4)=0,"",INDEX(Kanban_Helper!$F$5:$F$504,
MATCH(O$4&amp;"-"&amp;(ROW($K127)-ROW($K$5)-MOD(ROW($K127)-ROW($K$5),3))/3+1, Kanban_Helper!$E$5:$E$504&amp;"-"&amp;Kanban_Helper!$G$5:$G$504,0),
1)),"")</f>
        <v/>
      </c>
      <c r="P127" s="167" t="str">
        <f t="array" ref="P127">IFERROR(IF(LEN(P$4)=0,"",INDEX(Kanban_Helper!$F$5:$F$504,
MATCH(P$4&amp;"-"&amp;(ROW($K127)-ROW($K$5)-MOD(ROW($K127)-ROW($K$5),3))/3+1, Kanban_Helper!$E$5:$E$504&amp;"-"&amp;Kanban_Helper!$G$5:$G$504,0),
1)),"")</f>
        <v/>
      </c>
      <c r="Q127" s="167" t="str">
        <f t="array" ref="Q127">IFERROR(IF(LEN(Q$4)=0,"",INDEX(Kanban_Helper!$F$5:$F$504,
MATCH(Q$4&amp;"-"&amp;(ROW($K127)-ROW($K$5)-MOD(ROW($K127)-ROW($K$5),3))/3+1, Kanban_Helper!$E$5:$E$504&amp;"-"&amp;Kanban_Helper!$G$5:$G$504,0),
1)),"")</f>
        <v/>
      </c>
      <c r="R127" s="167" t="str">
        <f t="array" ref="R127">IFERROR(IF(LEN(R$4)=0,"",INDEX(Kanban_Helper!$F$5:$F$504,
MATCH(R$4&amp;"-"&amp;(ROW($K127)-ROW($K$5)-MOD(ROW($K127)-ROW($K$5),3))/3+1, Kanban_Helper!$E$5:$E$504&amp;"-"&amp;Kanban_Helper!$G$5:$G$504,0),
1)),"")</f>
        <v/>
      </c>
      <c r="S127" s="167" t="str">
        <f t="array" ref="S127">IFERROR(IF(LEN(S$4)=0,"",INDEX(Kanban_Helper!$F$5:$F$504,
MATCH(S$4&amp;"-"&amp;(ROW($K127)-ROW($K$5)-MOD(ROW($K127)-ROW($K$5),3))/3+1, Kanban_Helper!$E$5:$E$504&amp;"-"&amp;Kanban_Helper!$G$5:$G$504,0),
1)),"")</f>
        <v/>
      </c>
      <c r="T127" s="167" t="str">
        <f t="array" ref="T127">IFERROR(IF(LEN(T$4)=0,"",INDEX(Kanban_Helper!$F$5:$F$504,
MATCH(T$4&amp;"-"&amp;(ROW($K127)-ROW($K$5)-MOD(ROW($K127)-ROW($K$5),3))/3+1, Kanban_Helper!$E$5:$E$504&amp;"-"&amp;Kanban_Helper!$G$5:$G$504,0),
1)),"")</f>
        <v/>
      </c>
      <c r="U127" s="167" t="str">
        <f t="array" ref="U127">IFERROR(IF(LEN(U$4)=0,"",INDEX(Kanban_Helper!$F$5:$F$504,
MATCH(U$4&amp;"-"&amp;(ROW($K127)-ROW($K$5)-MOD(ROW($K127)-ROW($K$5),3))/3+1, Kanban_Helper!$E$5:$E$504&amp;"-"&amp;Kanban_Helper!$G$5:$G$504,0),
1)),"")</f>
        <v/>
      </c>
      <c r="V127" s="167" t="str">
        <f t="array" ref="V127">IFERROR(IF(LEN(V$4)=0,"",INDEX(Kanban_Helper!$F$5:$F$504,
MATCH(V$4&amp;"-"&amp;(ROW($K127)-ROW($K$5)-MOD(ROW($K127)-ROW($K$5),3))/3+1, Kanban_Helper!$E$5:$E$504&amp;"-"&amp;Kanban_Helper!$G$5:$G$504,0),
1)),"")</f>
        <v/>
      </c>
      <c r="W127" s="167" t="str">
        <f t="array" ref="W127">IFERROR(IF(LEN(W$4)=0,"",INDEX(Kanban_Helper!$F$5:$F$504,
MATCH(W$4&amp;"-"&amp;(ROW($K127)-ROW($K$5)-MOD(ROW($K127)-ROW($K$5),3))/3+1, Kanban_Helper!$E$5:$E$504&amp;"-"&amp;Kanban_Helper!$G$5:$G$504,0),
1)),"")</f>
        <v/>
      </c>
      <c r="X127" s="167" t="str">
        <f t="array" ref="X127">IFERROR(IF(LEN(X$4)=0,"",INDEX(Kanban_Helper!$F$5:$F$504,
MATCH(X$4&amp;"-"&amp;(ROW($K127)-ROW($K$5)-MOD(ROW($K127)-ROW($K$5),3))/3+1, Kanban_Helper!$E$5:$E$504&amp;"-"&amp;Kanban_Helper!$G$5:$G$504,0),
1)),"")</f>
        <v/>
      </c>
      <c r="Y127" s="167" t="str">
        <f t="array" ref="Y127">IFERROR(IF(LEN(Y$4)=0,"",INDEX(Kanban_Helper!$F$5:$F$504,
MATCH(Y$4&amp;"-"&amp;(ROW($K127)-ROW($K$5)-MOD(ROW($K127)-ROW($K$5),3))/3+1, Kanban_Helper!$E$5:$E$504&amp;"-"&amp;Kanban_Helper!$G$5:$G$504,0),
1)),"")</f>
        <v/>
      </c>
      <c r="Z127" s="167" t="str">
        <f t="array" ref="Z127">IFERROR(IF(LEN(Z$4)=0,"",INDEX(Kanban_Helper!$F$5:$F$504,
MATCH(Z$4&amp;"-"&amp;(ROW($K127)-ROW($K$5)-MOD(ROW($K127)-ROW($K$5),3))/3+1, Kanban_Helper!$E$5:$E$504&amp;"-"&amp;Kanban_Helper!$G$5:$G$504,0),
1)),"")</f>
        <v/>
      </c>
    </row>
    <row r="128" spans="2:26" x14ac:dyDescent="0.25">
      <c r="B128" s="163"/>
      <c r="C128" s="163"/>
      <c r="D128" s="163"/>
      <c r="E128" s="163"/>
      <c r="F128" s="163"/>
      <c r="G128" s="295">
        <f>COUNTIF($E$5:E128,E128)</f>
        <v>0</v>
      </c>
      <c r="L128" s="166" t="str">
        <f t="shared" ref="L128:Z128" si="85">IFERROR(L130,"-")</f>
        <v/>
      </c>
      <c r="M128" s="166" t="str">
        <f t="shared" si="85"/>
        <v/>
      </c>
      <c r="N128" s="166" t="str">
        <f t="shared" si="85"/>
        <v/>
      </c>
      <c r="O128" s="166" t="str">
        <f t="shared" si="85"/>
        <v/>
      </c>
      <c r="P128" s="166" t="str">
        <f t="shared" si="85"/>
        <v/>
      </c>
      <c r="Q128" s="166" t="str">
        <f t="shared" si="85"/>
        <v/>
      </c>
      <c r="R128" s="166" t="str">
        <f t="shared" si="85"/>
        <v/>
      </c>
      <c r="S128" s="166" t="str">
        <f t="shared" si="85"/>
        <v/>
      </c>
      <c r="T128" s="166" t="str">
        <f t="shared" si="85"/>
        <v/>
      </c>
      <c r="U128" s="166" t="str">
        <f t="shared" si="85"/>
        <v/>
      </c>
      <c r="V128" s="166" t="str">
        <f t="shared" si="85"/>
        <v/>
      </c>
      <c r="W128" s="166" t="str">
        <f t="shared" si="85"/>
        <v/>
      </c>
      <c r="X128" s="166" t="str">
        <f t="shared" si="85"/>
        <v/>
      </c>
      <c r="Y128" s="166" t="str">
        <f t="shared" si="85"/>
        <v/>
      </c>
      <c r="Z128" s="166" t="str">
        <f t="shared" si="85"/>
        <v/>
      </c>
    </row>
    <row r="129" spans="2:26" x14ac:dyDescent="0.25">
      <c r="B129" s="163"/>
      <c r="C129" s="163"/>
      <c r="D129" s="163"/>
      <c r="E129" s="163"/>
      <c r="F129" s="163"/>
      <c r="G129" s="295">
        <f>COUNTIF($E$5:E129,E129)</f>
        <v>0</v>
      </c>
      <c r="L129" s="166" t="str">
        <f t="shared" ref="L129:Z129" si="86">IFERROR(L130,"-")</f>
        <v/>
      </c>
      <c r="M129" s="166" t="str">
        <f t="shared" si="86"/>
        <v/>
      </c>
      <c r="N129" s="166" t="str">
        <f t="shared" si="86"/>
        <v/>
      </c>
      <c r="O129" s="166" t="str">
        <f t="shared" si="86"/>
        <v/>
      </c>
      <c r="P129" s="166" t="str">
        <f t="shared" si="86"/>
        <v/>
      </c>
      <c r="Q129" s="166" t="str">
        <f t="shared" si="86"/>
        <v/>
      </c>
      <c r="R129" s="166" t="str">
        <f t="shared" si="86"/>
        <v/>
      </c>
      <c r="S129" s="166" t="str">
        <f t="shared" si="86"/>
        <v/>
      </c>
      <c r="T129" s="166" t="str">
        <f t="shared" si="86"/>
        <v/>
      </c>
      <c r="U129" s="166" t="str">
        <f t="shared" si="86"/>
        <v/>
      </c>
      <c r="V129" s="166" t="str">
        <f t="shared" si="86"/>
        <v/>
      </c>
      <c r="W129" s="166" t="str">
        <f t="shared" si="86"/>
        <v/>
      </c>
      <c r="X129" s="166" t="str">
        <f t="shared" si="86"/>
        <v/>
      </c>
      <c r="Y129" s="166" t="str">
        <f t="shared" si="86"/>
        <v/>
      </c>
      <c r="Z129" s="166" t="str">
        <f t="shared" si="86"/>
        <v/>
      </c>
    </row>
    <row r="130" spans="2:26" x14ac:dyDescent="0.25">
      <c r="B130" s="163"/>
      <c r="C130" s="163"/>
      <c r="D130" s="163"/>
      <c r="E130" s="163"/>
      <c r="F130" s="163"/>
      <c r="G130" s="295">
        <f>COUNTIF($E$5:E130,E130)</f>
        <v>0</v>
      </c>
      <c r="L130" s="167" t="str">
        <f t="array" ref="L130">IFERROR(IF(LEN(L$4)=0,"",INDEX(Kanban_Helper!$F$5:$F$504,
MATCH(L$4&amp;"-"&amp;(ROW($K130)-ROW($K$5)-MOD(ROW($K130)-ROW($K$5),3))/3+1, Kanban_Helper!$E$5:$E$504&amp;"-"&amp;Kanban_Helper!$G$5:$G$504,0),
1)),"")</f>
        <v/>
      </c>
      <c r="M130" s="167" t="str">
        <f t="array" ref="M130">IFERROR(IF(LEN(M$4)=0,"",INDEX(Kanban_Helper!$F$5:$F$504,
MATCH(M$4&amp;"-"&amp;(ROW($K130)-ROW($K$5)-MOD(ROW($K130)-ROW($K$5),3))/3+1, Kanban_Helper!$E$5:$E$504&amp;"-"&amp;Kanban_Helper!$G$5:$G$504,0),
1)),"")</f>
        <v/>
      </c>
      <c r="N130" s="167" t="str">
        <f t="array" ref="N130">IFERROR(IF(LEN(N$4)=0,"",INDEX(Kanban_Helper!$F$5:$F$504,
MATCH(N$4&amp;"-"&amp;(ROW($K130)-ROW($K$5)-MOD(ROW($K130)-ROW($K$5),3))/3+1, Kanban_Helper!$E$5:$E$504&amp;"-"&amp;Kanban_Helper!$G$5:$G$504,0),
1)),"")</f>
        <v/>
      </c>
      <c r="O130" s="167" t="str">
        <f t="array" ref="O130">IFERROR(IF(LEN(O$4)=0,"",INDEX(Kanban_Helper!$F$5:$F$504,
MATCH(O$4&amp;"-"&amp;(ROW($K130)-ROW($K$5)-MOD(ROW($K130)-ROW($K$5),3))/3+1, Kanban_Helper!$E$5:$E$504&amp;"-"&amp;Kanban_Helper!$G$5:$G$504,0),
1)),"")</f>
        <v/>
      </c>
      <c r="P130" s="167" t="str">
        <f t="array" ref="P130">IFERROR(IF(LEN(P$4)=0,"",INDEX(Kanban_Helper!$F$5:$F$504,
MATCH(P$4&amp;"-"&amp;(ROW($K130)-ROW($K$5)-MOD(ROW($K130)-ROW($K$5),3))/3+1, Kanban_Helper!$E$5:$E$504&amp;"-"&amp;Kanban_Helper!$G$5:$G$504,0),
1)),"")</f>
        <v/>
      </c>
      <c r="Q130" s="167" t="str">
        <f t="array" ref="Q130">IFERROR(IF(LEN(Q$4)=0,"",INDEX(Kanban_Helper!$F$5:$F$504,
MATCH(Q$4&amp;"-"&amp;(ROW($K130)-ROW($K$5)-MOD(ROW($K130)-ROW($K$5),3))/3+1, Kanban_Helper!$E$5:$E$504&amp;"-"&amp;Kanban_Helper!$G$5:$G$504,0),
1)),"")</f>
        <v/>
      </c>
      <c r="R130" s="167" t="str">
        <f t="array" ref="R130">IFERROR(IF(LEN(R$4)=0,"",INDEX(Kanban_Helper!$F$5:$F$504,
MATCH(R$4&amp;"-"&amp;(ROW($K130)-ROW($K$5)-MOD(ROW($K130)-ROW($K$5),3))/3+1, Kanban_Helper!$E$5:$E$504&amp;"-"&amp;Kanban_Helper!$G$5:$G$504,0),
1)),"")</f>
        <v/>
      </c>
      <c r="S130" s="167" t="str">
        <f t="array" ref="S130">IFERROR(IF(LEN(S$4)=0,"",INDEX(Kanban_Helper!$F$5:$F$504,
MATCH(S$4&amp;"-"&amp;(ROW($K130)-ROW($K$5)-MOD(ROW($K130)-ROW($K$5),3))/3+1, Kanban_Helper!$E$5:$E$504&amp;"-"&amp;Kanban_Helper!$G$5:$G$504,0),
1)),"")</f>
        <v/>
      </c>
      <c r="T130" s="167" t="str">
        <f t="array" ref="T130">IFERROR(IF(LEN(T$4)=0,"",INDEX(Kanban_Helper!$F$5:$F$504,
MATCH(T$4&amp;"-"&amp;(ROW($K130)-ROW($K$5)-MOD(ROW($K130)-ROW($K$5),3))/3+1, Kanban_Helper!$E$5:$E$504&amp;"-"&amp;Kanban_Helper!$G$5:$G$504,0),
1)),"")</f>
        <v/>
      </c>
      <c r="U130" s="167" t="str">
        <f t="array" ref="U130">IFERROR(IF(LEN(U$4)=0,"",INDEX(Kanban_Helper!$F$5:$F$504,
MATCH(U$4&amp;"-"&amp;(ROW($K130)-ROW($K$5)-MOD(ROW($K130)-ROW($K$5),3))/3+1, Kanban_Helper!$E$5:$E$504&amp;"-"&amp;Kanban_Helper!$G$5:$G$504,0),
1)),"")</f>
        <v/>
      </c>
      <c r="V130" s="167" t="str">
        <f t="array" ref="V130">IFERROR(IF(LEN(V$4)=0,"",INDEX(Kanban_Helper!$F$5:$F$504,
MATCH(V$4&amp;"-"&amp;(ROW($K130)-ROW($K$5)-MOD(ROW($K130)-ROW($K$5),3))/3+1, Kanban_Helper!$E$5:$E$504&amp;"-"&amp;Kanban_Helper!$G$5:$G$504,0),
1)),"")</f>
        <v/>
      </c>
      <c r="W130" s="167" t="str">
        <f t="array" ref="W130">IFERROR(IF(LEN(W$4)=0,"",INDEX(Kanban_Helper!$F$5:$F$504,
MATCH(W$4&amp;"-"&amp;(ROW($K130)-ROW($K$5)-MOD(ROW($K130)-ROW($K$5),3))/3+1, Kanban_Helper!$E$5:$E$504&amp;"-"&amp;Kanban_Helper!$G$5:$G$504,0),
1)),"")</f>
        <v/>
      </c>
      <c r="X130" s="167" t="str">
        <f t="array" ref="X130">IFERROR(IF(LEN(X$4)=0,"",INDEX(Kanban_Helper!$F$5:$F$504,
MATCH(X$4&amp;"-"&amp;(ROW($K130)-ROW($K$5)-MOD(ROW($K130)-ROW($K$5),3))/3+1, Kanban_Helper!$E$5:$E$504&amp;"-"&amp;Kanban_Helper!$G$5:$G$504,0),
1)),"")</f>
        <v/>
      </c>
      <c r="Y130" s="167" t="str">
        <f t="array" ref="Y130">IFERROR(IF(LEN(Y$4)=0,"",INDEX(Kanban_Helper!$F$5:$F$504,
MATCH(Y$4&amp;"-"&amp;(ROW($K130)-ROW($K$5)-MOD(ROW($K130)-ROW($K$5),3))/3+1, Kanban_Helper!$E$5:$E$504&amp;"-"&amp;Kanban_Helper!$G$5:$G$504,0),
1)),"")</f>
        <v/>
      </c>
      <c r="Z130" s="167" t="str">
        <f t="array" ref="Z130">IFERROR(IF(LEN(Z$4)=0,"",INDEX(Kanban_Helper!$F$5:$F$504,
MATCH(Z$4&amp;"-"&amp;(ROW($K130)-ROW($K$5)-MOD(ROW($K130)-ROW($K$5),3))/3+1, Kanban_Helper!$E$5:$E$504&amp;"-"&amp;Kanban_Helper!$G$5:$G$504,0),
1)),"")</f>
        <v/>
      </c>
    </row>
    <row r="131" spans="2:26" x14ac:dyDescent="0.25">
      <c r="B131" s="163"/>
      <c r="C131" s="163"/>
      <c r="D131" s="163"/>
      <c r="E131" s="163"/>
      <c r="F131" s="163"/>
      <c r="G131" s="295">
        <f>COUNTIF($E$5:E131,E131)</f>
        <v>0</v>
      </c>
      <c r="L131" s="166" t="str">
        <f t="shared" ref="L131:Z131" si="87">IFERROR(L133,"-")</f>
        <v/>
      </c>
      <c r="M131" s="166" t="str">
        <f t="shared" si="87"/>
        <v/>
      </c>
      <c r="N131" s="166" t="str">
        <f t="shared" si="87"/>
        <v/>
      </c>
      <c r="O131" s="166" t="str">
        <f t="shared" si="87"/>
        <v/>
      </c>
      <c r="P131" s="166" t="str">
        <f t="shared" si="87"/>
        <v/>
      </c>
      <c r="Q131" s="166" t="str">
        <f t="shared" si="87"/>
        <v/>
      </c>
      <c r="R131" s="166" t="str">
        <f t="shared" si="87"/>
        <v/>
      </c>
      <c r="S131" s="166" t="str">
        <f t="shared" si="87"/>
        <v/>
      </c>
      <c r="T131" s="166" t="str">
        <f t="shared" si="87"/>
        <v/>
      </c>
      <c r="U131" s="166" t="str">
        <f t="shared" si="87"/>
        <v/>
      </c>
      <c r="V131" s="166" t="str">
        <f t="shared" si="87"/>
        <v/>
      </c>
      <c r="W131" s="166" t="str">
        <f t="shared" si="87"/>
        <v/>
      </c>
      <c r="X131" s="166" t="str">
        <f t="shared" si="87"/>
        <v/>
      </c>
      <c r="Y131" s="166" t="str">
        <f t="shared" si="87"/>
        <v/>
      </c>
      <c r="Z131" s="166" t="str">
        <f t="shared" si="87"/>
        <v/>
      </c>
    </row>
    <row r="132" spans="2:26" x14ac:dyDescent="0.25">
      <c r="B132" s="163"/>
      <c r="C132" s="163"/>
      <c r="D132" s="163"/>
      <c r="E132" s="163"/>
      <c r="F132" s="163"/>
      <c r="G132" s="295">
        <f>COUNTIF($E$5:E132,E132)</f>
        <v>0</v>
      </c>
      <c r="L132" s="166" t="str">
        <f t="shared" ref="L132:Z132" si="88">IFERROR(L133,"-")</f>
        <v/>
      </c>
      <c r="M132" s="166" t="str">
        <f t="shared" si="88"/>
        <v/>
      </c>
      <c r="N132" s="166" t="str">
        <f t="shared" si="88"/>
        <v/>
      </c>
      <c r="O132" s="166" t="str">
        <f t="shared" si="88"/>
        <v/>
      </c>
      <c r="P132" s="166" t="str">
        <f t="shared" si="88"/>
        <v/>
      </c>
      <c r="Q132" s="166" t="str">
        <f t="shared" si="88"/>
        <v/>
      </c>
      <c r="R132" s="166" t="str">
        <f t="shared" si="88"/>
        <v/>
      </c>
      <c r="S132" s="166" t="str">
        <f t="shared" si="88"/>
        <v/>
      </c>
      <c r="T132" s="166" t="str">
        <f t="shared" si="88"/>
        <v/>
      </c>
      <c r="U132" s="166" t="str">
        <f t="shared" si="88"/>
        <v/>
      </c>
      <c r="V132" s="166" t="str">
        <f t="shared" si="88"/>
        <v/>
      </c>
      <c r="W132" s="166" t="str">
        <f t="shared" si="88"/>
        <v/>
      </c>
      <c r="X132" s="166" t="str">
        <f t="shared" si="88"/>
        <v/>
      </c>
      <c r="Y132" s="166" t="str">
        <f t="shared" si="88"/>
        <v/>
      </c>
      <c r="Z132" s="166" t="str">
        <f t="shared" si="88"/>
        <v/>
      </c>
    </row>
    <row r="133" spans="2:26" x14ac:dyDescent="0.25">
      <c r="B133" s="163"/>
      <c r="C133" s="163"/>
      <c r="D133" s="163"/>
      <c r="E133" s="163"/>
      <c r="F133" s="163"/>
      <c r="G133" s="295">
        <f>COUNTIF($E$5:E133,E133)</f>
        <v>0</v>
      </c>
      <c r="L133" s="167" t="str">
        <f t="array" ref="L133">IFERROR(IF(LEN(L$4)=0,"",INDEX(Kanban_Helper!$F$5:$F$504,
MATCH(L$4&amp;"-"&amp;(ROW($K133)-ROW($K$5)-MOD(ROW($K133)-ROW($K$5),3))/3+1, Kanban_Helper!$E$5:$E$504&amp;"-"&amp;Kanban_Helper!$G$5:$G$504,0),
1)),"")</f>
        <v/>
      </c>
      <c r="M133" s="167" t="str">
        <f t="array" ref="M133">IFERROR(IF(LEN(M$4)=0,"",INDEX(Kanban_Helper!$F$5:$F$504,
MATCH(M$4&amp;"-"&amp;(ROW($K133)-ROW($K$5)-MOD(ROW($K133)-ROW($K$5),3))/3+1, Kanban_Helper!$E$5:$E$504&amp;"-"&amp;Kanban_Helper!$G$5:$G$504,0),
1)),"")</f>
        <v/>
      </c>
      <c r="N133" s="167" t="str">
        <f t="array" ref="N133">IFERROR(IF(LEN(N$4)=0,"",INDEX(Kanban_Helper!$F$5:$F$504,
MATCH(N$4&amp;"-"&amp;(ROW($K133)-ROW($K$5)-MOD(ROW($K133)-ROW($K$5),3))/3+1, Kanban_Helper!$E$5:$E$504&amp;"-"&amp;Kanban_Helper!$G$5:$G$504,0),
1)),"")</f>
        <v/>
      </c>
      <c r="O133" s="167" t="str">
        <f t="array" ref="O133">IFERROR(IF(LEN(O$4)=0,"",INDEX(Kanban_Helper!$F$5:$F$504,
MATCH(O$4&amp;"-"&amp;(ROW($K133)-ROW($K$5)-MOD(ROW($K133)-ROW($K$5),3))/3+1, Kanban_Helper!$E$5:$E$504&amp;"-"&amp;Kanban_Helper!$G$5:$G$504,0),
1)),"")</f>
        <v/>
      </c>
      <c r="P133" s="167" t="str">
        <f t="array" ref="P133">IFERROR(IF(LEN(P$4)=0,"",INDEX(Kanban_Helper!$F$5:$F$504,
MATCH(P$4&amp;"-"&amp;(ROW($K133)-ROW($K$5)-MOD(ROW($K133)-ROW($K$5),3))/3+1, Kanban_Helper!$E$5:$E$504&amp;"-"&amp;Kanban_Helper!$G$5:$G$504,0),
1)),"")</f>
        <v/>
      </c>
      <c r="Q133" s="167" t="str">
        <f t="array" ref="Q133">IFERROR(IF(LEN(Q$4)=0,"",INDEX(Kanban_Helper!$F$5:$F$504,
MATCH(Q$4&amp;"-"&amp;(ROW($K133)-ROW($K$5)-MOD(ROW($K133)-ROW($K$5),3))/3+1, Kanban_Helper!$E$5:$E$504&amp;"-"&amp;Kanban_Helper!$G$5:$G$504,0),
1)),"")</f>
        <v/>
      </c>
      <c r="R133" s="167" t="str">
        <f t="array" ref="R133">IFERROR(IF(LEN(R$4)=0,"",INDEX(Kanban_Helper!$F$5:$F$504,
MATCH(R$4&amp;"-"&amp;(ROW($K133)-ROW($K$5)-MOD(ROW($K133)-ROW($K$5),3))/3+1, Kanban_Helper!$E$5:$E$504&amp;"-"&amp;Kanban_Helper!$G$5:$G$504,0),
1)),"")</f>
        <v/>
      </c>
      <c r="S133" s="167" t="str">
        <f t="array" ref="S133">IFERROR(IF(LEN(S$4)=0,"",INDEX(Kanban_Helper!$F$5:$F$504,
MATCH(S$4&amp;"-"&amp;(ROW($K133)-ROW($K$5)-MOD(ROW($K133)-ROW($K$5),3))/3+1, Kanban_Helper!$E$5:$E$504&amp;"-"&amp;Kanban_Helper!$G$5:$G$504,0),
1)),"")</f>
        <v/>
      </c>
      <c r="T133" s="167" t="str">
        <f t="array" ref="T133">IFERROR(IF(LEN(T$4)=0,"",INDEX(Kanban_Helper!$F$5:$F$504,
MATCH(T$4&amp;"-"&amp;(ROW($K133)-ROW($K$5)-MOD(ROW($K133)-ROW($K$5),3))/3+1, Kanban_Helper!$E$5:$E$504&amp;"-"&amp;Kanban_Helper!$G$5:$G$504,0),
1)),"")</f>
        <v/>
      </c>
      <c r="U133" s="167" t="str">
        <f t="array" ref="U133">IFERROR(IF(LEN(U$4)=0,"",INDEX(Kanban_Helper!$F$5:$F$504,
MATCH(U$4&amp;"-"&amp;(ROW($K133)-ROW($K$5)-MOD(ROW($K133)-ROW($K$5),3))/3+1, Kanban_Helper!$E$5:$E$504&amp;"-"&amp;Kanban_Helper!$G$5:$G$504,0),
1)),"")</f>
        <v/>
      </c>
      <c r="V133" s="167" t="str">
        <f t="array" ref="V133">IFERROR(IF(LEN(V$4)=0,"",INDEX(Kanban_Helper!$F$5:$F$504,
MATCH(V$4&amp;"-"&amp;(ROW($K133)-ROW($K$5)-MOD(ROW($K133)-ROW($K$5),3))/3+1, Kanban_Helper!$E$5:$E$504&amp;"-"&amp;Kanban_Helper!$G$5:$G$504,0),
1)),"")</f>
        <v/>
      </c>
      <c r="W133" s="167" t="str">
        <f t="array" ref="W133">IFERROR(IF(LEN(W$4)=0,"",INDEX(Kanban_Helper!$F$5:$F$504,
MATCH(W$4&amp;"-"&amp;(ROW($K133)-ROW($K$5)-MOD(ROW($K133)-ROW($K$5),3))/3+1, Kanban_Helper!$E$5:$E$504&amp;"-"&amp;Kanban_Helper!$G$5:$G$504,0),
1)),"")</f>
        <v/>
      </c>
      <c r="X133" s="167" t="str">
        <f t="array" ref="X133">IFERROR(IF(LEN(X$4)=0,"",INDEX(Kanban_Helper!$F$5:$F$504,
MATCH(X$4&amp;"-"&amp;(ROW($K133)-ROW($K$5)-MOD(ROW($K133)-ROW($K$5),3))/3+1, Kanban_Helper!$E$5:$E$504&amp;"-"&amp;Kanban_Helper!$G$5:$G$504,0),
1)),"")</f>
        <v/>
      </c>
      <c r="Y133" s="167" t="str">
        <f t="array" ref="Y133">IFERROR(IF(LEN(Y$4)=0,"",INDEX(Kanban_Helper!$F$5:$F$504,
MATCH(Y$4&amp;"-"&amp;(ROW($K133)-ROW($K$5)-MOD(ROW($K133)-ROW($K$5),3))/3+1, Kanban_Helper!$E$5:$E$504&amp;"-"&amp;Kanban_Helper!$G$5:$G$504,0),
1)),"")</f>
        <v/>
      </c>
      <c r="Z133" s="167" t="str">
        <f t="array" ref="Z133">IFERROR(IF(LEN(Z$4)=0,"",INDEX(Kanban_Helper!$F$5:$F$504,
MATCH(Z$4&amp;"-"&amp;(ROW($K133)-ROW($K$5)-MOD(ROW($K133)-ROW($K$5),3))/3+1, Kanban_Helper!$E$5:$E$504&amp;"-"&amp;Kanban_Helper!$G$5:$G$504,0),
1)),"")</f>
        <v/>
      </c>
    </row>
    <row r="134" spans="2:26" x14ac:dyDescent="0.25">
      <c r="B134" s="163"/>
      <c r="C134" s="163"/>
      <c r="D134" s="163"/>
      <c r="E134" s="163"/>
      <c r="F134" s="163"/>
      <c r="G134" s="295">
        <f>COUNTIF($E$5:E134,E134)</f>
        <v>0</v>
      </c>
      <c r="L134" s="166" t="str">
        <f t="shared" ref="L134:Z134" si="89">IFERROR(L136,"-")</f>
        <v/>
      </c>
      <c r="M134" s="166" t="str">
        <f t="shared" si="89"/>
        <v/>
      </c>
      <c r="N134" s="166" t="str">
        <f t="shared" si="89"/>
        <v/>
      </c>
      <c r="O134" s="166" t="str">
        <f t="shared" si="89"/>
        <v/>
      </c>
      <c r="P134" s="166" t="str">
        <f t="shared" si="89"/>
        <v/>
      </c>
      <c r="Q134" s="166" t="str">
        <f t="shared" si="89"/>
        <v/>
      </c>
      <c r="R134" s="166" t="str">
        <f t="shared" si="89"/>
        <v/>
      </c>
      <c r="S134" s="166" t="str">
        <f t="shared" si="89"/>
        <v/>
      </c>
      <c r="T134" s="166" t="str">
        <f t="shared" si="89"/>
        <v/>
      </c>
      <c r="U134" s="166" t="str">
        <f t="shared" si="89"/>
        <v/>
      </c>
      <c r="V134" s="166" t="str">
        <f t="shared" si="89"/>
        <v/>
      </c>
      <c r="W134" s="166" t="str">
        <f t="shared" si="89"/>
        <v/>
      </c>
      <c r="X134" s="166" t="str">
        <f t="shared" si="89"/>
        <v/>
      </c>
      <c r="Y134" s="166" t="str">
        <f t="shared" si="89"/>
        <v/>
      </c>
      <c r="Z134" s="166" t="str">
        <f t="shared" si="89"/>
        <v/>
      </c>
    </row>
    <row r="135" spans="2:26" x14ac:dyDescent="0.25">
      <c r="B135" s="163"/>
      <c r="C135" s="163"/>
      <c r="D135" s="163"/>
      <c r="E135" s="163"/>
      <c r="F135" s="163"/>
      <c r="G135" s="295">
        <f>COUNTIF($E$5:E135,E135)</f>
        <v>0</v>
      </c>
      <c r="L135" s="166" t="str">
        <f t="shared" ref="L135:Z135" si="90">IFERROR(L136,"-")</f>
        <v/>
      </c>
      <c r="M135" s="166" t="str">
        <f t="shared" si="90"/>
        <v/>
      </c>
      <c r="N135" s="166" t="str">
        <f t="shared" si="90"/>
        <v/>
      </c>
      <c r="O135" s="166" t="str">
        <f t="shared" si="90"/>
        <v/>
      </c>
      <c r="P135" s="166" t="str">
        <f t="shared" si="90"/>
        <v/>
      </c>
      <c r="Q135" s="166" t="str">
        <f t="shared" si="90"/>
        <v/>
      </c>
      <c r="R135" s="166" t="str">
        <f t="shared" si="90"/>
        <v/>
      </c>
      <c r="S135" s="166" t="str">
        <f t="shared" si="90"/>
        <v/>
      </c>
      <c r="T135" s="166" t="str">
        <f t="shared" si="90"/>
        <v/>
      </c>
      <c r="U135" s="166" t="str">
        <f t="shared" si="90"/>
        <v/>
      </c>
      <c r="V135" s="166" t="str">
        <f t="shared" si="90"/>
        <v/>
      </c>
      <c r="W135" s="166" t="str">
        <f t="shared" si="90"/>
        <v/>
      </c>
      <c r="X135" s="166" t="str">
        <f t="shared" si="90"/>
        <v/>
      </c>
      <c r="Y135" s="166" t="str">
        <f t="shared" si="90"/>
        <v/>
      </c>
      <c r="Z135" s="166" t="str">
        <f t="shared" si="90"/>
        <v/>
      </c>
    </row>
    <row r="136" spans="2:26" x14ac:dyDescent="0.25">
      <c r="B136" s="163"/>
      <c r="C136" s="163"/>
      <c r="D136" s="163"/>
      <c r="E136" s="163"/>
      <c r="F136" s="163"/>
      <c r="G136" s="295">
        <f>COUNTIF($E$5:E136,E136)</f>
        <v>0</v>
      </c>
      <c r="L136" s="167" t="str">
        <f t="array" ref="L136">IFERROR(IF(LEN(L$4)=0,"",INDEX(Kanban_Helper!$F$5:$F$504,
MATCH(L$4&amp;"-"&amp;(ROW($K136)-ROW($K$5)-MOD(ROW($K136)-ROW($K$5),3))/3+1, Kanban_Helper!$E$5:$E$504&amp;"-"&amp;Kanban_Helper!$G$5:$G$504,0),
1)),"")</f>
        <v/>
      </c>
      <c r="M136" s="167" t="str">
        <f t="array" ref="M136">IFERROR(IF(LEN(M$4)=0,"",INDEX(Kanban_Helper!$F$5:$F$504,
MATCH(M$4&amp;"-"&amp;(ROW($K136)-ROW($K$5)-MOD(ROW($K136)-ROW($K$5),3))/3+1, Kanban_Helper!$E$5:$E$504&amp;"-"&amp;Kanban_Helper!$G$5:$G$504,0),
1)),"")</f>
        <v/>
      </c>
      <c r="N136" s="167" t="str">
        <f t="array" ref="N136">IFERROR(IF(LEN(N$4)=0,"",INDEX(Kanban_Helper!$F$5:$F$504,
MATCH(N$4&amp;"-"&amp;(ROW($K136)-ROW($K$5)-MOD(ROW($K136)-ROW($K$5),3))/3+1, Kanban_Helper!$E$5:$E$504&amp;"-"&amp;Kanban_Helper!$G$5:$G$504,0),
1)),"")</f>
        <v/>
      </c>
      <c r="O136" s="167" t="str">
        <f t="array" ref="O136">IFERROR(IF(LEN(O$4)=0,"",INDEX(Kanban_Helper!$F$5:$F$504,
MATCH(O$4&amp;"-"&amp;(ROW($K136)-ROW($K$5)-MOD(ROW($K136)-ROW($K$5),3))/3+1, Kanban_Helper!$E$5:$E$504&amp;"-"&amp;Kanban_Helper!$G$5:$G$504,0),
1)),"")</f>
        <v/>
      </c>
      <c r="P136" s="167" t="str">
        <f t="array" ref="P136">IFERROR(IF(LEN(P$4)=0,"",INDEX(Kanban_Helper!$F$5:$F$504,
MATCH(P$4&amp;"-"&amp;(ROW($K136)-ROW($K$5)-MOD(ROW($K136)-ROW($K$5),3))/3+1, Kanban_Helper!$E$5:$E$504&amp;"-"&amp;Kanban_Helper!$G$5:$G$504,0),
1)),"")</f>
        <v/>
      </c>
      <c r="Q136" s="167" t="str">
        <f t="array" ref="Q136">IFERROR(IF(LEN(Q$4)=0,"",INDEX(Kanban_Helper!$F$5:$F$504,
MATCH(Q$4&amp;"-"&amp;(ROW($K136)-ROW($K$5)-MOD(ROW($K136)-ROW($K$5),3))/3+1, Kanban_Helper!$E$5:$E$504&amp;"-"&amp;Kanban_Helper!$G$5:$G$504,0),
1)),"")</f>
        <v/>
      </c>
      <c r="R136" s="167" t="str">
        <f t="array" ref="R136">IFERROR(IF(LEN(R$4)=0,"",INDEX(Kanban_Helper!$F$5:$F$504,
MATCH(R$4&amp;"-"&amp;(ROW($K136)-ROW($K$5)-MOD(ROW($K136)-ROW($K$5),3))/3+1, Kanban_Helper!$E$5:$E$504&amp;"-"&amp;Kanban_Helper!$G$5:$G$504,0),
1)),"")</f>
        <v/>
      </c>
      <c r="S136" s="167" t="str">
        <f t="array" ref="S136">IFERROR(IF(LEN(S$4)=0,"",INDEX(Kanban_Helper!$F$5:$F$504,
MATCH(S$4&amp;"-"&amp;(ROW($K136)-ROW($K$5)-MOD(ROW($K136)-ROW($K$5),3))/3+1, Kanban_Helper!$E$5:$E$504&amp;"-"&amp;Kanban_Helper!$G$5:$G$504,0),
1)),"")</f>
        <v/>
      </c>
      <c r="T136" s="167" t="str">
        <f t="array" ref="T136">IFERROR(IF(LEN(T$4)=0,"",INDEX(Kanban_Helper!$F$5:$F$504,
MATCH(T$4&amp;"-"&amp;(ROW($K136)-ROW($K$5)-MOD(ROW($K136)-ROW($K$5),3))/3+1, Kanban_Helper!$E$5:$E$504&amp;"-"&amp;Kanban_Helper!$G$5:$G$504,0),
1)),"")</f>
        <v/>
      </c>
      <c r="U136" s="167" t="str">
        <f t="array" ref="U136">IFERROR(IF(LEN(U$4)=0,"",INDEX(Kanban_Helper!$F$5:$F$504,
MATCH(U$4&amp;"-"&amp;(ROW($K136)-ROW($K$5)-MOD(ROW($K136)-ROW($K$5),3))/3+1, Kanban_Helper!$E$5:$E$504&amp;"-"&amp;Kanban_Helper!$G$5:$G$504,0),
1)),"")</f>
        <v/>
      </c>
      <c r="V136" s="167" t="str">
        <f t="array" ref="V136">IFERROR(IF(LEN(V$4)=0,"",INDEX(Kanban_Helper!$F$5:$F$504,
MATCH(V$4&amp;"-"&amp;(ROW($K136)-ROW($K$5)-MOD(ROW($K136)-ROW($K$5),3))/3+1, Kanban_Helper!$E$5:$E$504&amp;"-"&amp;Kanban_Helper!$G$5:$G$504,0),
1)),"")</f>
        <v/>
      </c>
      <c r="W136" s="167" t="str">
        <f t="array" ref="W136">IFERROR(IF(LEN(W$4)=0,"",INDEX(Kanban_Helper!$F$5:$F$504,
MATCH(W$4&amp;"-"&amp;(ROW($K136)-ROW($K$5)-MOD(ROW($K136)-ROW($K$5),3))/3+1, Kanban_Helper!$E$5:$E$504&amp;"-"&amp;Kanban_Helper!$G$5:$G$504,0),
1)),"")</f>
        <v/>
      </c>
      <c r="X136" s="167" t="str">
        <f t="array" ref="X136">IFERROR(IF(LEN(X$4)=0,"",INDEX(Kanban_Helper!$F$5:$F$504,
MATCH(X$4&amp;"-"&amp;(ROW($K136)-ROW($K$5)-MOD(ROW($K136)-ROW($K$5),3))/3+1, Kanban_Helper!$E$5:$E$504&amp;"-"&amp;Kanban_Helper!$G$5:$G$504,0),
1)),"")</f>
        <v/>
      </c>
      <c r="Y136" s="167" t="str">
        <f t="array" ref="Y136">IFERROR(IF(LEN(Y$4)=0,"",INDEX(Kanban_Helper!$F$5:$F$504,
MATCH(Y$4&amp;"-"&amp;(ROW($K136)-ROW($K$5)-MOD(ROW($K136)-ROW($K$5),3))/3+1, Kanban_Helper!$E$5:$E$504&amp;"-"&amp;Kanban_Helper!$G$5:$G$504,0),
1)),"")</f>
        <v/>
      </c>
      <c r="Z136" s="167" t="str">
        <f t="array" ref="Z136">IFERROR(IF(LEN(Z$4)=0,"",INDEX(Kanban_Helper!$F$5:$F$504,
MATCH(Z$4&amp;"-"&amp;(ROW($K136)-ROW($K$5)-MOD(ROW($K136)-ROW($K$5),3))/3+1, Kanban_Helper!$E$5:$E$504&amp;"-"&amp;Kanban_Helper!$G$5:$G$504,0),
1)),"")</f>
        <v/>
      </c>
    </row>
    <row r="137" spans="2:26" x14ac:dyDescent="0.25">
      <c r="B137" s="163"/>
      <c r="C137" s="163"/>
      <c r="D137" s="163"/>
      <c r="E137" s="163"/>
      <c r="F137" s="163"/>
      <c r="G137" s="295">
        <f>COUNTIF($E$5:E137,E137)</f>
        <v>0</v>
      </c>
      <c r="L137" s="166" t="str">
        <f t="shared" ref="L137:Z137" si="91">IFERROR(L139,"-")</f>
        <v/>
      </c>
      <c r="M137" s="166" t="str">
        <f t="shared" si="91"/>
        <v/>
      </c>
      <c r="N137" s="166" t="str">
        <f t="shared" si="91"/>
        <v/>
      </c>
      <c r="O137" s="166" t="str">
        <f t="shared" si="91"/>
        <v/>
      </c>
      <c r="P137" s="166" t="str">
        <f t="shared" si="91"/>
        <v/>
      </c>
      <c r="Q137" s="166" t="str">
        <f t="shared" si="91"/>
        <v/>
      </c>
      <c r="R137" s="166" t="str">
        <f t="shared" si="91"/>
        <v/>
      </c>
      <c r="S137" s="166" t="str">
        <f t="shared" si="91"/>
        <v/>
      </c>
      <c r="T137" s="166" t="str">
        <f t="shared" si="91"/>
        <v/>
      </c>
      <c r="U137" s="166" t="str">
        <f t="shared" si="91"/>
        <v/>
      </c>
      <c r="V137" s="166" t="str">
        <f t="shared" si="91"/>
        <v/>
      </c>
      <c r="W137" s="166" t="str">
        <f t="shared" si="91"/>
        <v/>
      </c>
      <c r="X137" s="166" t="str">
        <f t="shared" si="91"/>
        <v/>
      </c>
      <c r="Y137" s="166" t="str">
        <f t="shared" si="91"/>
        <v/>
      </c>
      <c r="Z137" s="166" t="str">
        <f t="shared" si="91"/>
        <v/>
      </c>
    </row>
    <row r="138" spans="2:26" x14ac:dyDescent="0.25">
      <c r="B138" s="163"/>
      <c r="C138" s="163"/>
      <c r="D138" s="163"/>
      <c r="E138" s="163"/>
      <c r="F138" s="163"/>
      <c r="G138" s="295">
        <f>COUNTIF($E$5:E138,E138)</f>
        <v>0</v>
      </c>
      <c r="L138" s="166" t="str">
        <f t="shared" ref="L138:Z138" si="92">IFERROR(L139,"-")</f>
        <v/>
      </c>
      <c r="M138" s="166" t="str">
        <f t="shared" si="92"/>
        <v/>
      </c>
      <c r="N138" s="166" t="str">
        <f t="shared" si="92"/>
        <v/>
      </c>
      <c r="O138" s="166" t="str">
        <f t="shared" si="92"/>
        <v/>
      </c>
      <c r="P138" s="166" t="str">
        <f t="shared" si="92"/>
        <v/>
      </c>
      <c r="Q138" s="166" t="str">
        <f t="shared" si="92"/>
        <v/>
      </c>
      <c r="R138" s="166" t="str">
        <f t="shared" si="92"/>
        <v/>
      </c>
      <c r="S138" s="166" t="str">
        <f t="shared" si="92"/>
        <v/>
      </c>
      <c r="T138" s="166" t="str">
        <f t="shared" si="92"/>
        <v/>
      </c>
      <c r="U138" s="166" t="str">
        <f t="shared" si="92"/>
        <v/>
      </c>
      <c r="V138" s="166" t="str">
        <f t="shared" si="92"/>
        <v/>
      </c>
      <c r="W138" s="166" t="str">
        <f t="shared" si="92"/>
        <v/>
      </c>
      <c r="X138" s="166" t="str">
        <f t="shared" si="92"/>
        <v/>
      </c>
      <c r="Y138" s="166" t="str">
        <f t="shared" si="92"/>
        <v/>
      </c>
      <c r="Z138" s="166" t="str">
        <f t="shared" si="92"/>
        <v/>
      </c>
    </row>
    <row r="139" spans="2:26" x14ac:dyDescent="0.25">
      <c r="B139" s="163"/>
      <c r="C139" s="163"/>
      <c r="D139" s="163"/>
      <c r="E139" s="163"/>
      <c r="F139" s="163"/>
      <c r="G139" s="295">
        <f>COUNTIF($E$5:E139,E139)</f>
        <v>0</v>
      </c>
      <c r="L139" s="167" t="str">
        <f t="array" ref="L139">IFERROR(IF(LEN(L$4)=0,"",INDEX(Kanban_Helper!$F$5:$F$504,
MATCH(L$4&amp;"-"&amp;(ROW($K139)-ROW($K$5)-MOD(ROW($K139)-ROW($K$5),3))/3+1, Kanban_Helper!$E$5:$E$504&amp;"-"&amp;Kanban_Helper!$G$5:$G$504,0),
1)),"")</f>
        <v/>
      </c>
      <c r="M139" s="167" t="str">
        <f t="array" ref="M139">IFERROR(IF(LEN(M$4)=0,"",INDEX(Kanban_Helper!$F$5:$F$504,
MATCH(M$4&amp;"-"&amp;(ROW($K139)-ROW($K$5)-MOD(ROW($K139)-ROW($K$5),3))/3+1, Kanban_Helper!$E$5:$E$504&amp;"-"&amp;Kanban_Helper!$G$5:$G$504,0),
1)),"")</f>
        <v/>
      </c>
      <c r="N139" s="167" t="str">
        <f t="array" ref="N139">IFERROR(IF(LEN(N$4)=0,"",INDEX(Kanban_Helper!$F$5:$F$504,
MATCH(N$4&amp;"-"&amp;(ROW($K139)-ROW($K$5)-MOD(ROW($K139)-ROW($K$5),3))/3+1, Kanban_Helper!$E$5:$E$504&amp;"-"&amp;Kanban_Helper!$G$5:$G$504,0),
1)),"")</f>
        <v/>
      </c>
      <c r="O139" s="167" t="str">
        <f t="array" ref="O139">IFERROR(IF(LEN(O$4)=0,"",INDEX(Kanban_Helper!$F$5:$F$504,
MATCH(O$4&amp;"-"&amp;(ROW($K139)-ROW($K$5)-MOD(ROW($K139)-ROW($K$5),3))/3+1, Kanban_Helper!$E$5:$E$504&amp;"-"&amp;Kanban_Helper!$G$5:$G$504,0),
1)),"")</f>
        <v/>
      </c>
      <c r="P139" s="167" t="str">
        <f t="array" ref="P139">IFERROR(IF(LEN(P$4)=0,"",INDEX(Kanban_Helper!$F$5:$F$504,
MATCH(P$4&amp;"-"&amp;(ROW($K139)-ROW($K$5)-MOD(ROW($K139)-ROW($K$5),3))/3+1, Kanban_Helper!$E$5:$E$504&amp;"-"&amp;Kanban_Helper!$G$5:$G$504,0),
1)),"")</f>
        <v/>
      </c>
      <c r="Q139" s="167" t="str">
        <f t="array" ref="Q139">IFERROR(IF(LEN(Q$4)=0,"",INDEX(Kanban_Helper!$F$5:$F$504,
MATCH(Q$4&amp;"-"&amp;(ROW($K139)-ROW($K$5)-MOD(ROW($K139)-ROW($K$5),3))/3+1, Kanban_Helper!$E$5:$E$504&amp;"-"&amp;Kanban_Helper!$G$5:$G$504,0),
1)),"")</f>
        <v/>
      </c>
      <c r="R139" s="167" t="str">
        <f t="array" ref="R139">IFERROR(IF(LEN(R$4)=0,"",INDEX(Kanban_Helper!$F$5:$F$504,
MATCH(R$4&amp;"-"&amp;(ROW($K139)-ROW($K$5)-MOD(ROW($K139)-ROW($K$5),3))/3+1, Kanban_Helper!$E$5:$E$504&amp;"-"&amp;Kanban_Helper!$G$5:$G$504,0),
1)),"")</f>
        <v/>
      </c>
      <c r="S139" s="167" t="str">
        <f t="array" ref="S139">IFERROR(IF(LEN(S$4)=0,"",INDEX(Kanban_Helper!$F$5:$F$504,
MATCH(S$4&amp;"-"&amp;(ROW($K139)-ROW($K$5)-MOD(ROW($K139)-ROW($K$5),3))/3+1, Kanban_Helper!$E$5:$E$504&amp;"-"&amp;Kanban_Helper!$G$5:$G$504,0),
1)),"")</f>
        <v/>
      </c>
      <c r="T139" s="167" t="str">
        <f t="array" ref="T139">IFERROR(IF(LEN(T$4)=0,"",INDEX(Kanban_Helper!$F$5:$F$504,
MATCH(T$4&amp;"-"&amp;(ROW($K139)-ROW($K$5)-MOD(ROW($K139)-ROW($K$5),3))/3+1, Kanban_Helper!$E$5:$E$504&amp;"-"&amp;Kanban_Helper!$G$5:$G$504,0),
1)),"")</f>
        <v/>
      </c>
      <c r="U139" s="167" t="str">
        <f t="array" ref="U139">IFERROR(IF(LEN(U$4)=0,"",INDEX(Kanban_Helper!$F$5:$F$504,
MATCH(U$4&amp;"-"&amp;(ROW($K139)-ROW($K$5)-MOD(ROW($K139)-ROW($K$5),3))/3+1, Kanban_Helper!$E$5:$E$504&amp;"-"&amp;Kanban_Helper!$G$5:$G$504,0),
1)),"")</f>
        <v/>
      </c>
      <c r="V139" s="167" t="str">
        <f t="array" ref="V139">IFERROR(IF(LEN(V$4)=0,"",INDEX(Kanban_Helper!$F$5:$F$504,
MATCH(V$4&amp;"-"&amp;(ROW($K139)-ROW($K$5)-MOD(ROW($K139)-ROW($K$5),3))/3+1, Kanban_Helper!$E$5:$E$504&amp;"-"&amp;Kanban_Helper!$G$5:$G$504,0),
1)),"")</f>
        <v/>
      </c>
      <c r="W139" s="167" t="str">
        <f t="array" ref="W139">IFERROR(IF(LEN(W$4)=0,"",INDEX(Kanban_Helper!$F$5:$F$504,
MATCH(W$4&amp;"-"&amp;(ROW($K139)-ROW($K$5)-MOD(ROW($K139)-ROW($K$5),3))/3+1, Kanban_Helper!$E$5:$E$504&amp;"-"&amp;Kanban_Helper!$G$5:$G$504,0),
1)),"")</f>
        <v/>
      </c>
      <c r="X139" s="167" t="str">
        <f t="array" ref="X139">IFERROR(IF(LEN(X$4)=0,"",INDEX(Kanban_Helper!$F$5:$F$504,
MATCH(X$4&amp;"-"&amp;(ROW($K139)-ROW($K$5)-MOD(ROW($K139)-ROW($K$5),3))/3+1, Kanban_Helper!$E$5:$E$504&amp;"-"&amp;Kanban_Helper!$G$5:$G$504,0),
1)),"")</f>
        <v/>
      </c>
      <c r="Y139" s="167" t="str">
        <f t="array" ref="Y139">IFERROR(IF(LEN(Y$4)=0,"",INDEX(Kanban_Helper!$F$5:$F$504,
MATCH(Y$4&amp;"-"&amp;(ROW($K139)-ROW($K$5)-MOD(ROW($K139)-ROW($K$5),3))/3+1, Kanban_Helper!$E$5:$E$504&amp;"-"&amp;Kanban_Helper!$G$5:$G$504,0),
1)),"")</f>
        <v/>
      </c>
      <c r="Z139" s="167" t="str">
        <f t="array" ref="Z139">IFERROR(IF(LEN(Z$4)=0,"",INDEX(Kanban_Helper!$F$5:$F$504,
MATCH(Z$4&amp;"-"&amp;(ROW($K139)-ROW($K$5)-MOD(ROW($K139)-ROW($K$5),3))/3+1, Kanban_Helper!$E$5:$E$504&amp;"-"&amp;Kanban_Helper!$G$5:$G$504,0),
1)),"")</f>
        <v/>
      </c>
    </row>
    <row r="140" spans="2:26" x14ac:dyDescent="0.25">
      <c r="B140" s="163"/>
      <c r="C140" s="163"/>
      <c r="D140" s="163"/>
      <c r="E140" s="163"/>
      <c r="F140" s="163"/>
      <c r="G140" s="295">
        <f>COUNTIF($E$5:E140,E140)</f>
        <v>0</v>
      </c>
      <c r="L140" s="166" t="str">
        <f t="shared" ref="L140:Z140" si="93">IFERROR(L142,"-")</f>
        <v/>
      </c>
      <c r="M140" s="166" t="str">
        <f t="shared" si="93"/>
        <v/>
      </c>
      <c r="N140" s="166" t="str">
        <f t="shared" si="93"/>
        <v/>
      </c>
      <c r="O140" s="166" t="str">
        <f t="shared" si="93"/>
        <v/>
      </c>
      <c r="P140" s="166" t="str">
        <f t="shared" si="93"/>
        <v/>
      </c>
      <c r="Q140" s="166" t="str">
        <f t="shared" si="93"/>
        <v/>
      </c>
      <c r="R140" s="166" t="str">
        <f t="shared" si="93"/>
        <v/>
      </c>
      <c r="S140" s="166" t="str">
        <f t="shared" si="93"/>
        <v/>
      </c>
      <c r="T140" s="166" t="str">
        <f t="shared" si="93"/>
        <v/>
      </c>
      <c r="U140" s="166" t="str">
        <f t="shared" si="93"/>
        <v/>
      </c>
      <c r="V140" s="166" t="str">
        <f t="shared" si="93"/>
        <v/>
      </c>
      <c r="W140" s="166" t="str">
        <f t="shared" si="93"/>
        <v/>
      </c>
      <c r="X140" s="166" t="str">
        <f t="shared" si="93"/>
        <v/>
      </c>
      <c r="Y140" s="166" t="str">
        <f t="shared" si="93"/>
        <v/>
      </c>
      <c r="Z140" s="166" t="str">
        <f t="shared" si="93"/>
        <v/>
      </c>
    </row>
    <row r="141" spans="2:26" x14ac:dyDescent="0.25">
      <c r="B141" s="163"/>
      <c r="C141" s="163"/>
      <c r="D141" s="163"/>
      <c r="E141" s="163"/>
      <c r="F141" s="163"/>
      <c r="G141" s="295">
        <f>COUNTIF($E$5:E141,E141)</f>
        <v>0</v>
      </c>
      <c r="L141" s="166" t="str">
        <f t="shared" ref="L141:Z141" si="94">IFERROR(L142,"-")</f>
        <v/>
      </c>
      <c r="M141" s="166" t="str">
        <f t="shared" si="94"/>
        <v/>
      </c>
      <c r="N141" s="166" t="str">
        <f t="shared" si="94"/>
        <v/>
      </c>
      <c r="O141" s="166" t="str">
        <f t="shared" si="94"/>
        <v/>
      </c>
      <c r="P141" s="166" t="str">
        <f t="shared" si="94"/>
        <v/>
      </c>
      <c r="Q141" s="166" t="str">
        <f t="shared" si="94"/>
        <v/>
      </c>
      <c r="R141" s="166" t="str">
        <f t="shared" si="94"/>
        <v/>
      </c>
      <c r="S141" s="166" t="str">
        <f t="shared" si="94"/>
        <v/>
      </c>
      <c r="T141" s="166" t="str">
        <f t="shared" si="94"/>
        <v/>
      </c>
      <c r="U141" s="166" t="str">
        <f t="shared" si="94"/>
        <v/>
      </c>
      <c r="V141" s="166" t="str">
        <f t="shared" si="94"/>
        <v/>
      </c>
      <c r="W141" s="166" t="str">
        <f t="shared" si="94"/>
        <v/>
      </c>
      <c r="X141" s="166" t="str">
        <f t="shared" si="94"/>
        <v/>
      </c>
      <c r="Y141" s="166" t="str">
        <f t="shared" si="94"/>
        <v/>
      </c>
      <c r="Z141" s="166" t="str">
        <f t="shared" si="94"/>
        <v/>
      </c>
    </row>
    <row r="142" spans="2:26" x14ac:dyDescent="0.25">
      <c r="B142" s="163"/>
      <c r="C142" s="163"/>
      <c r="D142" s="163"/>
      <c r="E142" s="163"/>
      <c r="F142" s="163"/>
      <c r="G142" s="295">
        <f>COUNTIF($E$5:E142,E142)</f>
        <v>0</v>
      </c>
      <c r="L142" s="167" t="str">
        <f t="array" ref="L142">IFERROR(IF(LEN(L$4)=0,"",INDEX(Kanban_Helper!$F$5:$F$504,
MATCH(L$4&amp;"-"&amp;(ROW($K142)-ROW($K$5)-MOD(ROW($K142)-ROW($K$5),3))/3+1, Kanban_Helper!$E$5:$E$504&amp;"-"&amp;Kanban_Helper!$G$5:$G$504,0),
1)),"")</f>
        <v/>
      </c>
      <c r="M142" s="167" t="str">
        <f t="array" ref="M142">IFERROR(IF(LEN(M$4)=0,"",INDEX(Kanban_Helper!$F$5:$F$504,
MATCH(M$4&amp;"-"&amp;(ROW($K142)-ROW($K$5)-MOD(ROW($K142)-ROW($K$5),3))/3+1, Kanban_Helper!$E$5:$E$504&amp;"-"&amp;Kanban_Helper!$G$5:$G$504,0),
1)),"")</f>
        <v/>
      </c>
      <c r="N142" s="167" t="str">
        <f t="array" ref="N142">IFERROR(IF(LEN(N$4)=0,"",INDEX(Kanban_Helper!$F$5:$F$504,
MATCH(N$4&amp;"-"&amp;(ROW($K142)-ROW($K$5)-MOD(ROW($K142)-ROW($K$5),3))/3+1, Kanban_Helper!$E$5:$E$504&amp;"-"&amp;Kanban_Helper!$G$5:$G$504,0),
1)),"")</f>
        <v/>
      </c>
      <c r="O142" s="167" t="str">
        <f t="array" ref="O142">IFERROR(IF(LEN(O$4)=0,"",INDEX(Kanban_Helper!$F$5:$F$504,
MATCH(O$4&amp;"-"&amp;(ROW($K142)-ROW($K$5)-MOD(ROW($K142)-ROW($K$5),3))/3+1, Kanban_Helper!$E$5:$E$504&amp;"-"&amp;Kanban_Helper!$G$5:$G$504,0),
1)),"")</f>
        <v/>
      </c>
      <c r="P142" s="167" t="str">
        <f t="array" ref="P142">IFERROR(IF(LEN(P$4)=0,"",INDEX(Kanban_Helper!$F$5:$F$504,
MATCH(P$4&amp;"-"&amp;(ROW($K142)-ROW($K$5)-MOD(ROW($K142)-ROW($K$5),3))/3+1, Kanban_Helper!$E$5:$E$504&amp;"-"&amp;Kanban_Helper!$G$5:$G$504,0),
1)),"")</f>
        <v/>
      </c>
      <c r="Q142" s="167" t="str">
        <f t="array" ref="Q142">IFERROR(IF(LEN(Q$4)=0,"",INDEX(Kanban_Helper!$F$5:$F$504,
MATCH(Q$4&amp;"-"&amp;(ROW($K142)-ROW($K$5)-MOD(ROW($K142)-ROW($K$5),3))/3+1, Kanban_Helper!$E$5:$E$504&amp;"-"&amp;Kanban_Helper!$G$5:$G$504,0),
1)),"")</f>
        <v/>
      </c>
      <c r="R142" s="167" t="str">
        <f t="array" ref="R142">IFERROR(IF(LEN(R$4)=0,"",INDEX(Kanban_Helper!$F$5:$F$504,
MATCH(R$4&amp;"-"&amp;(ROW($K142)-ROW($K$5)-MOD(ROW($K142)-ROW($K$5),3))/3+1, Kanban_Helper!$E$5:$E$504&amp;"-"&amp;Kanban_Helper!$G$5:$G$504,0),
1)),"")</f>
        <v/>
      </c>
      <c r="S142" s="167" t="str">
        <f t="array" ref="S142">IFERROR(IF(LEN(S$4)=0,"",INDEX(Kanban_Helper!$F$5:$F$504,
MATCH(S$4&amp;"-"&amp;(ROW($K142)-ROW($K$5)-MOD(ROW($K142)-ROW($K$5),3))/3+1, Kanban_Helper!$E$5:$E$504&amp;"-"&amp;Kanban_Helper!$G$5:$G$504,0),
1)),"")</f>
        <v/>
      </c>
      <c r="T142" s="167" t="str">
        <f t="array" ref="T142">IFERROR(IF(LEN(T$4)=0,"",INDEX(Kanban_Helper!$F$5:$F$504,
MATCH(T$4&amp;"-"&amp;(ROW($K142)-ROW($K$5)-MOD(ROW($K142)-ROW($K$5),3))/3+1, Kanban_Helper!$E$5:$E$504&amp;"-"&amp;Kanban_Helper!$G$5:$G$504,0),
1)),"")</f>
        <v/>
      </c>
      <c r="U142" s="167" t="str">
        <f t="array" ref="U142">IFERROR(IF(LEN(U$4)=0,"",INDEX(Kanban_Helper!$F$5:$F$504,
MATCH(U$4&amp;"-"&amp;(ROW($K142)-ROW($K$5)-MOD(ROW($K142)-ROW($K$5),3))/3+1, Kanban_Helper!$E$5:$E$504&amp;"-"&amp;Kanban_Helper!$G$5:$G$504,0),
1)),"")</f>
        <v/>
      </c>
      <c r="V142" s="167" t="str">
        <f t="array" ref="V142">IFERROR(IF(LEN(V$4)=0,"",INDEX(Kanban_Helper!$F$5:$F$504,
MATCH(V$4&amp;"-"&amp;(ROW($K142)-ROW($K$5)-MOD(ROW($K142)-ROW($K$5),3))/3+1, Kanban_Helper!$E$5:$E$504&amp;"-"&amp;Kanban_Helper!$G$5:$G$504,0),
1)),"")</f>
        <v/>
      </c>
      <c r="W142" s="167" t="str">
        <f t="array" ref="W142">IFERROR(IF(LEN(W$4)=0,"",INDEX(Kanban_Helper!$F$5:$F$504,
MATCH(W$4&amp;"-"&amp;(ROW($K142)-ROW($K$5)-MOD(ROW($K142)-ROW($K$5),3))/3+1, Kanban_Helper!$E$5:$E$504&amp;"-"&amp;Kanban_Helper!$G$5:$G$504,0),
1)),"")</f>
        <v/>
      </c>
      <c r="X142" s="167" t="str">
        <f t="array" ref="X142">IFERROR(IF(LEN(X$4)=0,"",INDEX(Kanban_Helper!$F$5:$F$504,
MATCH(X$4&amp;"-"&amp;(ROW($K142)-ROW($K$5)-MOD(ROW($K142)-ROW($K$5),3))/3+1, Kanban_Helper!$E$5:$E$504&amp;"-"&amp;Kanban_Helper!$G$5:$G$504,0),
1)),"")</f>
        <v/>
      </c>
      <c r="Y142" s="167" t="str">
        <f t="array" ref="Y142">IFERROR(IF(LEN(Y$4)=0,"",INDEX(Kanban_Helper!$F$5:$F$504,
MATCH(Y$4&amp;"-"&amp;(ROW($K142)-ROW($K$5)-MOD(ROW($K142)-ROW($K$5),3))/3+1, Kanban_Helper!$E$5:$E$504&amp;"-"&amp;Kanban_Helper!$G$5:$G$504,0),
1)),"")</f>
        <v/>
      </c>
      <c r="Z142" s="167" t="str">
        <f t="array" ref="Z142">IFERROR(IF(LEN(Z$4)=0,"",INDEX(Kanban_Helper!$F$5:$F$504,
MATCH(Z$4&amp;"-"&amp;(ROW($K142)-ROW($K$5)-MOD(ROW($K142)-ROW($K$5),3))/3+1, Kanban_Helper!$E$5:$E$504&amp;"-"&amp;Kanban_Helper!$G$5:$G$504,0),
1)),"")</f>
        <v/>
      </c>
    </row>
    <row r="143" spans="2:26" x14ac:dyDescent="0.25">
      <c r="B143" s="163"/>
      <c r="C143" s="163"/>
      <c r="D143" s="163"/>
      <c r="E143" s="163"/>
      <c r="F143" s="163"/>
      <c r="G143" s="295">
        <f>COUNTIF($E$5:E143,E143)</f>
        <v>0</v>
      </c>
      <c r="L143" s="166" t="str">
        <f t="shared" ref="L143:Z143" si="95">IFERROR(L145,"-")</f>
        <v/>
      </c>
      <c r="M143" s="166" t="str">
        <f t="shared" si="95"/>
        <v/>
      </c>
      <c r="N143" s="166" t="str">
        <f t="shared" si="95"/>
        <v/>
      </c>
      <c r="O143" s="166" t="str">
        <f t="shared" si="95"/>
        <v/>
      </c>
      <c r="P143" s="166" t="str">
        <f t="shared" si="95"/>
        <v/>
      </c>
      <c r="Q143" s="166" t="str">
        <f t="shared" si="95"/>
        <v/>
      </c>
      <c r="R143" s="166" t="str">
        <f t="shared" si="95"/>
        <v/>
      </c>
      <c r="S143" s="166" t="str">
        <f t="shared" si="95"/>
        <v/>
      </c>
      <c r="T143" s="166" t="str">
        <f t="shared" si="95"/>
        <v/>
      </c>
      <c r="U143" s="166" t="str">
        <f t="shared" si="95"/>
        <v/>
      </c>
      <c r="V143" s="166" t="str">
        <f t="shared" si="95"/>
        <v/>
      </c>
      <c r="W143" s="166" t="str">
        <f t="shared" si="95"/>
        <v/>
      </c>
      <c r="X143" s="166" t="str">
        <f t="shared" si="95"/>
        <v/>
      </c>
      <c r="Y143" s="166" t="str">
        <f t="shared" si="95"/>
        <v/>
      </c>
      <c r="Z143" s="166" t="str">
        <f t="shared" si="95"/>
        <v/>
      </c>
    </row>
    <row r="144" spans="2:26" x14ac:dyDescent="0.25">
      <c r="B144" s="163"/>
      <c r="C144" s="163"/>
      <c r="D144" s="163"/>
      <c r="E144" s="163"/>
      <c r="F144" s="163"/>
      <c r="G144" s="295">
        <f>COUNTIF($E$5:E144,E144)</f>
        <v>0</v>
      </c>
      <c r="L144" s="166" t="str">
        <f t="shared" ref="L144:Z144" si="96">IFERROR(L145,"-")</f>
        <v/>
      </c>
      <c r="M144" s="166" t="str">
        <f t="shared" si="96"/>
        <v/>
      </c>
      <c r="N144" s="166" t="str">
        <f t="shared" si="96"/>
        <v/>
      </c>
      <c r="O144" s="166" t="str">
        <f t="shared" si="96"/>
        <v/>
      </c>
      <c r="P144" s="166" t="str">
        <f t="shared" si="96"/>
        <v/>
      </c>
      <c r="Q144" s="166" t="str">
        <f t="shared" si="96"/>
        <v/>
      </c>
      <c r="R144" s="166" t="str">
        <f t="shared" si="96"/>
        <v/>
      </c>
      <c r="S144" s="166" t="str">
        <f t="shared" si="96"/>
        <v/>
      </c>
      <c r="T144" s="166" t="str">
        <f t="shared" si="96"/>
        <v/>
      </c>
      <c r="U144" s="166" t="str">
        <f t="shared" si="96"/>
        <v/>
      </c>
      <c r="V144" s="166" t="str">
        <f t="shared" si="96"/>
        <v/>
      </c>
      <c r="W144" s="166" t="str">
        <f t="shared" si="96"/>
        <v/>
      </c>
      <c r="X144" s="166" t="str">
        <f t="shared" si="96"/>
        <v/>
      </c>
      <c r="Y144" s="166" t="str">
        <f t="shared" si="96"/>
        <v/>
      </c>
      <c r="Z144" s="166" t="str">
        <f t="shared" si="96"/>
        <v/>
      </c>
    </row>
    <row r="145" spans="2:26" x14ac:dyDescent="0.25">
      <c r="B145" s="163"/>
      <c r="C145" s="163"/>
      <c r="D145" s="163"/>
      <c r="E145" s="163"/>
      <c r="F145" s="163"/>
      <c r="G145" s="295">
        <f>COUNTIF($E$5:E145,E145)</f>
        <v>0</v>
      </c>
      <c r="L145" s="167" t="str">
        <f t="array" ref="L145">IFERROR(IF(LEN(L$4)=0,"",INDEX(Kanban_Helper!$F$5:$F$504,
MATCH(L$4&amp;"-"&amp;(ROW($K145)-ROW($K$5)-MOD(ROW($K145)-ROW($K$5),3))/3+1, Kanban_Helper!$E$5:$E$504&amp;"-"&amp;Kanban_Helper!$G$5:$G$504,0),
1)),"")</f>
        <v/>
      </c>
      <c r="M145" s="167" t="str">
        <f t="array" ref="M145">IFERROR(IF(LEN(M$4)=0,"",INDEX(Kanban_Helper!$F$5:$F$504,
MATCH(M$4&amp;"-"&amp;(ROW($K145)-ROW($K$5)-MOD(ROW($K145)-ROW($K$5),3))/3+1, Kanban_Helper!$E$5:$E$504&amp;"-"&amp;Kanban_Helper!$G$5:$G$504,0),
1)),"")</f>
        <v/>
      </c>
      <c r="N145" s="167" t="str">
        <f t="array" ref="N145">IFERROR(IF(LEN(N$4)=0,"",INDEX(Kanban_Helper!$F$5:$F$504,
MATCH(N$4&amp;"-"&amp;(ROW($K145)-ROW($K$5)-MOD(ROW($K145)-ROW($K$5),3))/3+1, Kanban_Helper!$E$5:$E$504&amp;"-"&amp;Kanban_Helper!$G$5:$G$504,0),
1)),"")</f>
        <v/>
      </c>
      <c r="O145" s="167" t="str">
        <f t="array" ref="O145">IFERROR(IF(LEN(O$4)=0,"",INDEX(Kanban_Helper!$F$5:$F$504,
MATCH(O$4&amp;"-"&amp;(ROW($K145)-ROW($K$5)-MOD(ROW($K145)-ROW($K$5),3))/3+1, Kanban_Helper!$E$5:$E$504&amp;"-"&amp;Kanban_Helper!$G$5:$G$504,0),
1)),"")</f>
        <v/>
      </c>
      <c r="P145" s="167" t="str">
        <f t="array" ref="P145">IFERROR(IF(LEN(P$4)=0,"",INDEX(Kanban_Helper!$F$5:$F$504,
MATCH(P$4&amp;"-"&amp;(ROW($K145)-ROW($K$5)-MOD(ROW($K145)-ROW($K$5),3))/3+1, Kanban_Helper!$E$5:$E$504&amp;"-"&amp;Kanban_Helper!$G$5:$G$504,0),
1)),"")</f>
        <v/>
      </c>
      <c r="Q145" s="167" t="str">
        <f t="array" ref="Q145">IFERROR(IF(LEN(Q$4)=0,"",INDEX(Kanban_Helper!$F$5:$F$504,
MATCH(Q$4&amp;"-"&amp;(ROW($K145)-ROW($K$5)-MOD(ROW($K145)-ROW($K$5),3))/3+1, Kanban_Helper!$E$5:$E$504&amp;"-"&amp;Kanban_Helper!$G$5:$G$504,0),
1)),"")</f>
        <v/>
      </c>
      <c r="R145" s="167" t="str">
        <f t="array" ref="R145">IFERROR(IF(LEN(R$4)=0,"",INDEX(Kanban_Helper!$F$5:$F$504,
MATCH(R$4&amp;"-"&amp;(ROW($K145)-ROW($K$5)-MOD(ROW($K145)-ROW($K$5),3))/3+1, Kanban_Helper!$E$5:$E$504&amp;"-"&amp;Kanban_Helper!$G$5:$G$504,0),
1)),"")</f>
        <v/>
      </c>
      <c r="S145" s="167" t="str">
        <f t="array" ref="S145">IFERROR(IF(LEN(S$4)=0,"",INDEX(Kanban_Helper!$F$5:$F$504,
MATCH(S$4&amp;"-"&amp;(ROW($K145)-ROW($K$5)-MOD(ROW($K145)-ROW($K$5),3))/3+1, Kanban_Helper!$E$5:$E$504&amp;"-"&amp;Kanban_Helper!$G$5:$G$504,0),
1)),"")</f>
        <v/>
      </c>
      <c r="T145" s="167" t="str">
        <f t="array" ref="T145">IFERROR(IF(LEN(T$4)=0,"",INDEX(Kanban_Helper!$F$5:$F$504,
MATCH(T$4&amp;"-"&amp;(ROW($K145)-ROW($K$5)-MOD(ROW($K145)-ROW($K$5),3))/3+1, Kanban_Helper!$E$5:$E$504&amp;"-"&amp;Kanban_Helper!$G$5:$G$504,0),
1)),"")</f>
        <v/>
      </c>
      <c r="U145" s="167" t="str">
        <f t="array" ref="U145">IFERROR(IF(LEN(U$4)=0,"",INDEX(Kanban_Helper!$F$5:$F$504,
MATCH(U$4&amp;"-"&amp;(ROW($K145)-ROW($K$5)-MOD(ROW($K145)-ROW($K$5),3))/3+1, Kanban_Helper!$E$5:$E$504&amp;"-"&amp;Kanban_Helper!$G$5:$G$504,0),
1)),"")</f>
        <v/>
      </c>
      <c r="V145" s="167" t="str">
        <f t="array" ref="V145">IFERROR(IF(LEN(V$4)=0,"",INDEX(Kanban_Helper!$F$5:$F$504,
MATCH(V$4&amp;"-"&amp;(ROW($K145)-ROW($K$5)-MOD(ROW($K145)-ROW($K$5),3))/3+1, Kanban_Helper!$E$5:$E$504&amp;"-"&amp;Kanban_Helper!$G$5:$G$504,0),
1)),"")</f>
        <v/>
      </c>
      <c r="W145" s="167" t="str">
        <f t="array" ref="W145">IFERROR(IF(LEN(W$4)=0,"",INDEX(Kanban_Helper!$F$5:$F$504,
MATCH(W$4&amp;"-"&amp;(ROW($K145)-ROW($K$5)-MOD(ROW($K145)-ROW($K$5),3))/3+1, Kanban_Helper!$E$5:$E$504&amp;"-"&amp;Kanban_Helper!$G$5:$G$504,0),
1)),"")</f>
        <v/>
      </c>
      <c r="X145" s="167" t="str">
        <f t="array" ref="X145">IFERROR(IF(LEN(X$4)=0,"",INDEX(Kanban_Helper!$F$5:$F$504,
MATCH(X$4&amp;"-"&amp;(ROW($K145)-ROW($K$5)-MOD(ROW($K145)-ROW($K$5),3))/3+1, Kanban_Helper!$E$5:$E$504&amp;"-"&amp;Kanban_Helper!$G$5:$G$504,0),
1)),"")</f>
        <v/>
      </c>
      <c r="Y145" s="167" t="str">
        <f t="array" ref="Y145">IFERROR(IF(LEN(Y$4)=0,"",INDEX(Kanban_Helper!$F$5:$F$504,
MATCH(Y$4&amp;"-"&amp;(ROW($K145)-ROW($K$5)-MOD(ROW($K145)-ROW($K$5),3))/3+1, Kanban_Helper!$E$5:$E$504&amp;"-"&amp;Kanban_Helper!$G$5:$G$504,0),
1)),"")</f>
        <v/>
      </c>
      <c r="Z145" s="167" t="str">
        <f t="array" ref="Z145">IFERROR(IF(LEN(Z$4)=0,"",INDEX(Kanban_Helper!$F$5:$F$504,
MATCH(Z$4&amp;"-"&amp;(ROW($K145)-ROW($K$5)-MOD(ROW($K145)-ROW($K$5),3))/3+1, Kanban_Helper!$E$5:$E$504&amp;"-"&amp;Kanban_Helper!$G$5:$G$504,0),
1)),"")</f>
        <v/>
      </c>
    </row>
    <row r="146" spans="2:26" x14ac:dyDescent="0.25">
      <c r="B146" s="163"/>
      <c r="C146" s="163"/>
      <c r="D146" s="163"/>
      <c r="E146" s="163"/>
      <c r="F146" s="163"/>
      <c r="G146" s="295">
        <f>COUNTIF($E$5:E146,E146)</f>
        <v>0</v>
      </c>
      <c r="L146" s="166" t="str">
        <f t="shared" ref="L146:Z146" si="97">IFERROR(L148,"-")</f>
        <v/>
      </c>
      <c r="M146" s="166" t="str">
        <f t="shared" si="97"/>
        <v/>
      </c>
      <c r="N146" s="166" t="str">
        <f t="shared" si="97"/>
        <v/>
      </c>
      <c r="O146" s="166" t="str">
        <f t="shared" si="97"/>
        <v/>
      </c>
      <c r="P146" s="166" t="str">
        <f t="shared" si="97"/>
        <v/>
      </c>
      <c r="Q146" s="166" t="str">
        <f t="shared" si="97"/>
        <v/>
      </c>
      <c r="R146" s="166" t="str">
        <f t="shared" si="97"/>
        <v/>
      </c>
      <c r="S146" s="166" t="str">
        <f t="shared" si="97"/>
        <v/>
      </c>
      <c r="T146" s="166" t="str">
        <f t="shared" si="97"/>
        <v/>
      </c>
      <c r="U146" s="166" t="str">
        <f t="shared" si="97"/>
        <v/>
      </c>
      <c r="V146" s="166" t="str">
        <f t="shared" si="97"/>
        <v/>
      </c>
      <c r="W146" s="166" t="str">
        <f t="shared" si="97"/>
        <v/>
      </c>
      <c r="X146" s="166" t="str">
        <f t="shared" si="97"/>
        <v/>
      </c>
      <c r="Y146" s="166" t="str">
        <f t="shared" si="97"/>
        <v/>
      </c>
      <c r="Z146" s="166" t="str">
        <f t="shared" si="97"/>
        <v/>
      </c>
    </row>
    <row r="147" spans="2:26" x14ac:dyDescent="0.25">
      <c r="B147" s="163"/>
      <c r="C147" s="163"/>
      <c r="D147" s="163"/>
      <c r="E147" s="163"/>
      <c r="F147" s="163"/>
      <c r="G147" s="295">
        <f>COUNTIF($E$5:E147,E147)</f>
        <v>0</v>
      </c>
      <c r="L147" s="166" t="str">
        <f t="shared" ref="L147:Z147" si="98">IFERROR(L148,"-")</f>
        <v/>
      </c>
      <c r="M147" s="166" t="str">
        <f t="shared" si="98"/>
        <v/>
      </c>
      <c r="N147" s="166" t="str">
        <f t="shared" si="98"/>
        <v/>
      </c>
      <c r="O147" s="166" t="str">
        <f t="shared" si="98"/>
        <v/>
      </c>
      <c r="P147" s="166" t="str">
        <f t="shared" si="98"/>
        <v/>
      </c>
      <c r="Q147" s="166" t="str">
        <f t="shared" si="98"/>
        <v/>
      </c>
      <c r="R147" s="166" t="str">
        <f t="shared" si="98"/>
        <v/>
      </c>
      <c r="S147" s="166" t="str">
        <f t="shared" si="98"/>
        <v/>
      </c>
      <c r="T147" s="166" t="str">
        <f t="shared" si="98"/>
        <v/>
      </c>
      <c r="U147" s="166" t="str">
        <f t="shared" si="98"/>
        <v/>
      </c>
      <c r="V147" s="166" t="str">
        <f t="shared" si="98"/>
        <v/>
      </c>
      <c r="W147" s="166" t="str">
        <f t="shared" si="98"/>
        <v/>
      </c>
      <c r="X147" s="166" t="str">
        <f t="shared" si="98"/>
        <v/>
      </c>
      <c r="Y147" s="166" t="str">
        <f t="shared" si="98"/>
        <v/>
      </c>
      <c r="Z147" s="166" t="str">
        <f t="shared" si="98"/>
        <v/>
      </c>
    </row>
    <row r="148" spans="2:26" x14ac:dyDescent="0.25">
      <c r="B148" s="163"/>
      <c r="C148" s="163"/>
      <c r="D148" s="163"/>
      <c r="E148" s="163"/>
      <c r="F148" s="163"/>
      <c r="G148" s="295">
        <f>COUNTIF($E$5:E148,E148)</f>
        <v>0</v>
      </c>
      <c r="L148" s="167" t="str">
        <f t="array" ref="L148">IFERROR(IF(LEN(L$4)=0,"",INDEX(Kanban_Helper!$F$5:$F$504,
MATCH(L$4&amp;"-"&amp;(ROW($K148)-ROW($K$5)-MOD(ROW($K148)-ROW($K$5),3))/3+1, Kanban_Helper!$E$5:$E$504&amp;"-"&amp;Kanban_Helper!$G$5:$G$504,0),
1)),"")</f>
        <v/>
      </c>
      <c r="M148" s="167" t="str">
        <f t="array" ref="M148">IFERROR(IF(LEN(M$4)=0,"",INDEX(Kanban_Helper!$F$5:$F$504,
MATCH(M$4&amp;"-"&amp;(ROW($K148)-ROW($K$5)-MOD(ROW($K148)-ROW($K$5),3))/3+1, Kanban_Helper!$E$5:$E$504&amp;"-"&amp;Kanban_Helper!$G$5:$G$504,0),
1)),"")</f>
        <v/>
      </c>
      <c r="N148" s="167" t="str">
        <f t="array" ref="N148">IFERROR(IF(LEN(N$4)=0,"",INDEX(Kanban_Helper!$F$5:$F$504,
MATCH(N$4&amp;"-"&amp;(ROW($K148)-ROW($K$5)-MOD(ROW($K148)-ROW($K$5),3))/3+1, Kanban_Helper!$E$5:$E$504&amp;"-"&amp;Kanban_Helper!$G$5:$G$504,0),
1)),"")</f>
        <v/>
      </c>
      <c r="O148" s="167" t="str">
        <f t="array" ref="O148">IFERROR(IF(LEN(O$4)=0,"",INDEX(Kanban_Helper!$F$5:$F$504,
MATCH(O$4&amp;"-"&amp;(ROW($K148)-ROW($K$5)-MOD(ROW($K148)-ROW($K$5),3))/3+1, Kanban_Helper!$E$5:$E$504&amp;"-"&amp;Kanban_Helper!$G$5:$G$504,0),
1)),"")</f>
        <v/>
      </c>
      <c r="P148" s="167" t="str">
        <f t="array" ref="P148">IFERROR(IF(LEN(P$4)=0,"",INDEX(Kanban_Helper!$F$5:$F$504,
MATCH(P$4&amp;"-"&amp;(ROW($K148)-ROW($K$5)-MOD(ROW($K148)-ROW($K$5),3))/3+1, Kanban_Helper!$E$5:$E$504&amp;"-"&amp;Kanban_Helper!$G$5:$G$504,0),
1)),"")</f>
        <v/>
      </c>
      <c r="Q148" s="167" t="str">
        <f t="array" ref="Q148">IFERROR(IF(LEN(Q$4)=0,"",INDEX(Kanban_Helper!$F$5:$F$504,
MATCH(Q$4&amp;"-"&amp;(ROW($K148)-ROW($K$5)-MOD(ROW($K148)-ROW($K$5),3))/3+1, Kanban_Helper!$E$5:$E$504&amp;"-"&amp;Kanban_Helper!$G$5:$G$504,0),
1)),"")</f>
        <v/>
      </c>
      <c r="R148" s="167" t="str">
        <f t="array" ref="R148">IFERROR(IF(LEN(R$4)=0,"",INDEX(Kanban_Helper!$F$5:$F$504,
MATCH(R$4&amp;"-"&amp;(ROW($K148)-ROW($K$5)-MOD(ROW($K148)-ROW($K$5),3))/3+1, Kanban_Helper!$E$5:$E$504&amp;"-"&amp;Kanban_Helper!$G$5:$G$504,0),
1)),"")</f>
        <v/>
      </c>
      <c r="S148" s="167" t="str">
        <f t="array" ref="S148">IFERROR(IF(LEN(S$4)=0,"",INDEX(Kanban_Helper!$F$5:$F$504,
MATCH(S$4&amp;"-"&amp;(ROW($K148)-ROW($K$5)-MOD(ROW($K148)-ROW($K$5),3))/3+1, Kanban_Helper!$E$5:$E$504&amp;"-"&amp;Kanban_Helper!$G$5:$G$504,0),
1)),"")</f>
        <v/>
      </c>
      <c r="T148" s="167" t="str">
        <f t="array" ref="T148">IFERROR(IF(LEN(T$4)=0,"",INDEX(Kanban_Helper!$F$5:$F$504,
MATCH(T$4&amp;"-"&amp;(ROW($K148)-ROW($K$5)-MOD(ROW($K148)-ROW($K$5),3))/3+1, Kanban_Helper!$E$5:$E$504&amp;"-"&amp;Kanban_Helper!$G$5:$G$504,0),
1)),"")</f>
        <v/>
      </c>
      <c r="U148" s="167" t="str">
        <f t="array" ref="U148">IFERROR(IF(LEN(U$4)=0,"",INDEX(Kanban_Helper!$F$5:$F$504,
MATCH(U$4&amp;"-"&amp;(ROW($K148)-ROW($K$5)-MOD(ROW($K148)-ROW($K$5),3))/3+1, Kanban_Helper!$E$5:$E$504&amp;"-"&amp;Kanban_Helper!$G$5:$G$504,0),
1)),"")</f>
        <v/>
      </c>
      <c r="V148" s="167" t="str">
        <f t="array" ref="V148">IFERROR(IF(LEN(V$4)=0,"",INDEX(Kanban_Helper!$F$5:$F$504,
MATCH(V$4&amp;"-"&amp;(ROW($K148)-ROW($K$5)-MOD(ROW($K148)-ROW($K$5),3))/3+1, Kanban_Helper!$E$5:$E$504&amp;"-"&amp;Kanban_Helper!$G$5:$G$504,0),
1)),"")</f>
        <v/>
      </c>
      <c r="W148" s="167" t="str">
        <f t="array" ref="W148">IFERROR(IF(LEN(W$4)=0,"",INDEX(Kanban_Helper!$F$5:$F$504,
MATCH(W$4&amp;"-"&amp;(ROW($K148)-ROW($K$5)-MOD(ROW($K148)-ROW($K$5),3))/3+1, Kanban_Helper!$E$5:$E$504&amp;"-"&amp;Kanban_Helper!$G$5:$G$504,0),
1)),"")</f>
        <v/>
      </c>
      <c r="X148" s="167" t="str">
        <f t="array" ref="X148">IFERROR(IF(LEN(X$4)=0,"",INDEX(Kanban_Helper!$F$5:$F$504,
MATCH(X$4&amp;"-"&amp;(ROW($K148)-ROW($K$5)-MOD(ROW($K148)-ROW($K$5),3))/3+1, Kanban_Helper!$E$5:$E$504&amp;"-"&amp;Kanban_Helper!$G$5:$G$504,0),
1)),"")</f>
        <v/>
      </c>
      <c r="Y148" s="167" t="str">
        <f t="array" ref="Y148">IFERROR(IF(LEN(Y$4)=0,"",INDEX(Kanban_Helper!$F$5:$F$504,
MATCH(Y$4&amp;"-"&amp;(ROW($K148)-ROW($K$5)-MOD(ROW($K148)-ROW($K$5),3))/3+1, Kanban_Helper!$E$5:$E$504&amp;"-"&amp;Kanban_Helper!$G$5:$G$504,0),
1)),"")</f>
        <v/>
      </c>
      <c r="Z148" s="167" t="str">
        <f t="array" ref="Z148">IFERROR(IF(LEN(Z$4)=0,"",INDEX(Kanban_Helper!$F$5:$F$504,
MATCH(Z$4&amp;"-"&amp;(ROW($K148)-ROW($K$5)-MOD(ROW($K148)-ROW($K$5),3))/3+1, Kanban_Helper!$E$5:$E$504&amp;"-"&amp;Kanban_Helper!$G$5:$G$504,0),
1)),"")</f>
        <v/>
      </c>
    </row>
    <row r="149" spans="2:26" x14ac:dyDescent="0.25">
      <c r="B149" s="163"/>
      <c r="C149" s="163"/>
      <c r="D149" s="163"/>
      <c r="E149" s="163"/>
      <c r="F149" s="163"/>
      <c r="G149" s="295">
        <f>COUNTIF($E$5:E149,E149)</f>
        <v>0</v>
      </c>
      <c r="L149" s="166" t="str">
        <f t="shared" ref="L149:Z149" si="99">IFERROR(L151,"-")</f>
        <v/>
      </c>
      <c r="M149" s="166" t="str">
        <f t="shared" si="99"/>
        <v/>
      </c>
      <c r="N149" s="166" t="str">
        <f t="shared" si="99"/>
        <v/>
      </c>
      <c r="O149" s="166" t="str">
        <f t="shared" si="99"/>
        <v/>
      </c>
      <c r="P149" s="166" t="str">
        <f t="shared" si="99"/>
        <v/>
      </c>
      <c r="Q149" s="166" t="str">
        <f t="shared" si="99"/>
        <v/>
      </c>
      <c r="R149" s="166" t="str">
        <f t="shared" si="99"/>
        <v/>
      </c>
      <c r="S149" s="166" t="str">
        <f t="shared" si="99"/>
        <v/>
      </c>
      <c r="T149" s="166" t="str">
        <f t="shared" si="99"/>
        <v/>
      </c>
      <c r="U149" s="166" t="str">
        <f t="shared" si="99"/>
        <v/>
      </c>
      <c r="V149" s="166" t="str">
        <f t="shared" si="99"/>
        <v/>
      </c>
      <c r="W149" s="166" t="str">
        <f t="shared" si="99"/>
        <v/>
      </c>
      <c r="X149" s="166" t="str">
        <f t="shared" si="99"/>
        <v/>
      </c>
      <c r="Y149" s="166" t="str">
        <f t="shared" si="99"/>
        <v/>
      </c>
      <c r="Z149" s="166" t="str">
        <f t="shared" si="99"/>
        <v/>
      </c>
    </row>
    <row r="150" spans="2:26" x14ac:dyDescent="0.25">
      <c r="B150" s="163"/>
      <c r="C150" s="163"/>
      <c r="D150" s="163"/>
      <c r="E150" s="163"/>
      <c r="F150" s="163"/>
      <c r="G150" s="295">
        <f>COUNTIF($E$5:E150,E150)</f>
        <v>0</v>
      </c>
      <c r="L150" s="166" t="str">
        <f t="shared" ref="L150:Z150" si="100">IFERROR(L151,"-")</f>
        <v/>
      </c>
      <c r="M150" s="166" t="str">
        <f t="shared" si="100"/>
        <v/>
      </c>
      <c r="N150" s="166" t="str">
        <f t="shared" si="100"/>
        <v/>
      </c>
      <c r="O150" s="166" t="str">
        <f t="shared" si="100"/>
        <v/>
      </c>
      <c r="P150" s="166" t="str">
        <f t="shared" si="100"/>
        <v/>
      </c>
      <c r="Q150" s="166" t="str">
        <f t="shared" si="100"/>
        <v/>
      </c>
      <c r="R150" s="166" t="str">
        <f t="shared" si="100"/>
        <v/>
      </c>
      <c r="S150" s="166" t="str">
        <f t="shared" si="100"/>
        <v/>
      </c>
      <c r="T150" s="166" t="str">
        <f t="shared" si="100"/>
        <v/>
      </c>
      <c r="U150" s="166" t="str">
        <f t="shared" si="100"/>
        <v/>
      </c>
      <c r="V150" s="166" t="str">
        <f t="shared" si="100"/>
        <v/>
      </c>
      <c r="W150" s="166" t="str">
        <f t="shared" si="100"/>
        <v/>
      </c>
      <c r="X150" s="166" t="str">
        <f t="shared" si="100"/>
        <v/>
      </c>
      <c r="Y150" s="166" t="str">
        <f t="shared" si="100"/>
        <v/>
      </c>
      <c r="Z150" s="166" t="str">
        <f t="shared" si="100"/>
        <v/>
      </c>
    </row>
    <row r="151" spans="2:26" x14ac:dyDescent="0.25">
      <c r="B151" s="163"/>
      <c r="C151" s="163"/>
      <c r="D151" s="163"/>
      <c r="E151" s="163"/>
      <c r="F151" s="163"/>
      <c r="G151" s="295">
        <f>COUNTIF($E$5:E151,E151)</f>
        <v>0</v>
      </c>
      <c r="L151" s="167" t="str">
        <f t="array" ref="L151">IFERROR(IF(LEN(L$4)=0,"",INDEX(Kanban_Helper!$F$5:$F$504,
MATCH(L$4&amp;"-"&amp;(ROW($K151)-ROW($K$5)-MOD(ROW($K151)-ROW($K$5),3))/3+1, Kanban_Helper!$E$5:$E$504&amp;"-"&amp;Kanban_Helper!$G$5:$G$504,0),
1)),"")</f>
        <v/>
      </c>
      <c r="M151" s="167" t="str">
        <f t="array" ref="M151">IFERROR(IF(LEN(M$4)=0,"",INDEX(Kanban_Helper!$F$5:$F$504,
MATCH(M$4&amp;"-"&amp;(ROW($K151)-ROW($K$5)-MOD(ROW($K151)-ROW($K$5),3))/3+1, Kanban_Helper!$E$5:$E$504&amp;"-"&amp;Kanban_Helper!$G$5:$G$504,0),
1)),"")</f>
        <v/>
      </c>
      <c r="N151" s="167" t="str">
        <f t="array" ref="N151">IFERROR(IF(LEN(N$4)=0,"",INDEX(Kanban_Helper!$F$5:$F$504,
MATCH(N$4&amp;"-"&amp;(ROW($K151)-ROW($K$5)-MOD(ROW($K151)-ROW($K$5),3))/3+1, Kanban_Helper!$E$5:$E$504&amp;"-"&amp;Kanban_Helper!$G$5:$G$504,0),
1)),"")</f>
        <v/>
      </c>
      <c r="O151" s="167" t="str">
        <f t="array" ref="O151">IFERROR(IF(LEN(O$4)=0,"",INDEX(Kanban_Helper!$F$5:$F$504,
MATCH(O$4&amp;"-"&amp;(ROW($K151)-ROW($K$5)-MOD(ROW($K151)-ROW($K$5),3))/3+1, Kanban_Helper!$E$5:$E$504&amp;"-"&amp;Kanban_Helper!$G$5:$G$504,0),
1)),"")</f>
        <v/>
      </c>
      <c r="P151" s="167" t="str">
        <f t="array" ref="P151">IFERROR(IF(LEN(P$4)=0,"",INDEX(Kanban_Helper!$F$5:$F$504,
MATCH(P$4&amp;"-"&amp;(ROW($K151)-ROW($K$5)-MOD(ROW($K151)-ROW($K$5),3))/3+1, Kanban_Helper!$E$5:$E$504&amp;"-"&amp;Kanban_Helper!$G$5:$G$504,0),
1)),"")</f>
        <v/>
      </c>
      <c r="Q151" s="167" t="str">
        <f t="array" ref="Q151">IFERROR(IF(LEN(Q$4)=0,"",INDEX(Kanban_Helper!$F$5:$F$504,
MATCH(Q$4&amp;"-"&amp;(ROW($K151)-ROW($K$5)-MOD(ROW($K151)-ROW($K$5),3))/3+1, Kanban_Helper!$E$5:$E$504&amp;"-"&amp;Kanban_Helper!$G$5:$G$504,0),
1)),"")</f>
        <v/>
      </c>
      <c r="R151" s="167" t="str">
        <f t="array" ref="R151">IFERROR(IF(LEN(R$4)=0,"",INDEX(Kanban_Helper!$F$5:$F$504,
MATCH(R$4&amp;"-"&amp;(ROW($K151)-ROW($K$5)-MOD(ROW($K151)-ROW($K$5),3))/3+1, Kanban_Helper!$E$5:$E$504&amp;"-"&amp;Kanban_Helper!$G$5:$G$504,0),
1)),"")</f>
        <v/>
      </c>
      <c r="S151" s="167" t="str">
        <f t="array" ref="S151">IFERROR(IF(LEN(S$4)=0,"",INDEX(Kanban_Helper!$F$5:$F$504,
MATCH(S$4&amp;"-"&amp;(ROW($K151)-ROW($K$5)-MOD(ROW($K151)-ROW($K$5),3))/3+1, Kanban_Helper!$E$5:$E$504&amp;"-"&amp;Kanban_Helper!$G$5:$G$504,0),
1)),"")</f>
        <v/>
      </c>
      <c r="T151" s="167" t="str">
        <f t="array" ref="T151">IFERROR(IF(LEN(T$4)=0,"",INDEX(Kanban_Helper!$F$5:$F$504,
MATCH(T$4&amp;"-"&amp;(ROW($K151)-ROW($K$5)-MOD(ROW($K151)-ROW($K$5),3))/3+1, Kanban_Helper!$E$5:$E$504&amp;"-"&amp;Kanban_Helper!$G$5:$G$504,0),
1)),"")</f>
        <v/>
      </c>
      <c r="U151" s="167" t="str">
        <f t="array" ref="U151">IFERROR(IF(LEN(U$4)=0,"",INDEX(Kanban_Helper!$F$5:$F$504,
MATCH(U$4&amp;"-"&amp;(ROW($K151)-ROW($K$5)-MOD(ROW($K151)-ROW($K$5),3))/3+1, Kanban_Helper!$E$5:$E$504&amp;"-"&amp;Kanban_Helper!$G$5:$G$504,0),
1)),"")</f>
        <v/>
      </c>
      <c r="V151" s="167" t="str">
        <f t="array" ref="V151">IFERROR(IF(LEN(V$4)=0,"",INDEX(Kanban_Helper!$F$5:$F$504,
MATCH(V$4&amp;"-"&amp;(ROW($K151)-ROW($K$5)-MOD(ROW($K151)-ROW($K$5),3))/3+1, Kanban_Helper!$E$5:$E$504&amp;"-"&amp;Kanban_Helper!$G$5:$G$504,0),
1)),"")</f>
        <v/>
      </c>
      <c r="W151" s="167" t="str">
        <f t="array" ref="W151">IFERROR(IF(LEN(W$4)=0,"",INDEX(Kanban_Helper!$F$5:$F$504,
MATCH(W$4&amp;"-"&amp;(ROW($K151)-ROW($K$5)-MOD(ROW($K151)-ROW($K$5),3))/3+1, Kanban_Helper!$E$5:$E$504&amp;"-"&amp;Kanban_Helper!$G$5:$G$504,0),
1)),"")</f>
        <v/>
      </c>
      <c r="X151" s="167" t="str">
        <f t="array" ref="X151">IFERROR(IF(LEN(X$4)=0,"",INDEX(Kanban_Helper!$F$5:$F$504,
MATCH(X$4&amp;"-"&amp;(ROW($K151)-ROW($K$5)-MOD(ROW($K151)-ROW($K$5),3))/3+1, Kanban_Helper!$E$5:$E$504&amp;"-"&amp;Kanban_Helper!$G$5:$G$504,0),
1)),"")</f>
        <v/>
      </c>
      <c r="Y151" s="167" t="str">
        <f t="array" ref="Y151">IFERROR(IF(LEN(Y$4)=0,"",INDEX(Kanban_Helper!$F$5:$F$504,
MATCH(Y$4&amp;"-"&amp;(ROW($K151)-ROW($K$5)-MOD(ROW($K151)-ROW($K$5),3))/3+1, Kanban_Helper!$E$5:$E$504&amp;"-"&amp;Kanban_Helper!$G$5:$G$504,0),
1)),"")</f>
        <v/>
      </c>
      <c r="Z151" s="167" t="str">
        <f t="array" ref="Z151">IFERROR(IF(LEN(Z$4)=0,"",INDEX(Kanban_Helper!$F$5:$F$504,
MATCH(Z$4&amp;"-"&amp;(ROW($K151)-ROW($K$5)-MOD(ROW($K151)-ROW($K$5),3))/3+1, Kanban_Helper!$E$5:$E$504&amp;"-"&amp;Kanban_Helper!$G$5:$G$504,0),
1)),"")</f>
        <v/>
      </c>
    </row>
    <row r="152" spans="2:26" x14ac:dyDescent="0.25">
      <c r="B152" s="163"/>
      <c r="C152" s="163"/>
      <c r="D152" s="163"/>
      <c r="E152" s="163"/>
      <c r="F152" s="163"/>
      <c r="G152" s="295">
        <f>COUNTIF($E$5:E152,E152)</f>
        <v>0</v>
      </c>
      <c r="L152" s="166" t="str">
        <f t="shared" ref="L152:Z152" si="101">IFERROR(L154,"-")</f>
        <v/>
      </c>
      <c r="M152" s="166" t="str">
        <f t="shared" si="101"/>
        <v/>
      </c>
      <c r="N152" s="166" t="str">
        <f t="shared" si="101"/>
        <v/>
      </c>
      <c r="O152" s="166" t="str">
        <f t="shared" si="101"/>
        <v/>
      </c>
      <c r="P152" s="166" t="str">
        <f t="shared" si="101"/>
        <v/>
      </c>
      <c r="Q152" s="166" t="str">
        <f t="shared" si="101"/>
        <v/>
      </c>
      <c r="R152" s="166" t="str">
        <f t="shared" si="101"/>
        <v/>
      </c>
      <c r="S152" s="166" t="str">
        <f t="shared" si="101"/>
        <v/>
      </c>
      <c r="T152" s="166" t="str">
        <f t="shared" si="101"/>
        <v/>
      </c>
      <c r="U152" s="166" t="str">
        <f t="shared" si="101"/>
        <v/>
      </c>
      <c r="V152" s="166" t="str">
        <f t="shared" si="101"/>
        <v/>
      </c>
      <c r="W152" s="166" t="str">
        <f t="shared" si="101"/>
        <v/>
      </c>
      <c r="X152" s="166" t="str">
        <f t="shared" si="101"/>
        <v/>
      </c>
      <c r="Y152" s="166" t="str">
        <f t="shared" si="101"/>
        <v/>
      </c>
      <c r="Z152" s="166" t="str">
        <f t="shared" si="101"/>
        <v/>
      </c>
    </row>
    <row r="153" spans="2:26" x14ac:dyDescent="0.25">
      <c r="B153" s="163"/>
      <c r="C153" s="163"/>
      <c r="D153" s="163"/>
      <c r="E153" s="163"/>
      <c r="F153" s="163"/>
      <c r="G153" s="295">
        <f>COUNTIF($E$5:E153,E153)</f>
        <v>0</v>
      </c>
      <c r="L153" s="166" t="str">
        <f t="shared" ref="L153:Z153" si="102">IFERROR(L154,"-")</f>
        <v/>
      </c>
      <c r="M153" s="166" t="str">
        <f t="shared" si="102"/>
        <v/>
      </c>
      <c r="N153" s="166" t="str">
        <f t="shared" si="102"/>
        <v/>
      </c>
      <c r="O153" s="166" t="str">
        <f t="shared" si="102"/>
        <v/>
      </c>
      <c r="P153" s="166" t="str">
        <f t="shared" si="102"/>
        <v/>
      </c>
      <c r="Q153" s="166" t="str">
        <f t="shared" si="102"/>
        <v/>
      </c>
      <c r="R153" s="166" t="str">
        <f t="shared" si="102"/>
        <v/>
      </c>
      <c r="S153" s="166" t="str">
        <f t="shared" si="102"/>
        <v/>
      </c>
      <c r="T153" s="166" t="str">
        <f t="shared" si="102"/>
        <v/>
      </c>
      <c r="U153" s="166" t="str">
        <f t="shared" si="102"/>
        <v/>
      </c>
      <c r="V153" s="166" t="str">
        <f t="shared" si="102"/>
        <v/>
      </c>
      <c r="W153" s="166" t="str">
        <f t="shared" si="102"/>
        <v/>
      </c>
      <c r="X153" s="166" t="str">
        <f t="shared" si="102"/>
        <v/>
      </c>
      <c r="Y153" s="166" t="str">
        <f t="shared" si="102"/>
        <v/>
      </c>
      <c r="Z153" s="166" t="str">
        <f t="shared" si="102"/>
        <v/>
      </c>
    </row>
    <row r="154" spans="2:26" x14ac:dyDescent="0.25">
      <c r="B154" s="163"/>
      <c r="C154" s="163"/>
      <c r="D154" s="163"/>
      <c r="E154" s="163"/>
      <c r="F154" s="163"/>
      <c r="G154" s="295">
        <f>COUNTIF($E$5:E154,E154)</f>
        <v>0</v>
      </c>
      <c r="L154" s="167" t="str">
        <f t="array" ref="L154">IFERROR(IF(LEN(L$4)=0,"",INDEX(Kanban_Helper!$F$5:$F$504,
MATCH(L$4&amp;"-"&amp;(ROW($K154)-ROW($K$5)-MOD(ROW($K154)-ROW($K$5),3))/3+1, Kanban_Helper!$E$5:$E$504&amp;"-"&amp;Kanban_Helper!$G$5:$G$504,0),
1)),"")</f>
        <v/>
      </c>
      <c r="M154" s="167" t="str">
        <f t="array" ref="M154">IFERROR(IF(LEN(M$4)=0,"",INDEX(Kanban_Helper!$F$5:$F$504,
MATCH(M$4&amp;"-"&amp;(ROW($K154)-ROW($K$5)-MOD(ROW($K154)-ROW($K$5),3))/3+1, Kanban_Helper!$E$5:$E$504&amp;"-"&amp;Kanban_Helper!$G$5:$G$504,0),
1)),"")</f>
        <v/>
      </c>
      <c r="N154" s="167" t="str">
        <f t="array" ref="N154">IFERROR(IF(LEN(N$4)=0,"",INDEX(Kanban_Helper!$F$5:$F$504,
MATCH(N$4&amp;"-"&amp;(ROW($K154)-ROW($K$5)-MOD(ROW($K154)-ROW($K$5),3))/3+1, Kanban_Helper!$E$5:$E$504&amp;"-"&amp;Kanban_Helper!$G$5:$G$504,0),
1)),"")</f>
        <v/>
      </c>
      <c r="O154" s="167" t="str">
        <f t="array" ref="O154">IFERROR(IF(LEN(O$4)=0,"",INDEX(Kanban_Helper!$F$5:$F$504,
MATCH(O$4&amp;"-"&amp;(ROW($K154)-ROW($K$5)-MOD(ROW($K154)-ROW($K$5),3))/3+1, Kanban_Helper!$E$5:$E$504&amp;"-"&amp;Kanban_Helper!$G$5:$G$504,0),
1)),"")</f>
        <v/>
      </c>
      <c r="P154" s="167" t="str">
        <f t="array" ref="P154">IFERROR(IF(LEN(P$4)=0,"",INDEX(Kanban_Helper!$F$5:$F$504,
MATCH(P$4&amp;"-"&amp;(ROW($K154)-ROW($K$5)-MOD(ROW($K154)-ROW($K$5),3))/3+1, Kanban_Helper!$E$5:$E$504&amp;"-"&amp;Kanban_Helper!$G$5:$G$504,0),
1)),"")</f>
        <v/>
      </c>
      <c r="Q154" s="167" t="str">
        <f t="array" ref="Q154">IFERROR(IF(LEN(Q$4)=0,"",INDEX(Kanban_Helper!$F$5:$F$504,
MATCH(Q$4&amp;"-"&amp;(ROW($K154)-ROW($K$5)-MOD(ROW($K154)-ROW($K$5),3))/3+1, Kanban_Helper!$E$5:$E$504&amp;"-"&amp;Kanban_Helper!$G$5:$G$504,0),
1)),"")</f>
        <v/>
      </c>
      <c r="R154" s="167" t="str">
        <f t="array" ref="R154">IFERROR(IF(LEN(R$4)=0,"",INDEX(Kanban_Helper!$F$5:$F$504,
MATCH(R$4&amp;"-"&amp;(ROW($K154)-ROW($K$5)-MOD(ROW($K154)-ROW($K$5),3))/3+1, Kanban_Helper!$E$5:$E$504&amp;"-"&amp;Kanban_Helper!$G$5:$G$504,0),
1)),"")</f>
        <v/>
      </c>
      <c r="S154" s="167" t="str">
        <f t="array" ref="S154">IFERROR(IF(LEN(S$4)=0,"",INDEX(Kanban_Helper!$F$5:$F$504,
MATCH(S$4&amp;"-"&amp;(ROW($K154)-ROW($K$5)-MOD(ROW($K154)-ROW($K$5),3))/3+1, Kanban_Helper!$E$5:$E$504&amp;"-"&amp;Kanban_Helper!$G$5:$G$504,0),
1)),"")</f>
        <v/>
      </c>
      <c r="T154" s="167" t="str">
        <f t="array" ref="T154">IFERROR(IF(LEN(T$4)=0,"",INDEX(Kanban_Helper!$F$5:$F$504,
MATCH(T$4&amp;"-"&amp;(ROW($K154)-ROW($K$5)-MOD(ROW($K154)-ROW($K$5),3))/3+1, Kanban_Helper!$E$5:$E$504&amp;"-"&amp;Kanban_Helper!$G$5:$G$504,0),
1)),"")</f>
        <v/>
      </c>
      <c r="U154" s="167" t="str">
        <f t="array" ref="U154">IFERROR(IF(LEN(U$4)=0,"",INDEX(Kanban_Helper!$F$5:$F$504,
MATCH(U$4&amp;"-"&amp;(ROW($K154)-ROW($K$5)-MOD(ROW($K154)-ROW($K$5),3))/3+1, Kanban_Helper!$E$5:$E$504&amp;"-"&amp;Kanban_Helper!$G$5:$G$504,0),
1)),"")</f>
        <v/>
      </c>
      <c r="V154" s="167" t="str">
        <f t="array" ref="V154">IFERROR(IF(LEN(V$4)=0,"",INDEX(Kanban_Helper!$F$5:$F$504,
MATCH(V$4&amp;"-"&amp;(ROW($K154)-ROW($K$5)-MOD(ROW($K154)-ROW($K$5),3))/3+1, Kanban_Helper!$E$5:$E$504&amp;"-"&amp;Kanban_Helper!$G$5:$G$504,0),
1)),"")</f>
        <v/>
      </c>
      <c r="W154" s="167" t="str">
        <f t="array" ref="W154">IFERROR(IF(LEN(W$4)=0,"",INDEX(Kanban_Helper!$F$5:$F$504,
MATCH(W$4&amp;"-"&amp;(ROW($K154)-ROW($K$5)-MOD(ROW($K154)-ROW($K$5),3))/3+1, Kanban_Helper!$E$5:$E$504&amp;"-"&amp;Kanban_Helper!$G$5:$G$504,0),
1)),"")</f>
        <v/>
      </c>
      <c r="X154" s="167" t="str">
        <f t="array" ref="X154">IFERROR(IF(LEN(X$4)=0,"",INDEX(Kanban_Helper!$F$5:$F$504,
MATCH(X$4&amp;"-"&amp;(ROW($K154)-ROW($K$5)-MOD(ROW($K154)-ROW($K$5),3))/3+1, Kanban_Helper!$E$5:$E$504&amp;"-"&amp;Kanban_Helper!$G$5:$G$504,0),
1)),"")</f>
        <v/>
      </c>
      <c r="Y154" s="167" t="str">
        <f t="array" ref="Y154">IFERROR(IF(LEN(Y$4)=0,"",INDEX(Kanban_Helper!$F$5:$F$504,
MATCH(Y$4&amp;"-"&amp;(ROW($K154)-ROW($K$5)-MOD(ROW($K154)-ROW($K$5),3))/3+1, Kanban_Helper!$E$5:$E$504&amp;"-"&amp;Kanban_Helper!$G$5:$G$504,0),
1)),"")</f>
        <v/>
      </c>
      <c r="Z154" s="167" t="str">
        <f t="array" ref="Z154">IFERROR(IF(LEN(Z$4)=0,"",INDEX(Kanban_Helper!$F$5:$F$504,
MATCH(Z$4&amp;"-"&amp;(ROW($K154)-ROW($K$5)-MOD(ROW($K154)-ROW($K$5),3))/3+1, Kanban_Helper!$E$5:$E$504&amp;"-"&amp;Kanban_Helper!$G$5:$G$504,0),
1)),"")</f>
        <v/>
      </c>
    </row>
    <row r="155" spans="2:26" x14ac:dyDescent="0.25">
      <c r="B155" s="163"/>
      <c r="C155" s="163"/>
      <c r="D155" s="163"/>
      <c r="E155" s="163"/>
      <c r="F155" s="163"/>
      <c r="G155" s="295">
        <f>COUNTIF($E$5:E155,E155)</f>
        <v>0</v>
      </c>
      <c r="L155" s="166" t="str">
        <f t="shared" ref="L155:Z155" si="103">IFERROR(L157,"-")</f>
        <v/>
      </c>
      <c r="M155" s="166" t="str">
        <f t="shared" si="103"/>
        <v/>
      </c>
      <c r="N155" s="166" t="str">
        <f t="shared" si="103"/>
        <v/>
      </c>
      <c r="O155" s="166" t="str">
        <f t="shared" si="103"/>
        <v/>
      </c>
      <c r="P155" s="166" t="str">
        <f t="shared" si="103"/>
        <v/>
      </c>
      <c r="Q155" s="166" t="str">
        <f t="shared" si="103"/>
        <v/>
      </c>
      <c r="R155" s="166" t="str">
        <f t="shared" si="103"/>
        <v/>
      </c>
      <c r="S155" s="166" t="str">
        <f t="shared" si="103"/>
        <v/>
      </c>
      <c r="T155" s="166" t="str">
        <f t="shared" si="103"/>
        <v/>
      </c>
      <c r="U155" s="166" t="str">
        <f t="shared" si="103"/>
        <v/>
      </c>
      <c r="V155" s="166" t="str">
        <f t="shared" si="103"/>
        <v/>
      </c>
      <c r="W155" s="166" t="str">
        <f t="shared" si="103"/>
        <v/>
      </c>
      <c r="X155" s="166" t="str">
        <f t="shared" si="103"/>
        <v/>
      </c>
      <c r="Y155" s="166" t="str">
        <f t="shared" si="103"/>
        <v/>
      </c>
      <c r="Z155" s="166" t="str">
        <f t="shared" si="103"/>
        <v/>
      </c>
    </row>
    <row r="156" spans="2:26" x14ac:dyDescent="0.25">
      <c r="B156" s="163"/>
      <c r="C156" s="163"/>
      <c r="D156" s="163"/>
      <c r="E156" s="163"/>
      <c r="F156" s="163"/>
      <c r="G156" s="295">
        <f>COUNTIF($E$5:E156,E156)</f>
        <v>0</v>
      </c>
      <c r="L156" s="166" t="str">
        <f t="shared" ref="L156:Z156" si="104">IFERROR(L157,"-")</f>
        <v/>
      </c>
      <c r="M156" s="166" t="str">
        <f t="shared" si="104"/>
        <v/>
      </c>
      <c r="N156" s="166" t="str">
        <f t="shared" si="104"/>
        <v/>
      </c>
      <c r="O156" s="166" t="str">
        <f t="shared" si="104"/>
        <v/>
      </c>
      <c r="P156" s="166" t="str">
        <f t="shared" si="104"/>
        <v/>
      </c>
      <c r="Q156" s="166" t="str">
        <f t="shared" si="104"/>
        <v/>
      </c>
      <c r="R156" s="166" t="str">
        <f t="shared" si="104"/>
        <v/>
      </c>
      <c r="S156" s="166" t="str">
        <f t="shared" si="104"/>
        <v/>
      </c>
      <c r="T156" s="166" t="str">
        <f t="shared" si="104"/>
        <v/>
      </c>
      <c r="U156" s="166" t="str">
        <f t="shared" si="104"/>
        <v/>
      </c>
      <c r="V156" s="166" t="str">
        <f t="shared" si="104"/>
        <v/>
      </c>
      <c r="W156" s="166" t="str">
        <f t="shared" si="104"/>
        <v/>
      </c>
      <c r="X156" s="166" t="str">
        <f t="shared" si="104"/>
        <v/>
      </c>
      <c r="Y156" s="166" t="str">
        <f t="shared" si="104"/>
        <v/>
      </c>
      <c r="Z156" s="166" t="str">
        <f t="shared" si="104"/>
        <v/>
      </c>
    </row>
    <row r="157" spans="2:26" x14ac:dyDescent="0.25">
      <c r="B157" s="163"/>
      <c r="C157" s="163"/>
      <c r="D157" s="163"/>
      <c r="E157" s="163"/>
      <c r="F157" s="163"/>
      <c r="G157" s="295">
        <f>COUNTIF($E$5:E157,E157)</f>
        <v>0</v>
      </c>
      <c r="L157" s="167" t="str">
        <f t="array" ref="L157">IFERROR(IF(LEN(L$4)=0,"",INDEX(Kanban_Helper!$F$5:$F$504,
MATCH(L$4&amp;"-"&amp;(ROW($K157)-ROW($K$5)-MOD(ROW($K157)-ROW($K$5),3))/3+1, Kanban_Helper!$E$5:$E$504&amp;"-"&amp;Kanban_Helper!$G$5:$G$504,0),
1)),"")</f>
        <v/>
      </c>
      <c r="M157" s="167" t="str">
        <f t="array" ref="M157">IFERROR(IF(LEN(M$4)=0,"",INDEX(Kanban_Helper!$F$5:$F$504,
MATCH(M$4&amp;"-"&amp;(ROW($K157)-ROW($K$5)-MOD(ROW($K157)-ROW($K$5),3))/3+1, Kanban_Helper!$E$5:$E$504&amp;"-"&amp;Kanban_Helper!$G$5:$G$504,0),
1)),"")</f>
        <v/>
      </c>
      <c r="N157" s="167" t="str">
        <f t="array" ref="N157">IFERROR(IF(LEN(N$4)=0,"",INDEX(Kanban_Helper!$F$5:$F$504,
MATCH(N$4&amp;"-"&amp;(ROW($K157)-ROW($K$5)-MOD(ROW($K157)-ROW($K$5),3))/3+1, Kanban_Helper!$E$5:$E$504&amp;"-"&amp;Kanban_Helper!$G$5:$G$504,0),
1)),"")</f>
        <v/>
      </c>
      <c r="O157" s="167" t="str">
        <f t="array" ref="O157">IFERROR(IF(LEN(O$4)=0,"",INDEX(Kanban_Helper!$F$5:$F$504,
MATCH(O$4&amp;"-"&amp;(ROW($K157)-ROW($K$5)-MOD(ROW($K157)-ROW($K$5),3))/3+1, Kanban_Helper!$E$5:$E$504&amp;"-"&amp;Kanban_Helper!$G$5:$G$504,0),
1)),"")</f>
        <v/>
      </c>
      <c r="P157" s="167" t="str">
        <f t="array" ref="P157">IFERROR(IF(LEN(P$4)=0,"",INDEX(Kanban_Helper!$F$5:$F$504,
MATCH(P$4&amp;"-"&amp;(ROW($K157)-ROW($K$5)-MOD(ROW($K157)-ROW($K$5),3))/3+1, Kanban_Helper!$E$5:$E$504&amp;"-"&amp;Kanban_Helper!$G$5:$G$504,0),
1)),"")</f>
        <v/>
      </c>
      <c r="Q157" s="167" t="str">
        <f t="array" ref="Q157">IFERROR(IF(LEN(Q$4)=0,"",INDEX(Kanban_Helper!$F$5:$F$504,
MATCH(Q$4&amp;"-"&amp;(ROW($K157)-ROW($K$5)-MOD(ROW($K157)-ROW($K$5),3))/3+1, Kanban_Helper!$E$5:$E$504&amp;"-"&amp;Kanban_Helper!$G$5:$G$504,0),
1)),"")</f>
        <v/>
      </c>
      <c r="R157" s="167" t="str">
        <f t="array" ref="R157">IFERROR(IF(LEN(R$4)=0,"",INDEX(Kanban_Helper!$F$5:$F$504,
MATCH(R$4&amp;"-"&amp;(ROW($K157)-ROW($K$5)-MOD(ROW($K157)-ROW($K$5),3))/3+1, Kanban_Helper!$E$5:$E$504&amp;"-"&amp;Kanban_Helper!$G$5:$G$504,0),
1)),"")</f>
        <v/>
      </c>
      <c r="S157" s="167" t="str">
        <f t="array" ref="S157">IFERROR(IF(LEN(S$4)=0,"",INDEX(Kanban_Helper!$F$5:$F$504,
MATCH(S$4&amp;"-"&amp;(ROW($K157)-ROW($K$5)-MOD(ROW($K157)-ROW($K$5),3))/3+1, Kanban_Helper!$E$5:$E$504&amp;"-"&amp;Kanban_Helper!$G$5:$G$504,0),
1)),"")</f>
        <v/>
      </c>
      <c r="T157" s="167" t="str">
        <f t="array" ref="T157">IFERROR(IF(LEN(T$4)=0,"",INDEX(Kanban_Helper!$F$5:$F$504,
MATCH(T$4&amp;"-"&amp;(ROW($K157)-ROW($K$5)-MOD(ROW($K157)-ROW($K$5),3))/3+1, Kanban_Helper!$E$5:$E$504&amp;"-"&amp;Kanban_Helper!$G$5:$G$504,0),
1)),"")</f>
        <v/>
      </c>
      <c r="U157" s="167" t="str">
        <f t="array" ref="U157">IFERROR(IF(LEN(U$4)=0,"",INDEX(Kanban_Helper!$F$5:$F$504,
MATCH(U$4&amp;"-"&amp;(ROW($K157)-ROW($K$5)-MOD(ROW($K157)-ROW($K$5),3))/3+1, Kanban_Helper!$E$5:$E$504&amp;"-"&amp;Kanban_Helper!$G$5:$G$504,0),
1)),"")</f>
        <v/>
      </c>
      <c r="V157" s="167" t="str">
        <f t="array" ref="V157">IFERROR(IF(LEN(V$4)=0,"",INDEX(Kanban_Helper!$F$5:$F$504,
MATCH(V$4&amp;"-"&amp;(ROW($K157)-ROW($K$5)-MOD(ROW($K157)-ROW($K$5),3))/3+1, Kanban_Helper!$E$5:$E$504&amp;"-"&amp;Kanban_Helper!$G$5:$G$504,0),
1)),"")</f>
        <v/>
      </c>
      <c r="W157" s="167" t="str">
        <f t="array" ref="W157">IFERROR(IF(LEN(W$4)=0,"",INDEX(Kanban_Helper!$F$5:$F$504,
MATCH(W$4&amp;"-"&amp;(ROW($K157)-ROW($K$5)-MOD(ROW($K157)-ROW($K$5),3))/3+1, Kanban_Helper!$E$5:$E$504&amp;"-"&amp;Kanban_Helper!$G$5:$G$504,0),
1)),"")</f>
        <v/>
      </c>
      <c r="X157" s="167" t="str">
        <f t="array" ref="X157">IFERROR(IF(LEN(X$4)=0,"",INDEX(Kanban_Helper!$F$5:$F$504,
MATCH(X$4&amp;"-"&amp;(ROW($K157)-ROW($K$5)-MOD(ROW($K157)-ROW($K$5),3))/3+1, Kanban_Helper!$E$5:$E$504&amp;"-"&amp;Kanban_Helper!$G$5:$G$504,0),
1)),"")</f>
        <v/>
      </c>
      <c r="Y157" s="167" t="str">
        <f t="array" ref="Y157">IFERROR(IF(LEN(Y$4)=0,"",INDEX(Kanban_Helper!$F$5:$F$504,
MATCH(Y$4&amp;"-"&amp;(ROW($K157)-ROW($K$5)-MOD(ROW($K157)-ROW($K$5),3))/3+1, Kanban_Helper!$E$5:$E$504&amp;"-"&amp;Kanban_Helper!$G$5:$G$504,0),
1)),"")</f>
        <v/>
      </c>
      <c r="Z157" s="167" t="str">
        <f t="array" ref="Z157">IFERROR(IF(LEN(Z$4)=0,"",INDEX(Kanban_Helper!$F$5:$F$504,
MATCH(Z$4&amp;"-"&amp;(ROW($K157)-ROW($K$5)-MOD(ROW($K157)-ROW($K$5),3))/3+1, Kanban_Helper!$E$5:$E$504&amp;"-"&amp;Kanban_Helper!$G$5:$G$504,0),
1)),"")</f>
        <v/>
      </c>
    </row>
    <row r="158" spans="2:26" x14ac:dyDescent="0.25">
      <c r="B158" s="163"/>
      <c r="C158" s="163"/>
      <c r="D158" s="163"/>
      <c r="E158" s="163"/>
      <c r="F158" s="163"/>
      <c r="G158" s="295">
        <f>COUNTIF($E$5:E158,E158)</f>
        <v>0</v>
      </c>
      <c r="L158" s="166" t="str">
        <f t="shared" ref="L158:Z158" si="105">IFERROR(L160,"-")</f>
        <v/>
      </c>
      <c r="M158" s="166" t="str">
        <f t="shared" si="105"/>
        <v/>
      </c>
      <c r="N158" s="166" t="str">
        <f t="shared" si="105"/>
        <v/>
      </c>
      <c r="O158" s="166" t="str">
        <f t="shared" si="105"/>
        <v/>
      </c>
      <c r="P158" s="166" t="str">
        <f t="shared" si="105"/>
        <v/>
      </c>
      <c r="Q158" s="166" t="str">
        <f t="shared" si="105"/>
        <v/>
      </c>
      <c r="R158" s="166" t="str">
        <f t="shared" si="105"/>
        <v/>
      </c>
      <c r="S158" s="166" t="str">
        <f t="shared" si="105"/>
        <v/>
      </c>
      <c r="T158" s="166" t="str">
        <f t="shared" si="105"/>
        <v/>
      </c>
      <c r="U158" s="166" t="str">
        <f t="shared" si="105"/>
        <v/>
      </c>
      <c r="V158" s="166" t="str">
        <f t="shared" si="105"/>
        <v/>
      </c>
      <c r="W158" s="166" t="str">
        <f t="shared" si="105"/>
        <v/>
      </c>
      <c r="X158" s="166" t="str">
        <f t="shared" si="105"/>
        <v/>
      </c>
      <c r="Y158" s="166" t="str">
        <f t="shared" si="105"/>
        <v/>
      </c>
      <c r="Z158" s="166" t="str">
        <f t="shared" si="105"/>
        <v/>
      </c>
    </row>
    <row r="159" spans="2:26" x14ac:dyDescent="0.25">
      <c r="B159" s="163"/>
      <c r="C159" s="163"/>
      <c r="D159" s="163"/>
      <c r="E159" s="163"/>
      <c r="F159" s="163"/>
      <c r="G159" s="295">
        <f>COUNTIF($E$5:E159,E159)</f>
        <v>0</v>
      </c>
      <c r="L159" s="166" t="str">
        <f t="shared" ref="L159:Z159" si="106">IFERROR(L160,"-")</f>
        <v/>
      </c>
      <c r="M159" s="166" t="str">
        <f t="shared" si="106"/>
        <v/>
      </c>
      <c r="N159" s="166" t="str">
        <f t="shared" si="106"/>
        <v/>
      </c>
      <c r="O159" s="166" t="str">
        <f t="shared" si="106"/>
        <v/>
      </c>
      <c r="P159" s="166" t="str">
        <f t="shared" si="106"/>
        <v/>
      </c>
      <c r="Q159" s="166" t="str">
        <f t="shared" si="106"/>
        <v/>
      </c>
      <c r="R159" s="166" t="str">
        <f t="shared" si="106"/>
        <v/>
      </c>
      <c r="S159" s="166" t="str">
        <f t="shared" si="106"/>
        <v/>
      </c>
      <c r="T159" s="166" t="str">
        <f t="shared" si="106"/>
        <v/>
      </c>
      <c r="U159" s="166" t="str">
        <f t="shared" si="106"/>
        <v/>
      </c>
      <c r="V159" s="166" t="str">
        <f t="shared" si="106"/>
        <v/>
      </c>
      <c r="W159" s="166" t="str">
        <f t="shared" si="106"/>
        <v/>
      </c>
      <c r="X159" s="166" t="str">
        <f t="shared" si="106"/>
        <v/>
      </c>
      <c r="Y159" s="166" t="str">
        <f t="shared" si="106"/>
        <v/>
      </c>
      <c r="Z159" s="166" t="str">
        <f t="shared" si="106"/>
        <v/>
      </c>
    </row>
    <row r="160" spans="2:26" x14ac:dyDescent="0.25">
      <c r="B160" s="163"/>
      <c r="C160" s="163"/>
      <c r="D160" s="163"/>
      <c r="E160" s="163"/>
      <c r="F160" s="163"/>
      <c r="G160" s="295">
        <f>COUNTIF($E$5:E160,E160)</f>
        <v>0</v>
      </c>
      <c r="L160" s="167" t="str">
        <f t="array" ref="L160">IFERROR(IF(LEN(L$4)=0,"",INDEX(Kanban_Helper!$F$5:$F$504,
MATCH(L$4&amp;"-"&amp;(ROW($K160)-ROW($K$5)-MOD(ROW($K160)-ROW($K$5),3))/3+1, Kanban_Helper!$E$5:$E$504&amp;"-"&amp;Kanban_Helper!$G$5:$G$504,0),
1)),"")</f>
        <v/>
      </c>
      <c r="M160" s="167" t="str">
        <f t="array" ref="M160">IFERROR(IF(LEN(M$4)=0,"",INDEX(Kanban_Helper!$F$5:$F$504,
MATCH(M$4&amp;"-"&amp;(ROW($K160)-ROW($K$5)-MOD(ROW($K160)-ROW($K$5),3))/3+1, Kanban_Helper!$E$5:$E$504&amp;"-"&amp;Kanban_Helper!$G$5:$G$504,0),
1)),"")</f>
        <v/>
      </c>
      <c r="N160" s="167" t="str">
        <f t="array" ref="N160">IFERROR(IF(LEN(N$4)=0,"",INDEX(Kanban_Helper!$F$5:$F$504,
MATCH(N$4&amp;"-"&amp;(ROW($K160)-ROW($K$5)-MOD(ROW($K160)-ROW($K$5),3))/3+1, Kanban_Helper!$E$5:$E$504&amp;"-"&amp;Kanban_Helper!$G$5:$G$504,0),
1)),"")</f>
        <v/>
      </c>
      <c r="O160" s="167" t="str">
        <f t="array" ref="O160">IFERROR(IF(LEN(O$4)=0,"",INDEX(Kanban_Helper!$F$5:$F$504,
MATCH(O$4&amp;"-"&amp;(ROW($K160)-ROW($K$5)-MOD(ROW($K160)-ROW($K$5),3))/3+1, Kanban_Helper!$E$5:$E$504&amp;"-"&amp;Kanban_Helper!$G$5:$G$504,0),
1)),"")</f>
        <v/>
      </c>
      <c r="P160" s="167" t="str">
        <f t="array" ref="P160">IFERROR(IF(LEN(P$4)=0,"",INDEX(Kanban_Helper!$F$5:$F$504,
MATCH(P$4&amp;"-"&amp;(ROW($K160)-ROW($K$5)-MOD(ROW($K160)-ROW($K$5),3))/3+1, Kanban_Helper!$E$5:$E$504&amp;"-"&amp;Kanban_Helper!$G$5:$G$504,0),
1)),"")</f>
        <v/>
      </c>
      <c r="Q160" s="167" t="str">
        <f t="array" ref="Q160">IFERROR(IF(LEN(Q$4)=0,"",INDEX(Kanban_Helper!$F$5:$F$504,
MATCH(Q$4&amp;"-"&amp;(ROW($K160)-ROW($K$5)-MOD(ROW($K160)-ROW($K$5),3))/3+1, Kanban_Helper!$E$5:$E$504&amp;"-"&amp;Kanban_Helper!$G$5:$G$504,0),
1)),"")</f>
        <v/>
      </c>
      <c r="R160" s="167" t="str">
        <f t="array" ref="R160">IFERROR(IF(LEN(R$4)=0,"",INDEX(Kanban_Helper!$F$5:$F$504,
MATCH(R$4&amp;"-"&amp;(ROW($K160)-ROW($K$5)-MOD(ROW($K160)-ROW($K$5),3))/3+1, Kanban_Helper!$E$5:$E$504&amp;"-"&amp;Kanban_Helper!$G$5:$G$504,0),
1)),"")</f>
        <v/>
      </c>
      <c r="S160" s="167" t="str">
        <f t="array" ref="S160">IFERROR(IF(LEN(S$4)=0,"",INDEX(Kanban_Helper!$F$5:$F$504,
MATCH(S$4&amp;"-"&amp;(ROW($K160)-ROW($K$5)-MOD(ROW($K160)-ROW($K$5),3))/3+1, Kanban_Helper!$E$5:$E$504&amp;"-"&amp;Kanban_Helper!$G$5:$G$504,0),
1)),"")</f>
        <v/>
      </c>
      <c r="T160" s="167" t="str">
        <f t="array" ref="T160">IFERROR(IF(LEN(T$4)=0,"",INDEX(Kanban_Helper!$F$5:$F$504,
MATCH(T$4&amp;"-"&amp;(ROW($K160)-ROW($K$5)-MOD(ROW($K160)-ROW($K$5),3))/3+1, Kanban_Helper!$E$5:$E$504&amp;"-"&amp;Kanban_Helper!$G$5:$G$504,0),
1)),"")</f>
        <v/>
      </c>
      <c r="U160" s="167" t="str">
        <f t="array" ref="U160">IFERROR(IF(LEN(U$4)=0,"",INDEX(Kanban_Helper!$F$5:$F$504,
MATCH(U$4&amp;"-"&amp;(ROW($K160)-ROW($K$5)-MOD(ROW($K160)-ROW($K$5),3))/3+1, Kanban_Helper!$E$5:$E$504&amp;"-"&amp;Kanban_Helper!$G$5:$G$504,0),
1)),"")</f>
        <v/>
      </c>
      <c r="V160" s="167" t="str">
        <f t="array" ref="V160">IFERROR(IF(LEN(V$4)=0,"",INDEX(Kanban_Helper!$F$5:$F$504,
MATCH(V$4&amp;"-"&amp;(ROW($K160)-ROW($K$5)-MOD(ROW($K160)-ROW($K$5),3))/3+1, Kanban_Helper!$E$5:$E$504&amp;"-"&amp;Kanban_Helper!$G$5:$G$504,0),
1)),"")</f>
        <v/>
      </c>
      <c r="W160" s="167" t="str">
        <f t="array" ref="W160">IFERROR(IF(LEN(W$4)=0,"",INDEX(Kanban_Helper!$F$5:$F$504,
MATCH(W$4&amp;"-"&amp;(ROW($K160)-ROW($K$5)-MOD(ROW($K160)-ROW($K$5),3))/3+1, Kanban_Helper!$E$5:$E$504&amp;"-"&amp;Kanban_Helper!$G$5:$G$504,0),
1)),"")</f>
        <v/>
      </c>
      <c r="X160" s="167" t="str">
        <f t="array" ref="X160">IFERROR(IF(LEN(X$4)=0,"",INDEX(Kanban_Helper!$F$5:$F$504,
MATCH(X$4&amp;"-"&amp;(ROW($K160)-ROW($K$5)-MOD(ROW($K160)-ROW($K$5),3))/3+1, Kanban_Helper!$E$5:$E$504&amp;"-"&amp;Kanban_Helper!$G$5:$G$504,0),
1)),"")</f>
        <v/>
      </c>
      <c r="Y160" s="167" t="str">
        <f t="array" ref="Y160">IFERROR(IF(LEN(Y$4)=0,"",INDEX(Kanban_Helper!$F$5:$F$504,
MATCH(Y$4&amp;"-"&amp;(ROW($K160)-ROW($K$5)-MOD(ROW($K160)-ROW($K$5),3))/3+1, Kanban_Helper!$E$5:$E$504&amp;"-"&amp;Kanban_Helper!$G$5:$G$504,0),
1)),"")</f>
        <v/>
      </c>
      <c r="Z160" s="167" t="str">
        <f t="array" ref="Z160">IFERROR(IF(LEN(Z$4)=0,"",INDEX(Kanban_Helper!$F$5:$F$504,
MATCH(Z$4&amp;"-"&amp;(ROW($K160)-ROW($K$5)-MOD(ROW($K160)-ROW($K$5),3))/3+1, Kanban_Helper!$E$5:$E$504&amp;"-"&amp;Kanban_Helper!$G$5:$G$504,0),
1)),"")</f>
        <v/>
      </c>
    </row>
    <row r="161" spans="2:26" x14ac:dyDescent="0.25">
      <c r="B161" s="163"/>
      <c r="C161" s="163"/>
      <c r="D161" s="163"/>
      <c r="E161" s="163"/>
      <c r="F161" s="163"/>
      <c r="G161" s="295">
        <f>COUNTIF($E$5:E161,E161)</f>
        <v>0</v>
      </c>
      <c r="L161" s="166" t="str">
        <f t="shared" ref="L161:Z161" si="107">IFERROR(L163,"-")</f>
        <v/>
      </c>
      <c r="M161" s="166" t="str">
        <f t="shared" si="107"/>
        <v/>
      </c>
      <c r="N161" s="166" t="str">
        <f t="shared" si="107"/>
        <v/>
      </c>
      <c r="O161" s="166" t="str">
        <f t="shared" si="107"/>
        <v/>
      </c>
      <c r="P161" s="166" t="str">
        <f t="shared" si="107"/>
        <v/>
      </c>
      <c r="Q161" s="166" t="str">
        <f t="shared" si="107"/>
        <v/>
      </c>
      <c r="R161" s="166" t="str">
        <f t="shared" si="107"/>
        <v/>
      </c>
      <c r="S161" s="166" t="str">
        <f t="shared" si="107"/>
        <v/>
      </c>
      <c r="T161" s="166" t="str">
        <f t="shared" si="107"/>
        <v/>
      </c>
      <c r="U161" s="166" t="str">
        <f t="shared" si="107"/>
        <v/>
      </c>
      <c r="V161" s="166" t="str">
        <f t="shared" si="107"/>
        <v/>
      </c>
      <c r="W161" s="166" t="str">
        <f t="shared" si="107"/>
        <v/>
      </c>
      <c r="X161" s="166" t="str">
        <f t="shared" si="107"/>
        <v/>
      </c>
      <c r="Y161" s="166" t="str">
        <f t="shared" si="107"/>
        <v/>
      </c>
      <c r="Z161" s="166" t="str">
        <f t="shared" si="107"/>
        <v/>
      </c>
    </row>
    <row r="162" spans="2:26" x14ac:dyDescent="0.25">
      <c r="B162" s="163"/>
      <c r="C162" s="163"/>
      <c r="D162" s="163"/>
      <c r="E162" s="163"/>
      <c r="F162" s="163"/>
      <c r="G162" s="295">
        <f>COUNTIF($E$5:E162,E162)</f>
        <v>0</v>
      </c>
      <c r="L162" s="166" t="str">
        <f t="shared" ref="L162:Z162" si="108">IFERROR(L163,"-")</f>
        <v/>
      </c>
      <c r="M162" s="166" t="str">
        <f t="shared" si="108"/>
        <v/>
      </c>
      <c r="N162" s="166" t="str">
        <f t="shared" si="108"/>
        <v/>
      </c>
      <c r="O162" s="166" t="str">
        <f t="shared" si="108"/>
        <v/>
      </c>
      <c r="P162" s="166" t="str">
        <f t="shared" si="108"/>
        <v/>
      </c>
      <c r="Q162" s="166" t="str">
        <f t="shared" si="108"/>
        <v/>
      </c>
      <c r="R162" s="166" t="str">
        <f t="shared" si="108"/>
        <v/>
      </c>
      <c r="S162" s="166" t="str">
        <f t="shared" si="108"/>
        <v/>
      </c>
      <c r="T162" s="166" t="str">
        <f t="shared" si="108"/>
        <v/>
      </c>
      <c r="U162" s="166" t="str">
        <f t="shared" si="108"/>
        <v/>
      </c>
      <c r="V162" s="166" t="str">
        <f t="shared" si="108"/>
        <v/>
      </c>
      <c r="W162" s="166" t="str">
        <f t="shared" si="108"/>
        <v/>
      </c>
      <c r="X162" s="166" t="str">
        <f t="shared" si="108"/>
        <v/>
      </c>
      <c r="Y162" s="166" t="str">
        <f t="shared" si="108"/>
        <v/>
      </c>
      <c r="Z162" s="166" t="str">
        <f t="shared" si="108"/>
        <v/>
      </c>
    </row>
    <row r="163" spans="2:26" x14ac:dyDescent="0.25">
      <c r="B163" s="163"/>
      <c r="C163" s="163"/>
      <c r="D163" s="163"/>
      <c r="E163" s="163"/>
      <c r="F163" s="163"/>
      <c r="G163" s="295">
        <f>COUNTIF($E$5:E163,E163)</f>
        <v>0</v>
      </c>
      <c r="L163" s="167" t="str">
        <f t="array" ref="L163">IFERROR(IF(LEN(L$4)=0,"",INDEX(Kanban_Helper!$F$5:$F$504,
MATCH(L$4&amp;"-"&amp;(ROW($K163)-ROW($K$5)-MOD(ROW($K163)-ROW($K$5),3))/3+1, Kanban_Helper!$E$5:$E$504&amp;"-"&amp;Kanban_Helper!$G$5:$G$504,0),
1)),"")</f>
        <v/>
      </c>
      <c r="M163" s="167" t="str">
        <f t="array" ref="M163">IFERROR(IF(LEN(M$4)=0,"",INDEX(Kanban_Helper!$F$5:$F$504,
MATCH(M$4&amp;"-"&amp;(ROW($K163)-ROW($K$5)-MOD(ROW($K163)-ROW($K$5),3))/3+1, Kanban_Helper!$E$5:$E$504&amp;"-"&amp;Kanban_Helper!$G$5:$G$504,0),
1)),"")</f>
        <v/>
      </c>
      <c r="N163" s="167" t="str">
        <f t="array" ref="N163">IFERROR(IF(LEN(N$4)=0,"",INDEX(Kanban_Helper!$F$5:$F$504,
MATCH(N$4&amp;"-"&amp;(ROW($K163)-ROW($K$5)-MOD(ROW($K163)-ROW($K$5),3))/3+1, Kanban_Helper!$E$5:$E$504&amp;"-"&amp;Kanban_Helper!$G$5:$G$504,0),
1)),"")</f>
        <v/>
      </c>
      <c r="O163" s="167" t="str">
        <f t="array" ref="O163">IFERROR(IF(LEN(O$4)=0,"",INDEX(Kanban_Helper!$F$5:$F$504,
MATCH(O$4&amp;"-"&amp;(ROW($K163)-ROW($K$5)-MOD(ROW($K163)-ROW($K$5),3))/3+1, Kanban_Helper!$E$5:$E$504&amp;"-"&amp;Kanban_Helper!$G$5:$G$504,0),
1)),"")</f>
        <v/>
      </c>
      <c r="P163" s="167" t="str">
        <f t="array" ref="P163">IFERROR(IF(LEN(P$4)=0,"",INDEX(Kanban_Helper!$F$5:$F$504,
MATCH(P$4&amp;"-"&amp;(ROW($K163)-ROW($K$5)-MOD(ROW($K163)-ROW($K$5),3))/3+1, Kanban_Helper!$E$5:$E$504&amp;"-"&amp;Kanban_Helper!$G$5:$G$504,0),
1)),"")</f>
        <v/>
      </c>
      <c r="Q163" s="167" t="str">
        <f t="array" ref="Q163">IFERROR(IF(LEN(Q$4)=0,"",INDEX(Kanban_Helper!$F$5:$F$504,
MATCH(Q$4&amp;"-"&amp;(ROW($K163)-ROW($K$5)-MOD(ROW($K163)-ROW($K$5),3))/3+1, Kanban_Helper!$E$5:$E$504&amp;"-"&amp;Kanban_Helper!$G$5:$G$504,0),
1)),"")</f>
        <v/>
      </c>
      <c r="R163" s="167" t="str">
        <f t="array" ref="R163">IFERROR(IF(LEN(R$4)=0,"",INDEX(Kanban_Helper!$F$5:$F$504,
MATCH(R$4&amp;"-"&amp;(ROW($K163)-ROW($K$5)-MOD(ROW($K163)-ROW($K$5),3))/3+1, Kanban_Helper!$E$5:$E$504&amp;"-"&amp;Kanban_Helper!$G$5:$G$504,0),
1)),"")</f>
        <v/>
      </c>
      <c r="S163" s="167" t="str">
        <f t="array" ref="S163">IFERROR(IF(LEN(S$4)=0,"",INDEX(Kanban_Helper!$F$5:$F$504,
MATCH(S$4&amp;"-"&amp;(ROW($K163)-ROW($K$5)-MOD(ROW($K163)-ROW($K$5),3))/3+1, Kanban_Helper!$E$5:$E$504&amp;"-"&amp;Kanban_Helper!$G$5:$G$504,0),
1)),"")</f>
        <v/>
      </c>
      <c r="T163" s="167" t="str">
        <f t="array" ref="T163">IFERROR(IF(LEN(T$4)=0,"",INDEX(Kanban_Helper!$F$5:$F$504,
MATCH(T$4&amp;"-"&amp;(ROW($K163)-ROW($K$5)-MOD(ROW($K163)-ROW($K$5),3))/3+1, Kanban_Helper!$E$5:$E$504&amp;"-"&amp;Kanban_Helper!$G$5:$G$504,0),
1)),"")</f>
        <v/>
      </c>
      <c r="U163" s="167" t="str">
        <f t="array" ref="U163">IFERROR(IF(LEN(U$4)=0,"",INDEX(Kanban_Helper!$F$5:$F$504,
MATCH(U$4&amp;"-"&amp;(ROW($K163)-ROW($K$5)-MOD(ROW($K163)-ROW($K$5),3))/3+1, Kanban_Helper!$E$5:$E$504&amp;"-"&amp;Kanban_Helper!$G$5:$G$504,0),
1)),"")</f>
        <v/>
      </c>
      <c r="V163" s="167" t="str">
        <f t="array" ref="V163">IFERROR(IF(LEN(V$4)=0,"",INDEX(Kanban_Helper!$F$5:$F$504,
MATCH(V$4&amp;"-"&amp;(ROW($K163)-ROW($K$5)-MOD(ROW($K163)-ROW($K$5),3))/3+1, Kanban_Helper!$E$5:$E$504&amp;"-"&amp;Kanban_Helper!$G$5:$G$504,0),
1)),"")</f>
        <v/>
      </c>
      <c r="W163" s="167" t="str">
        <f t="array" ref="W163">IFERROR(IF(LEN(W$4)=0,"",INDEX(Kanban_Helper!$F$5:$F$504,
MATCH(W$4&amp;"-"&amp;(ROW($K163)-ROW($K$5)-MOD(ROW($K163)-ROW($K$5),3))/3+1, Kanban_Helper!$E$5:$E$504&amp;"-"&amp;Kanban_Helper!$G$5:$G$504,0),
1)),"")</f>
        <v/>
      </c>
      <c r="X163" s="167" t="str">
        <f t="array" ref="X163">IFERROR(IF(LEN(X$4)=0,"",INDEX(Kanban_Helper!$F$5:$F$504,
MATCH(X$4&amp;"-"&amp;(ROW($K163)-ROW($K$5)-MOD(ROW($K163)-ROW($K$5),3))/3+1, Kanban_Helper!$E$5:$E$504&amp;"-"&amp;Kanban_Helper!$G$5:$G$504,0),
1)),"")</f>
        <v/>
      </c>
      <c r="Y163" s="167" t="str">
        <f t="array" ref="Y163">IFERROR(IF(LEN(Y$4)=0,"",INDEX(Kanban_Helper!$F$5:$F$504,
MATCH(Y$4&amp;"-"&amp;(ROW($K163)-ROW($K$5)-MOD(ROW($K163)-ROW($K$5),3))/3+1, Kanban_Helper!$E$5:$E$504&amp;"-"&amp;Kanban_Helper!$G$5:$G$504,0),
1)),"")</f>
        <v/>
      </c>
      <c r="Z163" s="167" t="str">
        <f t="array" ref="Z163">IFERROR(IF(LEN(Z$4)=0,"",INDEX(Kanban_Helper!$F$5:$F$504,
MATCH(Z$4&amp;"-"&amp;(ROW($K163)-ROW($K$5)-MOD(ROW($K163)-ROW($K$5),3))/3+1, Kanban_Helper!$E$5:$E$504&amp;"-"&amp;Kanban_Helper!$G$5:$G$504,0),
1)),"")</f>
        <v/>
      </c>
    </row>
    <row r="164" spans="2:26" x14ac:dyDescent="0.25">
      <c r="B164" s="163"/>
      <c r="C164" s="163"/>
      <c r="D164" s="163"/>
      <c r="E164" s="163"/>
      <c r="F164" s="163"/>
      <c r="G164" s="295">
        <f>COUNTIF($E$5:E164,E164)</f>
        <v>0</v>
      </c>
      <c r="L164" s="166" t="str">
        <f t="shared" ref="L164:Z164" si="109">IFERROR(L166,"-")</f>
        <v/>
      </c>
      <c r="M164" s="166" t="str">
        <f t="shared" si="109"/>
        <v/>
      </c>
      <c r="N164" s="166" t="str">
        <f t="shared" si="109"/>
        <v/>
      </c>
      <c r="O164" s="166" t="str">
        <f t="shared" si="109"/>
        <v/>
      </c>
      <c r="P164" s="166" t="str">
        <f t="shared" si="109"/>
        <v/>
      </c>
      <c r="Q164" s="166" t="str">
        <f t="shared" si="109"/>
        <v/>
      </c>
      <c r="R164" s="166" t="str">
        <f t="shared" si="109"/>
        <v/>
      </c>
      <c r="S164" s="166" t="str">
        <f t="shared" si="109"/>
        <v/>
      </c>
      <c r="T164" s="166" t="str">
        <f t="shared" si="109"/>
        <v/>
      </c>
      <c r="U164" s="166" t="str">
        <f t="shared" si="109"/>
        <v/>
      </c>
      <c r="V164" s="166" t="str">
        <f t="shared" si="109"/>
        <v/>
      </c>
      <c r="W164" s="166" t="str">
        <f t="shared" si="109"/>
        <v/>
      </c>
      <c r="X164" s="166" t="str">
        <f t="shared" si="109"/>
        <v/>
      </c>
      <c r="Y164" s="166" t="str">
        <f t="shared" si="109"/>
        <v/>
      </c>
      <c r="Z164" s="166" t="str">
        <f t="shared" si="109"/>
        <v/>
      </c>
    </row>
    <row r="165" spans="2:26" x14ac:dyDescent="0.25">
      <c r="B165" s="163"/>
      <c r="C165" s="163"/>
      <c r="D165" s="163"/>
      <c r="E165" s="163"/>
      <c r="F165" s="163"/>
      <c r="G165" s="295">
        <f>COUNTIF($E$5:E165,E165)</f>
        <v>0</v>
      </c>
      <c r="L165" s="166" t="str">
        <f t="shared" ref="L165:Z165" si="110">IFERROR(L166,"-")</f>
        <v/>
      </c>
      <c r="M165" s="166" t="str">
        <f t="shared" si="110"/>
        <v/>
      </c>
      <c r="N165" s="166" t="str">
        <f t="shared" si="110"/>
        <v/>
      </c>
      <c r="O165" s="166" t="str">
        <f t="shared" si="110"/>
        <v/>
      </c>
      <c r="P165" s="166" t="str">
        <f t="shared" si="110"/>
        <v/>
      </c>
      <c r="Q165" s="166" t="str">
        <f t="shared" si="110"/>
        <v/>
      </c>
      <c r="R165" s="166" t="str">
        <f t="shared" si="110"/>
        <v/>
      </c>
      <c r="S165" s="166" t="str">
        <f t="shared" si="110"/>
        <v/>
      </c>
      <c r="T165" s="166" t="str">
        <f t="shared" si="110"/>
        <v/>
      </c>
      <c r="U165" s="166" t="str">
        <f t="shared" si="110"/>
        <v/>
      </c>
      <c r="V165" s="166" t="str">
        <f t="shared" si="110"/>
        <v/>
      </c>
      <c r="W165" s="166" t="str">
        <f t="shared" si="110"/>
        <v/>
      </c>
      <c r="X165" s="166" t="str">
        <f t="shared" si="110"/>
        <v/>
      </c>
      <c r="Y165" s="166" t="str">
        <f t="shared" si="110"/>
        <v/>
      </c>
      <c r="Z165" s="166" t="str">
        <f t="shared" si="110"/>
        <v/>
      </c>
    </row>
    <row r="166" spans="2:26" x14ac:dyDescent="0.25">
      <c r="B166" s="163"/>
      <c r="C166" s="163"/>
      <c r="D166" s="163"/>
      <c r="E166" s="163"/>
      <c r="F166" s="163"/>
      <c r="G166" s="295">
        <f>COUNTIF($E$5:E166,E166)</f>
        <v>0</v>
      </c>
      <c r="L166" s="167" t="str">
        <f t="array" ref="L166">IFERROR(IF(LEN(L$4)=0,"",INDEX(Kanban_Helper!$F$5:$F$504,
MATCH(L$4&amp;"-"&amp;(ROW($K166)-ROW($K$5)-MOD(ROW($K166)-ROW($K$5),3))/3+1, Kanban_Helper!$E$5:$E$504&amp;"-"&amp;Kanban_Helper!$G$5:$G$504,0),
1)),"")</f>
        <v/>
      </c>
      <c r="M166" s="167" t="str">
        <f t="array" ref="M166">IFERROR(IF(LEN(M$4)=0,"",INDEX(Kanban_Helper!$F$5:$F$504,
MATCH(M$4&amp;"-"&amp;(ROW($K166)-ROW($K$5)-MOD(ROW($K166)-ROW($K$5),3))/3+1, Kanban_Helper!$E$5:$E$504&amp;"-"&amp;Kanban_Helper!$G$5:$G$504,0),
1)),"")</f>
        <v/>
      </c>
      <c r="N166" s="167" t="str">
        <f t="array" ref="N166">IFERROR(IF(LEN(N$4)=0,"",INDEX(Kanban_Helper!$F$5:$F$504,
MATCH(N$4&amp;"-"&amp;(ROW($K166)-ROW($K$5)-MOD(ROW($K166)-ROW($K$5),3))/3+1, Kanban_Helper!$E$5:$E$504&amp;"-"&amp;Kanban_Helper!$G$5:$G$504,0),
1)),"")</f>
        <v/>
      </c>
      <c r="O166" s="167" t="str">
        <f t="array" ref="O166">IFERROR(IF(LEN(O$4)=0,"",INDEX(Kanban_Helper!$F$5:$F$504,
MATCH(O$4&amp;"-"&amp;(ROW($K166)-ROW($K$5)-MOD(ROW($K166)-ROW($K$5),3))/3+1, Kanban_Helper!$E$5:$E$504&amp;"-"&amp;Kanban_Helper!$G$5:$G$504,0),
1)),"")</f>
        <v/>
      </c>
      <c r="P166" s="167" t="str">
        <f t="array" ref="P166">IFERROR(IF(LEN(P$4)=0,"",INDEX(Kanban_Helper!$F$5:$F$504,
MATCH(P$4&amp;"-"&amp;(ROW($K166)-ROW($K$5)-MOD(ROW($K166)-ROW($K$5),3))/3+1, Kanban_Helper!$E$5:$E$504&amp;"-"&amp;Kanban_Helper!$G$5:$G$504,0),
1)),"")</f>
        <v/>
      </c>
      <c r="Q166" s="167" t="str">
        <f t="array" ref="Q166">IFERROR(IF(LEN(Q$4)=0,"",INDEX(Kanban_Helper!$F$5:$F$504,
MATCH(Q$4&amp;"-"&amp;(ROW($K166)-ROW($K$5)-MOD(ROW($K166)-ROW($K$5),3))/3+1, Kanban_Helper!$E$5:$E$504&amp;"-"&amp;Kanban_Helper!$G$5:$G$504,0),
1)),"")</f>
        <v/>
      </c>
      <c r="R166" s="167" t="str">
        <f t="array" ref="R166">IFERROR(IF(LEN(R$4)=0,"",INDEX(Kanban_Helper!$F$5:$F$504,
MATCH(R$4&amp;"-"&amp;(ROW($K166)-ROW($K$5)-MOD(ROW($K166)-ROW($K$5),3))/3+1, Kanban_Helper!$E$5:$E$504&amp;"-"&amp;Kanban_Helper!$G$5:$G$504,0),
1)),"")</f>
        <v/>
      </c>
      <c r="S166" s="167" t="str">
        <f t="array" ref="S166">IFERROR(IF(LEN(S$4)=0,"",INDEX(Kanban_Helper!$F$5:$F$504,
MATCH(S$4&amp;"-"&amp;(ROW($K166)-ROW($K$5)-MOD(ROW($K166)-ROW($K$5),3))/3+1, Kanban_Helper!$E$5:$E$504&amp;"-"&amp;Kanban_Helper!$G$5:$G$504,0),
1)),"")</f>
        <v/>
      </c>
      <c r="T166" s="167" t="str">
        <f t="array" ref="T166">IFERROR(IF(LEN(T$4)=0,"",INDEX(Kanban_Helper!$F$5:$F$504,
MATCH(T$4&amp;"-"&amp;(ROW($K166)-ROW($K$5)-MOD(ROW($K166)-ROW($K$5),3))/3+1, Kanban_Helper!$E$5:$E$504&amp;"-"&amp;Kanban_Helper!$G$5:$G$504,0),
1)),"")</f>
        <v/>
      </c>
      <c r="U166" s="167" t="str">
        <f t="array" ref="U166">IFERROR(IF(LEN(U$4)=0,"",INDEX(Kanban_Helper!$F$5:$F$504,
MATCH(U$4&amp;"-"&amp;(ROW($K166)-ROW($K$5)-MOD(ROW($K166)-ROW($K$5),3))/3+1, Kanban_Helper!$E$5:$E$504&amp;"-"&amp;Kanban_Helper!$G$5:$G$504,0),
1)),"")</f>
        <v/>
      </c>
      <c r="V166" s="167" t="str">
        <f t="array" ref="V166">IFERROR(IF(LEN(V$4)=0,"",INDEX(Kanban_Helper!$F$5:$F$504,
MATCH(V$4&amp;"-"&amp;(ROW($K166)-ROW($K$5)-MOD(ROW($K166)-ROW($K$5),3))/3+1, Kanban_Helper!$E$5:$E$504&amp;"-"&amp;Kanban_Helper!$G$5:$G$504,0),
1)),"")</f>
        <v/>
      </c>
      <c r="W166" s="167" t="str">
        <f t="array" ref="W166">IFERROR(IF(LEN(W$4)=0,"",INDEX(Kanban_Helper!$F$5:$F$504,
MATCH(W$4&amp;"-"&amp;(ROW($K166)-ROW($K$5)-MOD(ROW($K166)-ROW($K$5),3))/3+1, Kanban_Helper!$E$5:$E$504&amp;"-"&amp;Kanban_Helper!$G$5:$G$504,0),
1)),"")</f>
        <v/>
      </c>
      <c r="X166" s="167" t="str">
        <f t="array" ref="X166">IFERROR(IF(LEN(X$4)=0,"",INDEX(Kanban_Helper!$F$5:$F$504,
MATCH(X$4&amp;"-"&amp;(ROW($K166)-ROW($K$5)-MOD(ROW($K166)-ROW($K$5),3))/3+1, Kanban_Helper!$E$5:$E$504&amp;"-"&amp;Kanban_Helper!$G$5:$G$504,0),
1)),"")</f>
        <v/>
      </c>
      <c r="Y166" s="167" t="str">
        <f t="array" ref="Y166">IFERROR(IF(LEN(Y$4)=0,"",INDEX(Kanban_Helper!$F$5:$F$504,
MATCH(Y$4&amp;"-"&amp;(ROW($K166)-ROW($K$5)-MOD(ROW($K166)-ROW($K$5),3))/3+1, Kanban_Helper!$E$5:$E$504&amp;"-"&amp;Kanban_Helper!$G$5:$G$504,0),
1)),"")</f>
        <v/>
      </c>
      <c r="Z166" s="167" t="str">
        <f t="array" ref="Z166">IFERROR(IF(LEN(Z$4)=0,"",INDEX(Kanban_Helper!$F$5:$F$504,
MATCH(Z$4&amp;"-"&amp;(ROW($K166)-ROW($K$5)-MOD(ROW($K166)-ROW($K$5),3))/3+1, Kanban_Helper!$E$5:$E$504&amp;"-"&amp;Kanban_Helper!$G$5:$G$504,0),
1)),"")</f>
        <v/>
      </c>
    </row>
    <row r="167" spans="2:26" x14ac:dyDescent="0.25">
      <c r="B167" s="163"/>
      <c r="C167" s="163"/>
      <c r="D167" s="163"/>
      <c r="E167" s="163"/>
      <c r="F167" s="163"/>
      <c r="G167" s="295">
        <f>COUNTIF($E$5:E167,E167)</f>
        <v>0</v>
      </c>
      <c r="L167" s="166" t="str">
        <f t="shared" ref="L167:Z167" si="111">IFERROR(L169,"-")</f>
        <v/>
      </c>
      <c r="M167" s="166" t="str">
        <f t="shared" si="111"/>
        <v/>
      </c>
      <c r="N167" s="166" t="str">
        <f t="shared" si="111"/>
        <v/>
      </c>
      <c r="O167" s="166" t="str">
        <f t="shared" si="111"/>
        <v/>
      </c>
      <c r="P167" s="166" t="str">
        <f t="shared" si="111"/>
        <v/>
      </c>
      <c r="Q167" s="166" t="str">
        <f t="shared" si="111"/>
        <v/>
      </c>
      <c r="R167" s="166" t="str">
        <f t="shared" si="111"/>
        <v/>
      </c>
      <c r="S167" s="166" t="str">
        <f t="shared" si="111"/>
        <v/>
      </c>
      <c r="T167" s="166" t="str">
        <f t="shared" si="111"/>
        <v/>
      </c>
      <c r="U167" s="166" t="str">
        <f t="shared" si="111"/>
        <v/>
      </c>
      <c r="V167" s="166" t="str">
        <f t="shared" si="111"/>
        <v/>
      </c>
      <c r="W167" s="166" t="str">
        <f t="shared" si="111"/>
        <v/>
      </c>
      <c r="X167" s="166" t="str">
        <f t="shared" si="111"/>
        <v/>
      </c>
      <c r="Y167" s="166" t="str">
        <f t="shared" si="111"/>
        <v/>
      </c>
      <c r="Z167" s="166" t="str">
        <f t="shared" si="111"/>
        <v/>
      </c>
    </row>
    <row r="168" spans="2:26" x14ac:dyDescent="0.25">
      <c r="B168" s="163"/>
      <c r="C168" s="163"/>
      <c r="D168" s="163"/>
      <c r="E168" s="163"/>
      <c r="F168" s="163"/>
      <c r="G168" s="295">
        <f>COUNTIF($E$5:E168,E168)</f>
        <v>0</v>
      </c>
      <c r="L168" s="166" t="str">
        <f t="shared" ref="L168:Z168" si="112">IFERROR(L169,"-")</f>
        <v/>
      </c>
      <c r="M168" s="166" t="str">
        <f t="shared" si="112"/>
        <v/>
      </c>
      <c r="N168" s="166" t="str">
        <f t="shared" si="112"/>
        <v/>
      </c>
      <c r="O168" s="166" t="str">
        <f t="shared" si="112"/>
        <v/>
      </c>
      <c r="P168" s="166" t="str">
        <f t="shared" si="112"/>
        <v/>
      </c>
      <c r="Q168" s="166" t="str">
        <f t="shared" si="112"/>
        <v/>
      </c>
      <c r="R168" s="166" t="str">
        <f t="shared" si="112"/>
        <v/>
      </c>
      <c r="S168" s="166" t="str">
        <f t="shared" si="112"/>
        <v/>
      </c>
      <c r="T168" s="166" t="str">
        <f t="shared" si="112"/>
        <v/>
      </c>
      <c r="U168" s="166" t="str">
        <f t="shared" si="112"/>
        <v/>
      </c>
      <c r="V168" s="166" t="str">
        <f t="shared" si="112"/>
        <v/>
      </c>
      <c r="W168" s="166" t="str">
        <f t="shared" si="112"/>
        <v/>
      </c>
      <c r="X168" s="166" t="str">
        <f t="shared" si="112"/>
        <v/>
      </c>
      <c r="Y168" s="166" t="str">
        <f t="shared" si="112"/>
        <v/>
      </c>
      <c r="Z168" s="166" t="str">
        <f t="shared" si="112"/>
        <v/>
      </c>
    </row>
    <row r="169" spans="2:26" x14ac:dyDescent="0.25">
      <c r="B169" s="163"/>
      <c r="C169" s="163"/>
      <c r="D169" s="163"/>
      <c r="E169" s="163"/>
      <c r="F169" s="163"/>
      <c r="G169" s="295">
        <f>COUNTIF($E$5:E169,E169)</f>
        <v>0</v>
      </c>
      <c r="L169" s="167" t="str">
        <f t="array" ref="L169">IFERROR(IF(LEN(L$4)=0,"",INDEX(Kanban_Helper!$F$5:$F$504,
MATCH(L$4&amp;"-"&amp;(ROW($K169)-ROW($K$5)-MOD(ROW($K169)-ROW($K$5),3))/3+1, Kanban_Helper!$E$5:$E$504&amp;"-"&amp;Kanban_Helper!$G$5:$G$504,0),
1)),"")</f>
        <v/>
      </c>
      <c r="M169" s="167" t="str">
        <f t="array" ref="M169">IFERROR(IF(LEN(M$4)=0,"",INDEX(Kanban_Helper!$F$5:$F$504,
MATCH(M$4&amp;"-"&amp;(ROW($K169)-ROW($K$5)-MOD(ROW($K169)-ROW($K$5),3))/3+1, Kanban_Helper!$E$5:$E$504&amp;"-"&amp;Kanban_Helper!$G$5:$G$504,0),
1)),"")</f>
        <v/>
      </c>
      <c r="N169" s="167" t="str">
        <f t="array" ref="N169">IFERROR(IF(LEN(N$4)=0,"",INDEX(Kanban_Helper!$F$5:$F$504,
MATCH(N$4&amp;"-"&amp;(ROW($K169)-ROW($K$5)-MOD(ROW($K169)-ROW($K$5),3))/3+1, Kanban_Helper!$E$5:$E$504&amp;"-"&amp;Kanban_Helper!$G$5:$G$504,0),
1)),"")</f>
        <v/>
      </c>
      <c r="O169" s="167" t="str">
        <f t="array" ref="O169">IFERROR(IF(LEN(O$4)=0,"",INDEX(Kanban_Helper!$F$5:$F$504,
MATCH(O$4&amp;"-"&amp;(ROW($K169)-ROW($K$5)-MOD(ROW($K169)-ROW($K$5),3))/3+1, Kanban_Helper!$E$5:$E$504&amp;"-"&amp;Kanban_Helper!$G$5:$G$504,0),
1)),"")</f>
        <v/>
      </c>
      <c r="P169" s="167" t="str">
        <f t="array" ref="P169">IFERROR(IF(LEN(P$4)=0,"",INDEX(Kanban_Helper!$F$5:$F$504,
MATCH(P$4&amp;"-"&amp;(ROW($K169)-ROW($K$5)-MOD(ROW($K169)-ROW($K$5),3))/3+1, Kanban_Helper!$E$5:$E$504&amp;"-"&amp;Kanban_Helper!$G$5:$G$504,0),
1)),"")</f>
        <v/>
      </c>
      <c r="Q169" s="167" t="str">
        <f t="array" ref="Q169">IFERROR(IF(LEN(Q$4)=0,"",INDEX(Kanban_Helper!$F$5:$F$504,
MATCH(Q$4&amp;"-"&amp;(ROW($K169)-ROW($K$5)-MOD(ROW($K169)-ROW($K$5),3))/3+1, Kanban_Helper!$E$5:$E$504&amp;"-"&amp;Kanban_Helper!$G$5:$G$504,0),
1)),"")</f>
        <v/>
      </c>
      <c r="R169" s="167" t="str">
        <f t="array" ref="R169">IFERROR(IF(LEN(R$4)=0,"",INDEX(Kanban_Helper!$F$5:$F$504,
MATCH(R$4&amp;"-"&amp;(ROW($K169)-ROW($K$5)-MOD(ROW($K169)-ROW($K$5),3))/3+1, Kanban_Helper!$E$5:$E$504&amp;"-"&amp;Kanban_Helper!$G$5:$G$504,0),
1)),"")</f>
        <v/>
      </c>
      <c r="S169" s="167" t="str">
        <f t="array" ref="S169">IFERROR(IF(LEN(S$4)=0,"",INDEX(Kanban_Helper!$F$5:$F$504,
MATCH(S$4&amp;"-"&amp;(ROW($K169)-ROW($K$5)-MOD(ROW($K169)-ROW($K$5),3))/3+1, Kanban_Helper!$E$5:$E$504&amp;"-"&amp;Kanban_Helper!$G$5:$G$504,0),
1)),"")</f>
        <v/>
      </c>
      <c r="T169" s="167" t="str">
        <f t="array" ref="T169">IFERROR(IF(LEN(T$4)=0,"",INDEX(Kanban_Helper!$F$5:$F$504,
MATCH(T$4&amp;"-"&amp;(ROW($K169)-ROW($K$5)-MOD(ROW($K169)-ROW($K$5),3))/3+1, Kanban_Helper!$E$5:$E$504&amp;"-"&amp;Kanban_Helper!$G$5:$G$504,0),
1)),"")</f>
        <v/>
      </c>
      <c r="U169" s="167" t="str">
        <f t="array" ref="U169">IFERROR(IF(LEN(U$4)=0,"",INDEX(Kanban_Helper!$F$5:$F$504,
MATCH(U$4&amp;"-"&amp;(ROW($K169)-ROW($K$5)-MOD(ROW($K169)-ROW($K$5),3))/3+1, Kanban_Helper!$E$5:$E$504&amp;"-"&amp;Kanban_Helper!$G$5:$G$504,0),
1)),"")</f>
        <v/>
      </c>
      <c r="V169" s="167" t="str">
        <f t="array" ref="V169">IFERROR(IF(LEN(V$4)=0,"",INDEX(Kanban_Helper!$F$5:$F$504,
MATCH(V$4&amp;"-"&amp;(ROW($K169)-ROW($K$5)-MOD(ROW($K169)-ROW($K$5),3))/3+1, Kanban_Helper!$E$5:$E$504&amp;"-"&amp;Kanban_Helper!$G$5:$G$504,0),
1)),"")</f>
        <v/>
      </c>
      <c r="W169" s="167" t="str">
        <f t="array" ref="W169">IFERROR(IF(LEN(W$4)=0,"",INDEX(Kanban_Helper!$F$5:$F$504,
MATCH(W$4&amp;"-"&amp;(ROW($K169)-ROW($K$5)-MOD(ROW($K169)-ROW($K$5),3))/3+1, Kanban_Helper!$E$5:$E$504&amp;"-"&amp;Kanban_Helper!$G$5:$G$504,0),
1)),"")</f>
        <v/>
      </c>
      <c r="X169" s="167" t="str">
        <f t="array" ref="X169">IFERROR(IF(LEN(X$4)=0,"",INDEX(Kanban_Helper!$F$5:$F$504,
MATCH(X$4&amp;"-"&amp;(ROW($K169)-ROW($K$5)-MOD(ROW($K169)-ROW($K$5),3))/3+1, Kanban_Helper!$E$5:$E$504&amp;"-"&amp;Kanban_Helper!$G$5:$G$504,0),
1)),"")</f>
        <v/>
      </c>
      <c r="Y169" s="167" t="str">
        <f t="array" ref="Y169">IFERROR(IF(LEN(Y$4)=0,"",INDEX(Kanban_Helper!$F$5:$F$504,
MATCH(Y$4&amp;"-"&amp;(ROW($K169)-ROW($K$5)-MOD(ROW($K169)-ROW($K$5),3))/3+1, Kanban_Helper!$E$5:$E$504&amp;"-"&amp;Kanban_Helper!$G$5:$G$504,0),
1)),"")</f>
        <v/>
      </c>
      <c r="Z169" s="167" t="str">
        <f t="array" ref="Z169">IFERROR(IF(LEN(Z$4)=0,"",INDEX(Kanban_Helper!$F$5:$F$504,
MATCH(Z$4&amp;"-"&amp;(ROW($K169)-ROW($K$5)-MOD(ROW($K169)-ROW($K$5),3))/3+1, Kanban_Helper!$E$5:$E$504&amp;"-"&amp;Kanban_Helper!$G$5:$G$504,0),
1)),"")</f>
        <v/>
      </c>
    </row>
    <row r="170" spans="2:26" x14ac:dyDescent="0.25">
      <c r="B170" s="163"/>
      <c r="C170" s="163"/>
      <c r="D170" s="163"/>
      <c r="E170" s="163"/>
      <c r="F170" s="163"/>
      <c r="G170" s="295">
        <f>COUNTIF($E$5:E170,E170)</f>
        <v>0</v>
      </c>
      <c r="L170" s="166" t="str">
        <f t="shared" ref="L170:Z170" si="113">IFERROR(L172,"-")</f>
        <v/>
      </c>
      <c r="M170" s="166" t="str">
        <f t="shared" si="113"/>
        <v/>
      </c>
      <c r="N170" s="166" t="str">
        <f t="shared" si="113"/>
        <v/>
      </c>
      <c r="O170" s="166" t="str">
        <f t="shared" si="113"/>
        <v/>
      </c>
      <c r="P170" s="166" t="str">
        <f t="shared" si="113"/>
        <v/>
      </c>
      <c r="Q170" s="166" t="str">
        <f t="shared" si="113"/>
        <v/>
      </c>
      <c r="R170" s="166" t="str">
        <f t="shared" si="113"/>
        <v/>
      </c>
      <c r="S170" s="166" t="str">
        <f t="shared" si="113"/>
        <v/>
      </c>
      <c r="T170" s="166" t="str">
        <f t="shared" si="113"/>
        <v/>
      </c>
      <c r="U170" s="166" t="str">
        <f t="shared" si="113"/>
        <v/>
      </c>
      <c r="V170" s="166" t="str">
        <f t="shared" si="113"/>
        <v/>
      </c>
      <c r="W170" s="166" t="str">
        <f t="shared" si="113"/>
        <v/>
      </c>
      <c r="X170" s="166" t="str">
        <f t="shared" si="113"/>
        <v/>
      </c>
      <c r="Y170" s="166" t="str">
        <f t="shared" si="113"/>
        <v/>
      </c>
      <c r="Z170" s="166" t="str">
        <f t="shared" si="113"/>
        <v/>
      </c>
    </row>
    <row r="171" spans="2:26" x14ac:dyDescent="0.25">
      <c r="B171" s="163"/>
      <c r="C171" s="163"/>
      <c r="D171" s="163"/>
      <c r="E171" s="163"/>
      <c r="F171" s="163"/>
      <c r="G171" s="295">
        <f>COUNTIF($E$5:E171,E171)</f>
        <v>0</v>
      </c>
      <c r="L171" s="166" t="str">
        <f t="shared" ref="L171:Z171" si="114">IFERROR(L172,"-")</f>
        <v/>
      </c>
      <c r="M171" s="166" t="str">
        <f t="shared" si="114"/>
        <v/>
      </c>
      <c r="N171" s="166" t="str">
        <f t="shared" si="114"/>
        <v/>
      </c>
      <c r="O171" s="166" t="str">
        <f t="shared" si="114"/>
        <v/>
      </c>
      <c r="P171" s="166" t="str">
        <f t="shared" si="114"/>
        <v/>
      </c>
      <c r="Q171" s="166" t="str">
        <f t="shared" si="114"/>
        <v/>
      </c>
      <c r="R171" s="166" t="str">
        <f t="shared" si="114"/>
        <v/>
      </c>
      <c r="S171" s="166" t="str">
        <f t="shared" si="114"/>
        <v/>
      </c>
      <c r="T171" s="166" t="str">
        <f t="shared" si="114"/>
        <v/>
      </c>
      <c r="U171" s="166" t="str">
        <f t="shared" si="114"/>
        <v/>
      </c>
      <c r="V171" s="166" t="str">
        <f t="shared" si="114"/>
        <v/>
      </c>
      <c r="W171" s="166" t="str">
        <f t="shared" si="114"/>
        <v/>
      </c>
      <c r="X171" s="166" t="str">
        <f t="shared" si="114"/>
        <v/>
      </c>
      <c r="Y171" s="166" t="str">
        <f t="shared" si="114"/>
        <v/>
      </c>
      <c r="Z171" s="166" t="str">
        <f t="shared" si="114"/>
        <v/>
      </c>
    </row>
    <row r="172" spans="2:26" x14ac:dyDescent="0.25">
      <c r="B172" s="163"/>
      <c r="C172" s="163"/>
      <c r="D172" s="163"/>
      <c r="E172" s="163"/>
      <c r="F172" s="163"/>
      <c r="G172" s="295">
        <f>COUNTIF($E$5:E172,E172)</f>
        <v>0</v>
      </c>
      <c r="L172" s="167" t="str">
        <f t="array" ref="L172">IFERROR(IF(LEN(L$4)=0,"",INDEX(Kanban_Helper!$F$5:$F$504,
MATCH(L$4&amp;"-"&amp;(ROW($K172)-ROW($K$5)-MOD(ROW($K172)-ROW($K$5),3))/3+1, Kanban_Helper!$E$5:$E$504&amp;"-"&amp;Kanban_Helper!$G$5:$G$504,0),
1)),"")</f>
        <v/>
      </c>
      <c r="M172" s="167" t="str">
        <f t="array" ref="M172">IFERROR(IF(LEN(M$4)=0,"",INDEX(Kanban_Helper!$F$5:$F$504,
MATCH(M$4&amp;"-"&amp;(ROW($K172)-ROW($K$5)-MOD(ROW($K172)-ROW($K$5),3))/3+1, Kanban_Helper!$E$5:$E$504&amp;"-"&amp;Kanban_Helper!$G$5:$G$504,0),
1)),"")</f>
        <v/>
      </c>
      <c r="N172" s="167" t="str">
        <f t="array" ref="N172">IFERROR(IF(LEN(N$4)=0,"",INDEX(Kanban_Helper!$F$5:$F$504,
MATCH(N$4&amp;"-"&amp;(ROW($K172)-ROW($K$5)-MOD(ROW($K172)-ROW($K$5),3))/3+1, Kanban_Helper!$E$5:$E$504&amp;"-"&amp;Kanban_Helper!$G$5:$G$504,0),
1)),"")</f>
        <v/>
      </c>
      <c r="O172" s="167" t="str">
        <f t="array" ref="O172">IFERROR(IF(LEN(O$4)=0,"",INDEX(Kanban_Helper!$F$5:$F$504,
MATCH(O$4&amp;"-"&amp;(ROW($K172)-ROW($K$5)-MOD(ROW($K172)-ROW($K$5),3))/3+1, Kanban_Helper!$E$5:$E$504&amp;"-"&amp;Kanban_Helper!$G$5:$G$504,0),
1)),"")</f>
        <v/>
      </c>
      <c r="P172" s="167" t="str">
        <f t="array" ref="P172">IFERROR(IF(LEN(P$4)=0,"",INDEX(Kanban_Helper!$F$5:$F$504,
MATCH(P$4&amp;"-"&amp;(ROW($K172)-ROW($K$5)-MOD(ROW($K172)-ROW($K$5),3))/3+1, Kanban_Helper!$E$5:$E$504&amp;"-"&amp;Kanban_Helper!$G$5:$G$504,0),
1)),"")</f>
        <v/>
      </c>
      <c r="Q172" s="167" t="str">
        <f t="array" ref="Q172">IFERROR(IF(LEN(Q$4)=0,"",INDEX(Kanban_Helper!$F$5:$F$504,
MATCH(Q$4&amp;"-"&amp;(ROW($K172)-ROW($K$5)-MOD(ROW($K172)-ROW($K$5),3))/3+1, Kanban_Helper!$E$5:$E$504&amp;"-"&amp;Kanban_Helper!$G$5:$G$504,0),
1)),"")</f>
        <v/>
      </c>
      <c r="R172" s="167" t="str">
        <f t="array" ref="R172">IFERROR(IF(LEN(R$4)=0,"",INDEX(Kanban_Helper!$F$5:$F$504,
MATCH(R$4&amp;"-"&amp;(ROW($K172)-ROW($K$5)-MOD(ROW($K172)-ROW($K$5),3))/3+1, Kanban_Helper!$E$5:$E$504&amp;"-"&amp;Kanban_Helper!$G$5:$G$504,0),
1)),"")</f>
        <v/>
      </c>
      <c r="S172" s="167" t="str">
        <f t="array" ref="S172">IFERROR(IF(LEN(S$4)=0,"",INDEX(Kanban_Helper!$F$5:$F$504,
MATCH(S$4&amp;"-"&amp;(ROW($K172)-ROW($K$5)-MOD(ROW($K172)-ROW($K$5),3))/3+1, Kanban_Helper!$E$5:$E$504&amp;"-"&amp;Kanban_Helper!$G$5:$G$504,0),
1)),"")</f>
        <v/>
      </c>
      <c r="T172" s="167" t="str">
        <f t="array" ref="T172">IFERROR(IF(LEN(T$4)=0,"",INDEX(Kanban_Helper!$F$5:$F$504,
MATCH(T$4&amp;"-"&amp;(ROW($K172)-ROW($K$5)-MOD(ROW($K172)-ROW($K$5),3))/3+1, Kanban_Helper!$E$5:$E$504&amp;"-"&amp;Kanban_Helper!$G$5:$G$504,0),
1)),"")</f>
        <v/>
      </c>
      <c r="U172" s="167" t="str">
        <f t="array" ref="U172">IFERROR(IF(LEN(U$4)=0,"",INDEX(Kanban_Helper!$F$5:$F$504,
MATCH(U$4&amp;"-"&amp;(ROW($K172)-ROW($K$5)-MOD(ROW($K172)-ROW($K$5),3))/3+1, Kanban_Helper!$E$5:$E$504&amp;"-"&amp;Kanban_Helper!$G$5:$G$504,0),
1)),"")</f>
        <v/>
      </c>
      <c r="V172" s="167" t="str">
        <f t="array" ref="V172">IFERROR(IF(LEN(V$4)=0,"",INDEX(Kanban_Helper!$F$5:$F$504,
MATCH(V$4&amp;"-"&amp;(ROW($K172)-ROW($K$5)-MOD(ROW($K172)-ROW($K$5),3))/3+1, Kanban_Helper!$E$5:$E$504&amp;"-"&amp;Kanban_Helper!$G$5:$G$504,0),
1)),"")</f>
        <v/>
      </c>
      <c r="W172" s="167" t="str">
        <f t="array" ref="W172">IFERROR(IF(LEN(W$4)=0,"",INDEX(Kanban_Helper!$F$5:$F$504,
MATCH(W$4&amp;"-"&amp;(ROW($K172)-ROW($K$5)-MOD(ROW($K172)-ROW($K$5),3))/3+1, Kanban_Helper!$E$5:$E$504&amp;"-"&amp;Kanban_Helper!$G$5:$G$504,0),
1)),"")</f>
        <v/>
      </c>
      <c r="X172" s="167" t="str">
        <f t="array" ref="X172">IFERROR(IF(LEN(X$4)=0,"",INDEX(Kanban_Helper!$F$5:$F$504,
MATCH(X$4&amp;"-"&amp;(ROW($K172)-ROW($K$5)-MOD(ROW($K172)-ROW($K$5),3))/3+1, Kanban_Helper!$E$5:$E$504&amp;"-"&amp;Kanban_Helper!$G$5:$G$504,0),
1)),"")</f>
        <v/>
      </c>
      <c r="Y172" s="167" t="str">
        <f t="array" ref="Y172">IFERROR(IF(LEN(Y$4)=0,"",INDEX(Kanban_Helper!$F$5:$F$504,
MATCH(Y$4&amp;"-"&amp;(ROW($K172)-ROW($K$5)-MOD(ROW($K172)-ROW($K$5),3))/3+1, Kanban_Helper!$E$5:$E$504&amp;"-"&amp;Kanban_Helper!$G$5:$G$504,0),
1)),"")</f>
        <v/>
      </c>
      <c r="Z172" s="167" t="str">
        <f t="array" ref="Z172">IFERROR(IF(LEN(Z$4)=0,"",INDEX(Kanban_Helper!$F$5:$F$504,
MATCH(Z$4&amp;"-"&amp;(ROW($K172)-ROW($K$5)-MOD(ROW($K172)-ROW($K$5),3))/3+1, Kanban_Helper!$E$5:$E$504&amp;"-"&amp;Kanban_Helper!$G$5:$G$504,0),
1)),"")</f>
        <v/>
      </c>
    </row>
    <row r="173" spans="2:26" x14ac:dyDescent="0.25">
      <c r="B173" s="163"/>
      <c r="C173" s="163"/>
      <c r="D173" s="163"/>
      <c r="E173" s="163"/>
      <c r="F173" s="163"/>
      <c r="G173" s="295">
        <f>COUNTIF($E$5:E173,E173)</f>
        <v>0</v>
      </c>
      <c r="L173" s="166" t="str">
        <f t="shared" ref="L173:Z173" si="115">IFERROR(L175,"-")</f>
        <v/>
      </c>
      <c r="M173" s="166" t="str">
        <f t="shared" si="115"/>
        <v/>
      </c>
      <c r="N173" s="166" t="str">
        <f t="shared" si="115"/>
        <v/>
      </c>
      <c r="O173" s="166" t="str">
        <f t="shared" si="115"/>
        <v/>
      </c>
      <c r="P173" s="166" t="str">
        <f t="shared" si="115"/>
        <v/>
      </c>
      <c r="Q173" s="166" t="str">
        <f t="shared" si="115"/>
        <v/>
      </c>
      <c r="R173" s="166" t="str">
        <f t="shared" si="115"/>
        <v/>
      </c>
      <c r="S173" s="166" t="str">
        <f t="shared" si="115"/>
        <v/>
      </c>
      <c r="T173" s="166" t="str">
        <f t="shared" si="115"/>
        <v/>
      </c>
      <c r="U173" s="166" t="str">
        <f t="shared" si="115"/>
        <v/>
      </c>
      <c r="V173" s="166" t="str">
        <f t="shared" si="115"/>
        <v/>
      </c>
      <c r="W173" s="166" t="str">
        <f t="shared" si="115"/>
        <v/>
      </c>
      <c r="X173" s="166" t="str">
        <f t="shared" si="115"/>
        <v/>
      </c>
      <c r="Y173" s="166" t="str">
        <f t="shared" si="115"/>
        <v/>
      </c>
      <c r="Z173" s="166" t="str">
        <f t="shared" si="115"/>
        <v/>
      </c>
    </row>
    <row r="174" spans="2:26" x14ac:dyDescent="0.25">
      <c r="B174" s="163"/>
      <c r="C174" s="163"/>
      <c r="D174" s="163"/>
      <c r="E174" s="163"/>
      <c r="F174" s="163"/>
      <c r="G174" s="295">
        <f>COUNTIF($E$5:E174,E174)</f>
        <v>0</v>
      </c>
      <c r="L174" s="166" t="str">
        <f t="shared" ref="L174:Z174" si="116">IFERROR(L175,"-")</f>
        <v/>
      </c>
      <c r="M174" s="166" t="str">
        <f t="shared" si="116"/>
        <v/>
      </c>
      <c r="N174" s="166" t="str">
        <f t="shared" si="116"/>
        <v/>
      </c>
      <c r="O174" s="166" t="str">
        <f t="shared" si="116"/>
        <v/>
      </c>
      <c r="P174" s="166" t="str">
        <f t="shared" si="116"/>
        <v/>
      </c>
      <c r="Q174" s="166" t="str">
        <f t="shared" si="116"/>
        <v/>
      </c>
      <c r="R174" s="166" t="str">
        <f t="shared" si="116"/>
        <v/>
      </c>
      <c r="S174" s="166" t="str">
        <f t="shared" si="116"/>
        <v/>
      </c>
      <c r="T174" s="166" t="str">
        <f t="shared" si="116"/>
        <v/>
      </c>
      <c r="U174" s="166" t="str">
        <f t="shared" si="116"/>
        <v/>
      </c>
      <c r="V174" s="166" t="str">
        <f t="shared" si="116"/>
        <v/>
      </c>
      <c r="W174" s="166" t="str">
        <f t="shared" si="116"/>
        <v/>
      </c>
      <c r="X174" s="166" t="str">
        <f t="shared" si="116"/>
        <v/>
      </c>
      <c r="Y174" s="166" t="str">
        <f t="shared" si="116"/>
        <v/>
      </c>
      <c r="Z174" s="166" t="str">
        <f t="shared" si="116"/>
        <v/>
      </c>
    </row>
    <row r="175" spans="2:26" x14ac:dyDescent="0.25">
      <c r="B175" s="163"/>
      <c r="C175" s="163"/>
      <c r="D175" s="163"/>
      <c r="E175" s="163"/>
      <c r="F175" s="163"/>
      <c r="G175" s="295">
        <f>COUNTIF($E$5:E175,E175)</f>
        <v>0</v>
      </c>
      <c r="L175" s="167" t="str">
        <f t="array" ref="L175">IFERROR(IF(LEN(L$4)=0,"",INDEX(Kanban_Helper!$F$5:$F$504,
MATCH(L$4&amp;"-"&amp;(ROW($K175)-ROW($K$5)-MOD(ROW($K175)-ROW($K$5),3))/3+1, Kanban_Helper!$E$5:$E$504&amp;"-"&amp;Kanban_Helper!$G$5:$G$504,0),
1)),"")</f>
        <v/>
      </c>
      <c r="M175" s="167" t="str">
        <f t="array" ref="M175">IFERROR(IF(LEN(M$4)=0,"",INDEX(Kanban_Helper!$F$5:$F$504,
MATCH(M$4&amp;"-"&amp;(ROW($K175)-ROW($K$5)-MOD(ROW($K175)-ROW($K$5),3))/3+1, Kanban_Helper!$E$5:$E$504&amp;"-"&amp;Kanban_Helper!$G$5:$G$504,0),
1)),"")</f>
        <v/>
      </c>
      <c r="N175" s="167" t="str">
        <f t="array" ref="N175">IFERROR(IF(LEN(N$4)=0,"",INDEX(Kanban_Helper!$F$5:$F$504,
MATCH(N$4&amp;"-"&amp;(ROW($K175)-ROW($K$5)-MOD(ROW($K175)-ROW($K$5),3))/3+1, Kanban_Helper!$E$5:$E$504&amp;"-"&amp;Kanban_Helper!$G$5:$G$504,0),
1)),"")</f>
        <v/>
      </c>
      <c r="O175" s="167" t="str">
        <f t="array" ref="O175">IFERROR(IF(LEN(O$4)=0,"",INDEX(Kanban_Helper!$F$5:$F$504,
MATCH(O$4&amp;"-"&amp;(ROW($K175)-ROW($K$5)-MOD(ROW($K175)-ROW($K$5),3))/3+1, Kanban_Helper!$E$5:$E$504&amp;"-"&amp;Kanban_Helper!$G$5:$G$504,0),
1)),"")</f>
        <v/>
      </c>
      <c r="P175" s="167" t="str">
        <f t="array" ref="P175">IFERROR(IF(LEN(P$4)=0,"",INDEX(Kanban_Helper!$F$5:$F$504,
MATCH(P$4&amp;"-"&amp;(ROW($K175)-ROW($K$5)-MOD(ROW($K175)-ROW($K$5),3))/3+1, Kanban_Helper!$E$5:$E$504&amp;"-"&amp;Kanban_Helper!$G$5:$G$504,0),
1)),"")</f>
        <v/>
      </c>
      <c r="Q175" s="167" t="str">
        <f t="array" ref="Q175">IFERROR(IF(LEN(Q$4)=0,"",INDEX(Kanban_Helper!$F$5:$F$504,
MATCH(Q$4&amp;"-"&amp;(ROW($K175)-ROW($K$5)-MOD(ROW($K175)-ROW($K$5),3))/3+1, Kanban_Helper!$E$5:$E$504&amp;"-"&amp;Kanban_Helper!$G$5:$G$504,0),
1)),"")</f>
        <v/>
      </c>
      <c r="R175" s="167" t="str">
        <f t="array" ref="R175">IFERROR(IF(LEN(R$4)=0,"",INDEX(Kanban_Helper!$F$5:$F$504,
MATCH(R$4&amp;"-"&amp;(ROW($K175)-ROW($K$5)-MOD(ROW($K175)-ROW($K$5),3))/3+1, Kanban_Helper!$E$5:$E$504&amp;"-"&amp;Kanban_Helper!$G$5:$G$504,0),
1)),"")</f>
        <v/>
      </c>
      <c r="S175" s="167" t="str">
        <f t="array" ref="S175">IFERROR(IF(LEN(S$4)=0,"",INDEX(Kanban_Helper!$F$5:$F$504,
MATCH(S$4&amp;"-"&amp;(ROW($K175)-ROW($K$5)-MOD(ROW($K175)-ROW($K$5),3))/3+1, Kanban_Helper!$E$5:$E$504&amp;"-"&amp;Kanban_Helper!$G$5:$G$504,0),
1)),"")</f>
        <v/>
      </c>
      <c r="T175" s="167" t="str">
        <f t="array" ref="T175">IFERROR(IF(LEN(T$4)=0,"",INDEX(Kanban_Helper!$F$5:$F$504,
MATCH(T$4&amp;"-"&amp;(ROW($K175)-ROW($K$5)-MOD(ROW($K175)-ROW($K$5),3))/3+1, Kanban_Helper!$E$5:$E$504&amp;"-"&amp;Kanban_Helper!$G$5:$G$504,0),
1)),"")</f>
        <v/>
      </c>
      <c r="U175" s="167" t="str">
        <f t="array" ref="U175">IFERROR(IF(LEN(U$4)=0,"",INDEX(Kanban_Helper!$F$5:$F$504,
MATCH(U$4&amp;"-"&amp;(ROW($K175)-ROW($K$5)-MOD(ROW($K175)-ROW($K$5),3))/3+1, Kanban_Helper!$E$5:$E$504&amp;"-"&amp;Kanban_Helper!$G$5:$G$504,0),
1)),"")</f>
        <v/>
      </c>
      <c r="V175" s="167" t="str">
        <f t="array" ref="V175">IFERROR(IF(LEN(V$4)=0,"",INDEX(Kanban_Helper!$F$5:$F$504,
MATCH(V$4&amp;"-"&amp;(ROW($K175)-ROW($K$5)-MOD(ROW($K175)-ROW($K$5),3))/3+1, Kanban_Helper!$E$5:$E$504&amp;"-"&amp;Kanban_Helper!$G$5:$G$504,0),
1)),"")</f>
        <v/>
      </c>
      <c r="W175" s="167" t="str">
        <f t="array" ref="W175">IFERROR(IF(LEN(W$4)=0,"",INDEX(Kanban_Helper!$F$5:$F$504,
MATCH(W$4&amp;"-"&amp;(ROW($K175)-ROW($K$5)-MOD(ROW($K175)-ROW($K$5),3))/3+1, Kanban_Helper!$E$5:$E$504&amp;"-"&amp;Kanban_Helper!$G$5:$G$504,0),
1)),"")</f>
        <v/>
      </c>
      <c r="X175" s="167" t="str">
        <f t="array" ref="X175">IFERROR(IF(LEN(X$4)=0,"",INDEX(Kanban_Helper!$F$5:$F$504,
MATCH(X$4&amp;"-"&amp;(ROW($K175)-ROW($K$5)-MOD(ROW($K175)-ROW($K$5),3))/3+1, Kanban_Helper!$E$5:$E$504&amp;"-"&amp;Kanban_Helper!$G$5:$G$504,0),
1)),"")</f>
        <v/>
      </c>
      <c r="Y175" s="167" t="str">
        <f t="array" ref="Y175">IFERROR(IF(LEN(Y$4)=0,"",INDEX(Kanban_Helper!$F$5:$F$504,
MATCH(Y$4&amp;"-"&amp;(ROW($K175)-ROW($K$5)-MOD(ROW($K175)-ROW($K$5),3))/3+1, Kanban_Helper!$E$5:$E$504&amp;"-"&amp;Kanban_Helper!$G$5:$G$504,0),
1)),"")</f>
        <v/>
      </c>
      <c r="Z175" s="167" t="str">
        <f t="array" ref="Z175">IFERROR(IF(LEN(Z$4)=0,"",INDEX(Kanban_Helper!$F$5:$F$504,
MATCH(Z$4&amp;"-"&amp;(ROW($K175)-ROW($K$5)-MOD(ROW($K175)-ROW($K$5),3))/3+1, Kanban_Helper!$E$5:$E$504&amp;"-"&amp;Kanban_Helper!$G$5:$G$504,0),
1)),"")</f>
        <v/>
      </c>
    </row>
    <row r="176" spans="2:26" x14ac:dyDescent="0.25">
      <c r="B176" s="163"/>
      <c r="C176" s="163"/>
      <c r="D176" s="163"/>
      <c r="E176" s="163"/>
      <c r="F176" s="163"/>
      <c r="G176" s="295">
        <f>COUNTIF($E$5:E176,E176)</f>
        <v>0</v>
      </c>
      <c r="L176" s="166" t="str">
        <f t="shared" ref="L176:Z176" si="117">IFERROR(L178,"-")</f>
        <v/>
      </c>
      <c r="M176" s="166" t="str">
        <f t="shared" si="117"/>
        <v/>
      </c>
      <c r="N176" s="166" t="str">
        <f t="shared" si="117"/>
        <v/>
      </c>
      <c r="O176" s="166" t="str">
        <f t="shared" si="117"/>
        <v/>
      </c>
      <c r="P176" s="166" t="str">
        <f t="shared" si="117"/>
        <v/>
      </c>
      <c r="Q176" s="166" t="str">
        <f t="shared" si="117"/>
        <v/>
      </c>
      <c r="R176" s="166" t="str">
        <f t="shared" si="117"/>
        <v/>
      </c>
      <c r="S176" s="166" t="str">
        <f t="shared" si="117"/>
        <v/>
      </c>
      <c r="T176" s="166" t="str">
        <f t="shared" si="117"/>
        <v/>
      </c>
      <c r="U176" s="166" t="str">
        <f t="shared" si="117"/>
        <v/>
      </c>
      <c r="V176" s="166" t="str">
        <f t="shared" si="117"/>
        <v/>
      </c>
      <c r="W176" s="166" t="str">
        <f t="shared" si="117"/>
        <v/>
      </c>
      <c r="X176" s="166" t="str">
        <f t="shared" si="117"/>
        <v/>
      </c>
      <c r="Y176" s="166" t="str">
        <f t="shared" si="117"/>
        <v/>
      </c>
      <c r="Z176" s="166" t="str">
        <f t="shared" si="117"/>
        <v/>
      </c>
    </row>
    <row r="177" spans="2:26" x14ac:dyDescent="0.25">
      <c r="B177" s="163"/>
      <c r="C177" s="163"/>
      <c r="D177" s="163"/>
      <c r="E177" s="163"/>
      <c r="F177" s="163"/>
      <c r="G177" s="295">
        <f>COUNTIF($E$5:E177,E177)</f>
        <v>0</v>
      </c>
      <c r="L177" s="166" t="str">
        <f t="shared" ref="L177:Z177" si="118">IFERROR(L178,"-")</f>
        <v/>
      </c>
      <c r="M177" s="166" t="str">
        <f t="shared" si="118"/>
        <v/>
      </c>
      <c r="N177" s="166" t="str">
        <f t="shared" si="118"/>
        <v/>
      </c>
      <c r="O177" s="166" t="str">
        <f t="shared" si="118"/>
        <v/>
      </c>
      <c r="P177" s="166" t="str">
        <f t="shared" si="118"/>
        <v/>
      </c>
      <c r="Q177" s="166" t="str">
        <f t="shared" si="118"/>
        <v/>
      </c>
      <c r="R177" s="166" t="str">
        <f t="shared" si="118"/>
        <v/>
      </c>
      <c r="S177" s="166" t="str">
        <f t="shared" si="118"/>
        <v/>
      </c>
      <c r="T177" s="166" t="str">
        <f t="shared" si="118"/>
        <v/>
      </c>
      <c r="U177" s="166" t="str">
        <f t="shared" si="118"/>
        <v/>
      </c>
      <c r="V177" s="166" t="str">
        <f t="shared" si="118"/>
        <v/>
      </c>
      <c r="W177" s="166" t="str">
        <f t="shared" si="118"/>
        <v/>
      </c>
      <c r="X177" s="166" t="str">
        <f t="shared" si="118"/>
        <v/>
      </c>
      <c r="Y177" s="166" t="str">
        <f t="shared" si="118"/>
        <v/>
      </c>
      <c r="Z177" s="166" t="str">
        <f t="shared" si="118"/>
        <v/>
      </c>
    </row>
    <row r="178" spans="2:26" x14ac:dyDescent="0.25">
      <c r="B178" s="163"/>
      <c r="C178" s="163"/>
      <c r="D178" s="163"/>
      <c r="E178" s="163"/>
      <c r="F178" s="163"/>
      <c r="G178" s="295">
        <f>COUNTIF($E$5:E178,E178)</f>
        <v>0</v>
      </c>
      <c r="L178" s="167" t="str">
        <f t="array" ref="L178">IFERROR(IF(LEN(L$4)=0,"",INDEX(Kanban_Helper!$F$5:$F$504,
MATCH(L$4&amp;"-"&amp;(ROW($K178)-ROW($K$5)-MOD(ROW($K178)-ROW($K$5),3))/3+1, Kanban_Helper!$E$5:$E$504&amp;"-"&amp;Kanban_Helper!$G$5:$G$504,0),
1)),"")</f>
        <v/>
      </c>
      <c r="M178" s="167" t="str">
        <f t="array" ref="M178">IFERROR(IF(LEN(M$4)=0,"",INDEX(Kanban_Helper!$F$5:$F$504,
MATCH(M$4&amp;"-"&amp;(ROW($K178)-ROW($K$5)-MOD(ROW($K178)-ROW($K$5),3))/3+1, Kanban_Helper!$E$5:$E$504&amp;"-"&amp;Kanban_Helper!$G$5:$G$504,0),
1)),"")</f>
        <v/>
      </c>
      <c r="N178" s="167" t="str">
        <f t="array" ref="N178">IFERROR(IF(LEN(N$4)=0,"",INDEX(Kanban_Helper!$F$5:$F$504,
MATCH(N$4&amp;"-"&amp;(ROW($K178)-ROW($K$5)-MOD(ROW($K178)-ROW($K$5),3))/3+1, Kanban_Helper!$E$5:$E$504&amp;"-"&amp;Kanban_Helper!$G$5:$G$504,0),
1)),"")</f>
        <v/>
      </c>
      <c r="O178" s="167" t="str">
        <f t="array" ref="O178">IFERROR(IF(LEN(O$4)=0,"",INDEX(Kanban_Helper!$F$5:$F$504,
MATCH(O$4&amp;"-"&amp;(ROW($K178)-ROW($K$5)-MOD(ROW($K178)-ROW($K$5),3))/3+1, Kanban_Helper!$E$5:$E$504&amp;"-"&amp;Kanban_Helper!$G$5:$G$504,0),
1)),"")</f>
        <v/>
      </c>
      <c r="P178" s="167" t="str">
        <f t="array" ref="P178">IFERROR(IF(LEN(P$4)=0,"",INDEX(Kanban_Helper!$F$5:$F$504,
MATCH(P$4&amp;"-"&amp;(ROW($K178)-ROW($K$5)-MOD(ROW($K178)-ROW($K$5),3))/3+1, Kanban_Helper!$E$5:$E$504&amp;"-"&amp;Kanban_Helper!$G$5:$G$504,0),
1)),"")</f>
        <v/>
      </c>
      <c r="Q178" s="167" t="str">
        <f t="array" ref="Q178">IFERROR(IF(LEN(Q$4)=0,"",INDEX(Kanban_Helper!$F$5:$F$504,
MATCH(Q$4&amp;"-"&amp;(ROW($K178)-ROW($K$5)-MOD(ROW($K178)-ROW($K$5),3))/3+1, Kanban_Helper!$E$5:$E$504&amp;"-"&amp;Kanban_Helper!$G$5:$G$504,0),
1)),"")</f>
        <v/>
      </c>
      <c r="R178" s="167" t="str">
        <f t="array" ref="R178">IFERROR(IF(LEN(R$4)=0,"",INDEX(Kanban_Helper!$F$5:$F$504,
MATCH(R$4&amp;"-"&amp;(ROW($K178)-ROW($K$5)-MOD(ROW($K178)-ROW($K$5),3))/3+1, Kanban_Helper!$E$5:$E$504&amp;"-"&amp;Kanban_Helper!$G$5:$G$504,0),
1)),"")</f>
        <v/>
      </c>
      <c r="S178" s="167" t="str">
        <f t="array" ref="S178">IFERROR(IF(LEN(S$4)=0,"",INDEX(Kanban_Helper!$F$5:$F$504,
MATCH(S$4&amp;"-"&amp;(ROW($K178)-ROW($K$5)-MOD(ROW($K178)-ROW($K$5),3))/3+1, Kanban_Helper!$E$5:$E$504&amp;"-"&amp;Kanban_Helper!$G$5:$G$504,0),
1)),"")</f>
        <v/>
      </c>
      <c r="T178" s="167" t="str">
        <f t="array" ref="T178">IFERROR(IF(LEN(T$4)=0,"",INDEX(Kanban_Helper!$F$5:$F$504,
MATCH(T$4&amp;"-"&amp;(ROW($K178)-ROW($K$5)-MOD(ROW($K178)-ROW($K$5),3))/3+1, Kanban_Helper!$E$5:$E$504&amp;"-"&amp;Kanban_Helper!$G$5:$G$504,0),
1)),"")</f>
        <v/>
      </c>
      <c r="U178" s="167" t="str">
        <f t="array" ref="U178">IFERROR(IF(LEN(U$4)=0,"",INDEX(Kanban_Helper!$F$5:$F$504,
MATCH(U$4&amp;"-"&amp;(ROW($K178)-ROW($K$5)-MOD(ROW($K178)-ROW($K$5),3))/3+1, Kanban_Helper!$E$5:$E$504&amp;"-"&amp;Kanban_Helper!$G$5:$G$504,0),
1)),"")</f>
        <v/>
      </c>
      <c r="V178" s="167" t="str">
        <f t="array" ref="V178">IFERROR(IF(LEN(V$4)=0,"",INDEX(Kanban_Helper!$F$5:$F$504,
MATCH(V$4&amp;"-"&amp;(ROW($K178)-ROW($K$5)-MOD(ROW($K178)-ROW($K$5),3))/3+1, Kanban_Helper!$E$5:$E$504&amp;"-"&amp;Kanban_Helper!$G$5:$G$504,0),
1)),"")</f>
        <v/>
      </c>
      <c r="W178" s="167" t="str">
        <f t="array" ref="W178">IFERROR(IF(LEN(W$4)=0,"",INDEX(Kanban_Helper!$F$5:$F$504,
MATCH(W$4&amp;"-"&amp;(ROW($K178)-ROW($K$5)-MOD(ROW($K178)-ROW($K$5),3))/3+1, Kanban_Helper!$E$5:$E$504&amp;"-"&amp;Kanban_Helper!$G$5:$G$504,0),
1)),"")</f>
        <v/>
      </c>
      <c r="X178" s="167" t="str">
        <f t="array" ref="X178">IFERROR(IF(LEN(X$4)=0,"",INDEX(Kanban_Helper!$F$5:$F$504,
MATCH(X$4&amp;"-"&amp;(ROW($K178)-ROW($K$5)-MOD(ROW($K178)-ROW($K$5),3))/3+1, Kanban_Helper!$E$5:$E$504&amp;"-"&amp;Kanban_Helper!$G$5:$G$504,0),
1)),"")</f>
        <v/>
      </c>
      <c r="Y178" s="167" t="str">
        <f t="array" ref="Y178">IFERROR(IF(LEN(Y$4)=0,"",INDEX(Kanban_Helper!$F$5:$F$504,
MATCH(Y$4&amp;"-"&amp;(ROW($K178)-ROW($K$5)-MOD(ROW($K178)-ROW($K$5),3))/3+1, Kanban_Helper!$E$5:$E$504&amp;"-"&amp;Kanban_Helper!$G$5:$G$504,0),
1)),"")</f>
        <v/>
      </c>
      <c r="Z178" s="167" t="str">
        <f t="array" ref="Z178">IFERROR(IF(LEN(Z$4)=0,"",INDEX(Kanban_Helper!$F$5:$F$504,
MATCH(Z$4&amp;"-"&amp;(ROW($K178)-ROW($K$5)-MOD(ROW($K178)-ROW($K$5),3))/3+1, Kanban_Helper!$E$5:$E$504&amp;"-"&amp;Kanban_Helper!$G$5:$G$504,0),
1)),"")</f>
        <v/>
      </c>
    </row>
    <row r="179" spans="2:26" x14ac:dyDescent="0.25">
      <c r="B179" s="163"/>
      <c r="C179" s="163"/>
      <c r="D179" s="163"/>
      <c r="E179" s="163"/>
      <c r="F179" s="163"/>
      <c r="G179" s="295">
        <f>COUNTIF($E$5:E179,E179)</f>
        <v>0</v>
      </c>
      <c r="L179" s="166" t="str">
        <f t="shared" ref="L179:Z179" si="119">IFERROR(L181,"-")</f>
        <v/>
      </c>
      <c r="M179" s="166" t="str">
        <f t="shared" si="119"/>
        <v/>
      </c>
      <c r="N179" s="166" t="str">
        <f t="shared" si="119"/>
        <v/>
      </c>
      <c r="O179" s="166" t="str">
        <f t="shared" si="119"/>
        <v/>
      </c>
      <c r="P179" s="166" t="str">
        <f t="shared" si="119"/>
        <v/>
      </c>
      <c r="Q179" s="166" t="str">
        <f t="shared" si="119"/>
        <v/>
      </c>
      <c r="R179" s="166" t="str">
        <f t="shared" si="119"/>
        <v/>
      </c>
      <c r="S179" s="166" t="str">
        <f t="shared" si="119"/>
        <v/>
      </c>
      <c r="T179" s="166" t="str">
        <f t="shared" si="119"/>
        <v/>
      </c>
      <c r="U179" s="166" t="str">
        <f t="shared" si="119"/>
        <v/>
      </c>
      <c r="V179" s="166" t="str">
        <f t="shared" si="119"/>
        <v/>
      </c>
      <c r="W179" s="166" t="str">
        <f t="shared" si="119"/>
        <v/>
      </c>
      <c r="X179" s="166" t="str">
        <f t="shared" si="119"/>
        <v/>
      </c>
      <c r="Y179" s="166" t="str">
        <f t="shared" si="119"/>
        <v/>
      </c>
      <c r="Z179" s="166" t="str">
        <f t="shared" si="119"/>
        <v/>
      </c>
    </row>
    <row r="180" spans="2:26" x14ac:dyDescent="0.25">
      <c r="B180" s="163"/>
      <c r="C180" s="163"/>
      <c r="D180" s="163"/>
      <c r="E180" s="163"/>
      <c r="F180" s="163"/>
      <c r="G180" s="295">
        <f>COUNTIF($E$5:E180,E180)</f>
        <v>0</v>
      </c>
      <c r="L180" s="166" t="str">
        <f t="shared" ref="L180:Z180" si="120">IFERROR(L181,"-")</f>
        <v/>
      </c>
      <c r="M180" s="166" t="str">
        <f t="shared" si="120"/>
        <v/>
      </c>
      <c r="N180" s="166" t="str">
        <f t="shared" si="120"/>
        <v/>
      </c>
      <c r="O180" s="166" t="str">
        <f t="shared" si="120"/>
        <v/>
      </c>
      <c r="P180" s="166" t="str">
        <f t="shared" si="120"/>
        <v/>
      </c>
      <c r="Q180" s="166" t="str">
        <f t="shared" si="120"/>
        <v/>
      </c>
      <c r="R180" s="166" t="str">
        <f t="shared" si="120"/>
        <v/>
      </c>
      <c r="S180" s="166" t="str">
        <f t="shared" si="120"/>
        <v/>
      </c>
      <c r="T180" s="166" t="str">
        <f t="shared" si="120"/>
        <v/>
      </c>
      <c r="U180" s="166" t="str">
        <f t="shared" si="120"/>
        <v/>
      </c>
      <c r="V180" s="166" t="str">
        <f t="shared" si="120"/>
        <v/>
      </c>
      <c r="W180" s="166" t="str">
        <f t="shared" si="120"/>
        <v/>
      </c>
      <c r="X180" s="166" t="str">
        <f t="shared" si="120"/>
        <v/>
      </c>
      <c r="Y180" s="166" t="str">
        <f t="shared" si="120"/>
        <v/>
      </c>
      <c r="Z180" s="166" t="str">
        <f t="shared" si="120"/>
        <v/>
      </c>
    </row>
    <row r="181" spans="2:26" x14ac:dyDescent="0.25">
      <c r="B181" s="163"/>
      <c r="C181" s="163"/>
      <c r="D181" s="163"/>
      <c r="E181" s="163"/>
      <c r="F181" s="163"/>
      <c r="G181" s="295">
        <f>COUNTIF($E$5:E181,E181)</f>
        <v>0</v>
      </c>
      <c r="L181" s="167" t="str">
        <f t="array" ref="L181">IFERROR(IF(LEN(L$4)=0,"",INDEX(Kanban_Helper!$F$5:$F$504,
MATCH(L$4&amp;"-"&amp;(ROW($K181)-ROW($K$5)-MOD(ROW($K181)-ROW($K$5),3))/3+1, Kanban_Helper!$E$5:$E$504&amp;"-"&amp;Kanban_Helper!$G$5:$G$504,0),
1)),"")</f>
        <v/>
      </c>
      <c r="M181" s="167" t="str">
        <f t="array" ref="M181">IFERROR(IF(LEN(M$4)=0,"",INDEX(Kanban_Helper!$F$5:$F$504,
MATCH(M$4&amp;"-"&amp;(ROW($K181)-ROW($K$5)-MOD(ROW($K181)-ROW($K$5),3))/3+1, Kanban_Helper!$E$5:$E$504&amp;"-"&amp;Kanban_Helper!$G$5:$G$504,0),
1)),"")</f>
        <v/>
      </c>
      <c r="N181" s="167" t="str">
        <f t="array" ref="N181">IFERROR(IF(LEN(N$4)=0,"",INDEX(Kanban_Helper!$F$5:$F$504,
MATCH(N$4&amp;"-"&amp;(ROW($K181)-ROW($K$5)-MOD(ROW($K181)-ROW($K$5),3))/3+1, Kanban_Helper!$E$5:$E$504&amp;"-"&amp;Kanban_Helper!$G$5:$G$504,0),
1)),"")</f>
        <v/>
      </c>
      <c r="O181" s="167" t="str">
        <f t="array" ref="O181">IFERROR(IF(LEN(O$4)=0,"",INDEX(Kanban_Helper!$F$5:$F$504,
MATCH(O$4&amp;"-"&amp;(ROW($K181)-ROW($K$5)-MOD(ROW($K181)-ROW($K$5),3))/3+1, Kanban_Helper!$E$5:$E$504&amp;"-"&amp;Kanban_Helper!$G$5:$G$504,0),
1)),"")</f>
        <v/>
      </c>
      <c r="P181" s="167" t="str">
        <f t="array" ref="P181">IFERROR(IF(LEN(P$4)=0,"",INDEX(Kanban_Helper!$F$5:$F$504,
MATCH(P$4&amp;"-"&amp;(ROW($K181)-ROW($K$5)-MOD(ROW($K181)-ROW($K$5),3))/3+1, Kanban_Helper!$E$5:$E$504&amp;"-"&amp;Kanban_Helper!$G$5:$G$504,0),
1)),"")</f>
        <v/>
      </c>
      <c r="Q181" s="167" t="str">
        <f t="array" ref="Q181">IFERROR(IF(LEN(Q$4)=0,"",INDEX(Kanban_Helper!$F$5:$F$504,
MATCH(Q$4&amp;"-"&amp;(ROW($K181)-ROW($K$5)-MOD(ROW($K181)-ROW($K$5),3))/3+1, Kanban_Helper!$E$5:$E$504&amp;"-"&amp;Kanban_Helper!$G$5:$G$504,0),
1)),"")</f>
        <v/>
      </c>
      <c r="R181" s="167" t="str">
        <f t="array" ref="R181">IFERROR(IF(LEN(R$4)=0,"",INDEX(Kanban_Helper!$F$5:$F$504,
MATCH(R$4&amp;"-"&amp;(ROW($K181)-ROW($K$5)-MOD(ROW($K181)-ROW($K$5),3))/3+1, Kanban_Helper!$E$5:$E$504&amp;"-"&amp;Kanban_Helper!$G$5:$G$504,0),
1)),"")</f>
        <v/>
      </c>
      <c r="S181" s="167" t="str">
        <f t="array" ref="S181">IFERROR(IF(LEN(S$4)=0,"",INDEX(Kanban_Helper!$F$5:$F$504,
MATCH(S$4&amp;"-"&amp;(ROW($K181)-ROW($K$5)-MOD(ROW($K181)-ROW($K$5),3))/3+1, Kanban_Helper!$E$5:$E$504&amp;"-"&amp;Kanban_Helper!$G$5:$G$504,0),
1)),"")</f>
        <v/>
      </c>
      <c r="T181" s="167" t="str">
        <f t="array" ref="T181">IFERROR(IF(LEN(T$4)=0,"",INDEX(Kanban_Helper!$F$5:$F$504,
MATCH(T$4&amp;"-"&amp;(ROW($K181)-ROW($K$5)-MOD(ROW($K181)-ROW($K$5),3))/3+1, Kanban_Helper!$E$5:$E$504&amp;"-"&amp;Kanban_Helper!$G$5:$G$504,0),
1)),"")</f>
        <v/>
      </c>
      <c r="U181" s="167" t="str">
        <f t="array" ref="U181">IFERROR(IF(LEN(U$4)=0,"",INDEX(Kanban_Helper!$F$5:$F$504,
MATCH(U$4&amp;"-"&amp;(ROW($K181)-ROW($K$5)-MOD(ROW($K181)-ROW($K$5),3))/3+1, Kanban_Helper!$E$5:$E$504&amp;"-"&amp;Kanban_Helper!$G$5:$G$504,0),
1)),"")</f>
        <v/>
      </c>
      <c r="V181" s="167" t="str">
        <f t="array" ref="V181">IFERROR(IF(LEN(V$4)=0,"",INDEX(Kanban_Helper!$F$5:$F$504,
MATCH(V$4&amp;"-"&amp;(ROW($K181)-ROW($K$5)-MOD(ROW($K181)-ROW($K$5),3))/3+1, Kanban_Helper!$E$5:$E$504&amp;"-"&amp;Kanban_Helper!$G$5:$G$504,0),
1)),"")</f>
        <v/>
      </c>
      <c r="W181" s="167" t="str">
        <f t="array" ref="W181">IFERROR(IF(LEN(W$4)=0,"",INDEX(Kanban_Helper!$F$5:$F$504,
MATCH(W$4&amp;"-"&amp;(ROW($K181)-ROW($K$5)-MOD(ROW($K181)-ROW($K$5),3))/3+1, Kanban_Helper!$E$5:$E$504&amp;"-"&amp;Kanban_Helper!$G$5:$G$504,0),
1)),"")</f>
        <v/>
      </c>
      <c r="X181" s="167" t="str">
        <f t="array" ref="X181">IFERROR(IF(LEN(X$4)=0,"",INDEX(Kanban_Helper!$F$5:$F$504,
MATCH(X$4&amp;"-"&amp;(ROW($K181)-ROW($K$5)-MOD(ROW($K181)-ROW($K$5),3))/3+1, Kanban_Helper!$E$5:$E$504&amp;"-"&amp;Kanban_Helper!$G$5:$G$504,0),
1)),"")</f>
        <v/>
      </c>
      <c r="Y181" s="167" t="str">
        <f t="array" ref="Y181">IFERROR(IF(LEN(Y$4)=0,"",INDEX(Kanban_Helper!$F$5:$F$504,
MATCH(Y$4&amp;"-"&amp;(ROW($K181)-ROW($K$5)-MOD(ROW($K181)-ROW($K$5),3))/3+1, Kanban_Helper!$E$5:$E$504&amp;"-"&amp;Kanban_Helper!$G$5:$G$504,0),
1)),"")</f>
        <v/>
      </c>
      <c r="Z181" s="167" t="str">
        <f t="array" ref="Z181">IFERROR(IF(LEN(Z$4)=0,"",INDEX(Kanban_Helper!$F$5:$F$504,
MATCH(Z$4&amp;"-"&amp;(ROW($K181)-ROW($K$5)-MOD(ROW($K181)-ROW($K$5),3))/3+1, Kanban_Helper!$E$5:$E$504&amp;"-"&amp;Kanban_Helper!$G$5:$G$504,0),
1)),"")</f>
        <v/>
      </c>
    </row>
    <row r="182" spans="2:26" x14ac:dyDescent="0.25">
      <c r="B182" s="163"/>
      <c r="C182" s="163"/>
      <c r="D182" s="163"/>
      <c r="E182" s="163"/>
      <c r="F182" s="163"/>
      <c r="G182" s="295">
        <f>COUNTIF($E$5:E182,E182)</f>
        <v>0</v>
      </c>
      <c r="L182" s="166" t="str">
        <f t="shared" ref="L182:Z182" si="121">IFERROR(L184,"-")</f>
        <v/>
      </c>
      <c r="M182" s="166" t="str">
        <f t="shared" si="121"/>
        <v/>
      </c>
      <c r="N182" s="166" t="str">
        <f t="shared" si="121"/>
        <v/>
      </c>
      <c r="O182" s="166" t="str">
        <f t="shared" si="121"/>
        <v/>
      </c>
      <c r="P182" s="166" t="str">
        <f t="shared" si="121"/>
        <v/>
      </c>
      <c r="Q182" s="166" t="str">
        <f t="shared" si="121"/>
        <v/>
      </c>
      <c r="R182" s="166" t="str">
        <f t="shared" si="121"/>
        <v/>
      </c>
      <c r="S182" s="166" t="str">
        <f t="shared" si="121"/>
        <v/>
      </c>
      <c r="T182" s="166" t="str">
        <f t="shared" si="121"/>
        <v/>
      </c>
      <c r="U182" s="166" t="str">
        <f t="shared" si="121"/>
        <v/>
      </c>
      <c r="V182" s="166" t="str">
        <f t="shared" si="121"/>
        <v/>
      </c>
      <c r="W182" s="166" t="str">
        <f t="shared" si="121"/>
        <v/>
      </c>
      <c r="X182" s="166" t="str">
        <f t="shared" si="121"/>
        <v/>
      </c>
      <c r="Y182" s="166" t="str">
        <f t="shared" si="121"/>
        <v/>
      </c>
      <c r="Z182" s="166" t="str">
        <f t="shared" si="121"/>
        <v/>
      </c>
    </row>
    <row r="183" spans="2:26" x14ac:dyDescent="0.25">
      <c r="B183" s="163"/>
      <c r="C183" s="163"/>
      <c r="D183" s="163"/>
      <c r="E183" s="163"/>
      <c r="F183" s="163"/>
      <c r="G183" s="295">
        <f>COUNTIF($E$5:E183,E183)</f>
        <v>0</v>
      </c>
      <c r="L183" s="166" t="str">
        <f t="shared" ref="L183:Z183" si="122">IFERROR(L184,"-")</f>
        <v/>
      </c>
      <c r="M183" s="166" t="str">
        <f t="shared" si="122"/>
        <v/>
      </c>
      <c r="N183" s="166" t="str">
        <f t="shared" si="122"/>
        <v/>
      </c>
      <c r="O183" s="166" t="str">
        <f t="shared" si="122"/>
        <v/>
      </c>
      <c r="P183" s="166" t="str">
        <f t="shared" si="122"/>
        <v/>
      </c>
      <c r="Q183" s="166" t="str">
        <f t="shared" si="122"/>
        <v/>
      </c>
      <c r="R183" s="166" t="str">
        <f t="shared" si="122"/>
        <v/>
      </c>
      <c r="S183" s="166" t="str">
        <f t="shared" si="122"/>
        <v/>
      </c>
      <c r="T183" s="166" t="str">
        <f t="shared" si="122"/>
        <v/>
      </c>
      <c r="U183" s="166" t="str">
        <f t="shared" si="122"/>
        <v/>
      </c>
      <c r="V183" s="166" t="str">
        <f t="shared" si="122"/>
        <v/>
      </c>
      <c r="W183" s="166" t="str">
        <f t="shared" si="122"/>
        <v/>
      </c>
      <c r="X183" s="166" t="str">
        <f t="shared" si="122"/>
        <v/>
      </c>
      <c r="Y183" s="166" t="str">
        <f t="shared" si="122"/>
        <v/>
      </c>
      <c r="Z183" s="166" t="str">
        <f t="shared" si="122"/>
        <v/>
      </c>
    </row>
    <row r="184" spans="2:26" x14ac:dyDescent="0.25">
      <c r="B184" s="163"/>
      <c r="C184" s="163"/>
      <c r="D184" s="163"/>
      <c r="E184" s="163"/>
      <c r="F184" s="163"/>
      <c r="G184" s="295">
        <f>COUNTIF($E$5:E184,E184)</f>
        <v>0</v>
      </c>
      <c r="L184" s="167" t="str">
        <f t="array" ref="L184">IFERROR(IF(LEN(L$4)=0,"",INDEX(Kanban_Helper!$F$5:$F$504,
MATCH(L$4&amp;"-"&amp;(ROW($K184)-ROW($K$5)-MOD(ROW($K184)-ROW($K$5),3))/3+1, Kanban_Helper!$E$5:$E$504&amp;"-"&amp;Kanban_Helper!$G$5:$G$504,0),
1)),"")</f>
        <v/>
      </c>
      <c r="M184" s="167" t="str">
        <f t="array" ref="M184">IFERROR(IF(LEN(M$4)=0,"",INDEX(Kanban_Helper!$F$5:$F$504,
MATCH(M$4&amp;"-"&amp;(ROW($K184)-ROW($K$5)-MOD(ROW($K184)-ROW($K$5),3))/3+1, Kanban_Helper!$E$5:$E$504&amp;"-"&amp;Kanban_Helper!$G$5:$G$504,0),
1)),"")</f>
        <v/>
      </c>
      <c r="N184" s="167" t="str">
        <f t="array" ref="N184">IFERROR(IF(LEN(N$4)=0,"",INDEX(Kanban_Helper!$F$5:$F$504,
MATCH(N$4&amp;"-"&amp;(ROW($K184)-ROW($K$5)-MOD(ROW($K184)-ROW($K$5),3))/3+1, Kanban_Helper!$E$5:$E$504&amp;"-"&amp;Kanban_Helper!$G$5:$G$504,0),
1)),"")</f>
        <v/>
      </c>
      <c r="O184" s="167" t="str">
        <f t="array" ref="O184">IFERROR(IF(LEN(O$4)=0,"",INDEX(Kanban_Helper!$F$5:$F$504,
MATCH(O$4&amp;"-"&amp;(ROW($K184)-ROW($K$5)-MOD(ROW($K184)-ROW($K$5),3))/3+1, Kanban_Helper!$E$5:$E$504&amp;"-"&amp;Kanban_Helper!$G$5:$G$504,0),
1)),"")</f>
        <v/>
      </c>
      <c r="P184" s="167" t="str">
        <f t="array" ref="P184">IFERROR(IF(LEN(P$4)=0,"",INDEX(Kanban_Helper!$F$5:$F$504,
MATCH(P$4&amp;"-"&amp;(ROW($K184)-ROW($K$5)-MOD(ROW($K184)-ROW($K$5),3))/3+1, Kanban_Helper!$E$5:$E$504&amp;"-"&amp;Kanban_Helper!$G$5:$G$504,0),
1)),"")</f>
        <v/>
      </c>
      <c r="Q184" s="167" t="str">
        <f t="array" ref="Q184">IFERROR(IF(LEN(Q$4)=0,"",INDEX(Kanban_Helper!$F$5:$F$504,
MATCH(Q$4&amp;"-"&amp;(ROW($K184)-ROW($K$5)-MOD(ROW($K184)-ROW($K$5),3))/3+1, Kanban_Helper!$E$5:$E$504&amp;"-"&amp;Kanban_Helper!$G$5:$G$504,0),
1)),"")</f>
        <v/>
      </c>
      <c r="R184" s="167" t="str">
        <f t="array" ref="R184">IFERROR(IF(LEN(R$4)=0,"",INDEX(Kanban_Helper!$F$5:$F$504,
MATCH(R$4&amp;"-"&amp;(ROW($K184)-ROW($K$5)-MOD(ROW($K184)-ROW($K$5),3))/3+1, Kanban_Helper!$E$5:$E$504&amp;"-"&amp;Kanban_Helper!$G$5:$G$504,0),
1)),"")</f>
        <v/>
      </c>
      <c r="S184" s="167" t="str">
        <f t="array" ref="S184">IFERROR(IF(LEN(S$4)=0,"",INDEX(Kanban_Helper!$F$5:$F$504,
MATCH(S$4&amp;"-"&amp;(ROW($K184)-ROW($K$5)-MOD(ROW($K184)-ROW($K$5),3))/3+1, Kanban_Helper!$E$5:$E$504&amp;"-"&amp;Kanban_Helper!$G$5:$G$504,0),
1)),"")</f>
        <v/>
      </c>
      <c r="T184" s="167" t="str">
        <f t="array" ref="T184">IFERROR(IF(LEN(T$4)=0,"",INDEX(Kanban_Helper!$F$5:$F$504,
MATCH(T$4&amp;"-"&amp;(ROW($K184)-ROW($K$5)-MOD(ROW($K184)-ROW($K$5),3))/3+1, Kanban_Helper!$E$5:$E$504&amp;"-"&amp;Kanban_Helper!$G$5:$G$504,0),
1)),"")</f>
        <v/>
      </c>
      <c r="U184" s="167" t="str">
        <f t="array" ref="U184">IFERROR(IF(LEN(U$4)=0,"",INDEX(Kanban_Helper!$F$5:$F$504,
MATCH(U$4&amp;"-"&amp;(ROW($K184)-ROW($K$5)-MOD(ROW($K184)-ROW($K$5),3))/3+1, Kanban_Helper!$E$5:$E$504&amp;"-"&amp;Kanban_Helper!$G$5:$G$504,0),
1)),"")</f>
        <v/>
      </c>
      <c r="V184" s="167" t="str">
        <f t="array" ref="V184">IFERROR(IF(LEN(V$4)=0,"",INDEX(Kanban_Helper!$F$5:$F$504,
MATCH(V$4&amp;"-"&amp;(ROW($K184)-ROW($K$5)-MOD(ROW($K184)-ROW($K$5),3))/3+1, Kanban_Helper!$E$5:$E$504&amp;"-"&amp;Kanban_Helper!$G$5:$G$504,0),
1)),"")</f>
        <v/>
      </c>
      <c r="W184" s="167" t="str">
        <f t="array" ref="W184">IFERROR(IF(LEN(W$4)=0,"",INDEX(Kanban_Helper!$F$5:$F$504,
MATCH(W$4&amp;"-"&amp;(ROW($K184)-ROW($K$5)-MOD(ROW($K184)-ROW($K$5),3))/3+1, Kanban_Helper!$E$5:$E$504&amp;"-"&amp;Kanban_Helper!$G$5:$G$504,0),
1)),"")</f>
        <v/>
      </c>
      <c r="X184" s="167" t="str">
        <f t="array" ref="X184">IFERROR(IF(LEN(X$4)=0,"",INDEX(Kanban_Helper!$F$5:$F$504,
MATCH(X$4&amp;"-"&amp;(ROW($K184)-ROW($K$5)-MOD(ROW($K184)-ROW($K$5),3))/3+1, Kanban_Helper!$E$5:$E$504&amp;"-"&amp;Kanban_Helper!$G$5:$G$504,0),
1)),"")</f>
        <v/>
      </c>
      <c r="Y184" s="167" t="str">
        <f t="array" ref="Y184">IFERROR(IF(LEN(Y$4)=0,"",INDEX(Kanban_Helper!$F$5:$F$504,
MATCH(Y$4&amp;"-"&amp;(ROW($K184)-ROW($K$5)-MOD(ROW($K184)-ROW($K$5),3))/3+1, Kanban_Helper!$E$5:$E$504&amp;"-"&amp;Kanban_Helper!$G$5:$G$504,0),
1)),"")</f>
        <v/>
      </c>
      <c r="Z184" s="167" t="str">
        <f t="array" ref="Z184">IFERROR(IF(LEN(Z$4)=0,"",INDEX(Kanban_Helper!$F$5:$F$504,
MATCH(Z$4&amp;"-"&amp;(ROW($K184)-ROW($K$5)-MOD(ROW($K184)-ROW($K$5),3))/3+1, Kanban_Helper!$E$5:$E$504&amp;"-"&amp;Kanban_Helper!$G$5:$G$504,0),
1)),"")</f>
        <v/>
      </c>
    </row>
    <row r="185" spans="2:26" x14ac:dyDescent="0.25">
      <c r="B185" s="163"/>
      <c r="C185" s="163"/>
      <c r="D185" s="163"/>
      <c r="E185" s="163"/>
      <c r="F185" s="163"/>
      <c r="G185" s="295">
        <f>COUNTIF($E$5:E185,E185)</f>
        <v>0</v>
      </c>
      <c r="L185" s="166" t="str">
        <f t="shared" ref="L185:Z185" si="123">IFERROR(L187,"-")</f>
        <v/>
      </c>
      <c r="M185" s="166" t="str">
        <f t="shared" si="123"/>
        <v/>
      </c>
      <c r="N185" s="166" t="str">
        <f t="shared" si="123"/>
        <v/>
      </c>
      <c r="O185" s="166" t="str">
        <f t="shared" si="123"/>
        <v/>
      </c>
      <c r="P185" s="166" t="str">
        <f t="shared" si="123"/>
        <v/>
      </c>
      <c r="Q185" s="166" t="str">
        <f t="shared" si="123"/>
        <v/>
      </c>
      <c r="R185" s="166" t="str">
        <f t="shared" si="123"/>
        <v/>
      </c>
      <c r="S185" s="166" t="str">
        <f t="shared" si="123"/>
        <v/>
      </c>
      <c r="T185" s="166" t="str">
        <f t="shared" si="123"/>
        <v/>
      </c>
      <c r="U185" s="166" t="str">
        <f t="shared" si="123"/>
        <v/>
      </c>
      <c r="V185" s="166" t="str">
        <f t="shared" si="123"/>
        <v/>
      </c>
      <c r="W185" s="166" t="str">
        <f t="shared" si="123"/>
        <v/>
      </c>
      <c r="X185" s="166" t="str">
        <f t="shared" si="123"/>
        <v/>
      </c>
      <c r="Y185" s="166" t="str">
        <f t="shared" si="123"/>
        <v/>
      </c>
      <c r="Z185" s="166" t="str">
        <f t="shared" si="123"/>
        <v/>
      </c>
    </row>
    <row r="186" spans="2:26" x14ac:dyDescent="0.25">
      <c r="B186" s="163"/>
      <c r="C186" s="163"/>
      <c r="D186" s="163"/>
      <c r="E186" s="163"/>
      <c r="F186" s="163"/>
      <c r="G186" s="295">
        <f>COUNTIF($E$5:E186,E186)</f>
        <v>0</v>
      </c>
      <c r="L186" s="166" t="str">
        <f t="shared" ref="L186:Z186" si="124">IFERROR(L187,"-")</f>
        <v/>
      </c>
      <c r="M186" s="166" t="str">
        <f t="shared" si="124"/>
        <v/>
      </c>
      <c r="N186" s="166" t="str">
        <f t="shared" si="124"/>
        <v/>
      </c>
      <c r="O186" s="166" t="str">
        <f t="shared" si="124"/>
        <v/>
      </c>
      <c r="P186" s="166" t="str">
        <f t="shared" si="124"/>
        <v/>
      </c>
      <c r="Q186" s="166" t="str">
        <f t="shared" si="124"/>
        <v/>
      </c>
      <c r="R186" s="166" t="str">
        <f t="shared" si="124"/>
        <v/>
      </c>
      <c r="S186" s="166" t="str">
        <f t="shared" si="124"/>
        <v/>
      </c>
      <c r="T186" s="166" t="str">
        <f t="shared" si="124"/>
        <v/>
      </c>
      <c r="U186" s="166" t="str">
        <f t="shared" si="124"/>
        <v/>
      </c>
      <c r="V186" s="166" t="str">
        <f t="shared" si="124"/>
        <v/>
      </c>
      <c r="W186" s="166" t="str">
        <f t="shared" si="124"/>
        <v/>
      </c>
      <c r="X186" s="166" t="str">
        <f t="shared" si="124"/>
        <v/>
      </c>
      <c r="Y186" s="166" t="str">
        <f t="shared" si="124"/>
        <v/>
      </c>
      <c r="Z186" s="166" t="str">
        <f t="shared" si="124"/>
        <v/>
      </c>
    </row>
    <row r="187" spans="2:26" x14ac:dyDescent="0.25">
      <c r="B187" s="163"/>
      <c r="C187" s="163"/>
      <c r="D187" s="163"/>
      <c r="E187" s="163"/>
      <c r="F187" s="163"/>
      <c r="G187" s="295">
        <f>COUNTIF($E$5:E187,E187)</f>
        <v>0</v>
      </c>
      <c r="L187" s="167" t="str">
        <f t="array" ref="L187">IFERROR(IF(LEN(L$4)=0,"",INDEX(Kanban_Helper!$F$5:$F$504,
MATCH(L$4&amp;"-"&amp;(ROW($K187)-ROW($K$5)-MOD(ROW($K187)-ROW($K$5),3))/3+1, Kanban_Helper!$E$5:$E$504&amp;"-"&amp;Kanban_Helper!$G$5:$G$504,0),
1)),"")</f>
        <v/>
      </c>
      <c r="M187" s="167" t="str">
        <f t="array" ref="M187">IFERROR(IF(LEN(M$4)=0,"",INDEX(Kanban_Helper!$F$5:$F$504,
MATCH(M$4&amp;"-"&amp;(ROW($K187)-ROW($K$5)-MOD(ROW($K187)-ROW($K$5),3))/3+1, Kanban_Helper!$E$5:$E$504&amp;"-"&amp;Kanban_Helper!$G$5:$G$504,0),
1)),"")</f>
        <v/>
      </c>
      <c r="N187" s="167" t="str">
        <f t="array" ref="N187">IFERROR(IF(LEN(N$4)=0,"",INDEX(Kanban_Helper!$F$5:$F$504,
MATCH(N$4&amp;"-"&amp;(ROW($K187)-ROW($K$5)-MOD(ROW($K187)-ROW($K$5),3))/3+1, Kanban_Helper!$E$5:$E$504&amp;"-"&amp;Kanban_Helper!$G$5:$G$504,0),
1)),"")</f>
        <v/>
      </c>
      <c r="O187" s="167" t="str">
        <f t="array" ref="O187">IFERROR(IF(LEN(O$4)=0,"",INDEX(Kanban_Helper!$F$5:$F$504,
MATCH(O$4&amp;"-"&amp;(ROW($K187)-ROW($K$5)-MOD(ROW($K187)-ROW($K$5),3))/3+1, Kanban_Helper!$E$5:$E$504&amp;"-"&amp;Kanban_Helper!$G$5:$G$504,0),
1)),"")</f>
        <v/>
      </c>
      <c r="P187" s="167" t="str">
        <f t="array" ref="P187">IFERROR(IF(LEN(P$4)=0,"",INDEX(Kanban_Helper!$F$5:$F$504,
MATCH(P$4&amp;"-"&amp;(ROW($K187)-ROW($K$5)-MOD(ROW($K187)-ROW($K$5),3))/3+1, Kanban_Helper!$E$5:$E$504&amp;"-"&amp;Kanban_Helper!$G$5:$G$504,0),
1)),"")</f>
        <v/>
      </c>
      <c r="Q187" s="167" t="str">
        <f t="array" ref="Q187">IFERROR(IF(LEN(Q$4)=0,"",INDEX(Kanban_Helper!$F$5:$F$504,
MATCH(Q$4&amp;"-"&amp;(ROW($K187)-ROW($K$5)-MOD(ROW($K187)-ROW($K$5),3))/3+1, Kanban_Helper!$E$5:$E$504&amp;"-"&amp;Kanban_Helper!$G$5:$G$504,0),
1)),"")</f>
        <v/>
      </c>
      <c r="R187" s="167" t="str">
        <f t="array" ref="R187">IFERROR(IF(LEN(R$4)=0,"",INDEX(Kanban_Helper!$F$5:$F$504,
MATCH(R$4&amp;"-"&amp;(ROW($K187)-ROW($K$5)-MOD(ROW($K187)-ROW($K$5),3))/3+1, Kanban_Helper!$E$5:$E$504&amp;"-"&amp;Kanban_Helper!$G$5:$G$504,0),
1)),"")</f>
        <v/>
      </c>
      <c r="S187" s="167" t="str">
        <f t="array" ref="S187">IFERROR(IF(LEN(S$4)=0,"",INDEX(Kanban_Helper!$F$5:$F$504,
MATCH(S$4&amp;"-"&amp;(ROW($K187)-ROW($K$5)-MOD(ROW($K187)-ROW($K$5),3))/3+1, Kanban_Helper!$E$5:$E$504&amp;"-"&amp;Kanban_Helper!$G$5:$G$504,0),
1)),"")</f>
        <v/>
      </c>
      <c r="T187" s="167" t="str">
        <f t="array" ref="T187">IFERROR(IF(LEN(T$4)=0,"",INDEX(Kanban_Helper!$F$5:$F$504,
MATCH(T$4&amp;"-"&amp;(ROW($K187)-ROW($K$5)-MOD(ROW($K187)-ROW($K$5),3))/3+1, Kanban_Helper!$E$5:$E$504&amp;"-"&amp;Kanban_Helper!$G$5:$G$504,0),
1)),"")</f>
        <v/>
      </c>
      <c r="U187" s="167" t="str">
        <f t="array" ref="U187">IFERROR(IF(LEN(U$4)=0,"",INDEX(Kanban_Helper!$F$5:$F$504,
MATCH(U$4&amp;"-"&amp;(ROW($K187)-ROW($K$5)-MOD(ROW($K187)-ROW($K$5),3))/3+1, Kanban_Helper!$E$5:$E$504&amp;"-"&amp;Kanban_Helper!$G$5:$G$504,0),
1)),"")</f>
        <v/>
      </c>
      <c r="V187" s="167" t="str">
        <f t="array" ref="V187">IFERROR(IF(LEN(V$4)=0,"",INDEX(Kanban_Helper!$F$5:$F$504,
MATCH(V$4&amp;"-"&amp;(ROW($K187)-ROW($K$5)-MOD(ROW($K187)-ROW($K$5),3))/3+1, Kanban_Helper!$E$5:$E$504&amp;"-"&amp;Kanban_Helper!$G$5:$G$504,0),
1)),"")</f>
        <v/>
      </c>
      <c r="W187" s="167" t="str">
        <f t="array" ref="W187">IFERROR(IF(LEN(W$4)=0,"",INDEX(Kanban_Helper!$F$5:$F$504,
MATCH(W$4&amp;"-"&amp;(ROW($K187)-ROW($K$5)-MOD(ROW($K187)-ROW($K$5),3))/3+1, Kanban_Helper!$E$5:$E$504&amp;"-"&amp;Kanban_Helper!$G$5:$G$504,0),
1)),"")</f>
        <v/>
      </c>
      <c r="X187" s="167" t="str">
        <f t="array" ref="X187">IFERROR(IF(LEN(X$4)=0,"",INDEX(Kanban_Helper!$F$5:$F$504,
MATCH(X$4&amp;"-"&amp;(ROW($K187)-ROW($K$5)-MOD(ROW($K187)-ROW($K$5),3))/3+1, Kanban_Helper!$E$5:$E$504&amp;"-"&amp;Kanban_Helper!$G$5:$G$504,0),
1)),"")</f>
        <v/>
      </c>
      <c r="Y187" s="167" t="str">
        <f t="array" ref="Y187">IFERROR(IF(LEN(Y$4)=0,"",INDEX(Kanban_Helper!$F$5:$F$504,
MATCH(Y$4&amp;"-"&amp;(ROW($K187)-ROW($K$5)-MOD(ROW($K187)-ROW($K$5),3))/3+1, Kanban_Helper!$E$5:$E$504&amp;"-"&amp;Kanban_Helper!$G$5:$G$504,0),
1)),"")</f>
        <v/>
      </c>
      <c r="Z187" s="167" t="str">
        <f t="array" ref="Z187">IFERROR(IF(LEN(Z$4)=0,"",INDEX(Kanban_Helper!$F$5:$F$504,
MATCH(Z$4&amp;"-"&amp;(ROW($K187)-ROW($K$5)-MOD(ROW($K187)-ROW($K$5),3))/3+1, Kanban_Helper!$E$5:$E$504&amp;"-"&amp;Kanban_Helper!$G$5:$G$504,0),
1)),"")</f>
        <v/>
      </c>
    </row>
    <row r="188" spans="2:26" x14ac:dyDescent="0.25">
      <c r="B188" s="163"/>
      <c r="C188" s="163"/>
      <c r="D188" s="163"/>
      <c r="E188" s="163"/>
      <c r="F188" s="163"/>
      <c r="G188" s="295">
        <f>COUNTIF($E$5:E188,E188)</f>
        <v>0</v>
      </c>
      <c r="L188" s="166" t="str">
        <f t="shared" ref="L188:Z188" si="125">IFERROR(L190,"-")</f>
        <v/>
      </c>
      <c r="M188" s="166" t="str">
        <f t="shared" si="125"/>
        <v/>
      </c>
      <c r="N188" s="166" t="str">
        <f t="shared" si="125"/>
        <v/>
      </c>
      <c r="O188" s="166" t="str">
        <f t="shared" si="125"/>
        <v/>
      </c>
      <c r="P188" s="166" t="str">
        <f t="shared" si="125"/>
        <v/>
      </c>
      <c r="Q188" s="166" t="str">
        <f t="shared" si="125"/>
        <v/>
      </c>
      <c r="R188" s="166" t="str">
        <f t="shared" si="125"/>
        <v/>
      </c>
      <c r="S188" s="166" t="str">
        <f t="shared" si="125"/>
        <v/>
      </c>
      <c r="T188" s="166" t="str">
        <f t="shared" si="125"/>
        <v/>
      </c>
      <c r="U188" s="166" t="str">
        <f t="shared" si="125"/>
        <v/>
      </c>
      <c r="V188" s="166" t="str">
        <f t="shared" si="125"/>
        <v/>
      </c>
      <c r="W188" s="166" t="str">
        <f t="shared" si="125"/>
        <v/>
      </c>
      <c r="X188" s="166" t="str">
        <f t="shared" si="125"/>
        <v/>
      </c>
      <c r="Y188" s="166" t="str">
        <f t="shared" si="125"/>
        <v/>
      </c>
      <c r="Z188" s="166" t="str">
        <f t="shared" si="125"/>
        <v/>
      </c>
    </row>
    <row r="189" spans="2:26" x14ac:dyDescent="0.25">
      <c r="B189" s="163"/>
      <c r="C189" s="163"/>
      <c r="D189" s="163"/>
      <c r="E189" s="163"/>
      <c r="F189" s="163"/>
      <c r="G189" s="295">
        <f>COUNTIF($E$5:E189,E189)</f>
        <v>0</v>
      </c>
      <c r="L189" s="166" t="str">
        <f t="shared" ref="L189:Z189" si="126">IFERROR(L190,"-")</f>
        <v/>
      </c>
      <c r="M189" s="166" t="str">
        <f t="shared" si="126"/>
        <v/>
      </c>
      <c r="N189" s="166" t="str">
        <f t="shared" si="126"/>
        <v/>
      </c>
      <c r="O189" s="166" t="str">
        <f t="shared" si="126"/>
        <v/>
      </c>
      <c r="P189" s="166" t="str">
        <f t="shared" si="126"/>
        <v/>
      </c>
      <c r="Q189" s="166" t="str">
        <f t="shared" si="126"/>
        <v/>
      </c>
      <c r="R189" s="166" t="str">
        <f t="shared" si="126"/>
        <v/>
      </c>
      <c r="S189" s="166" t="str">
        <f t="shared" si="126"/>
        <v/>
      </c>
      <c r="T189" s="166" t="str">
        <f t="shared" si="126"/>
        <v/>
      </c>
      <c r="U189" s="166" t="str">
        <f t="shared" si="126"/>
        <v/>
      </c>
      <c r="V189" s="166" t="str">
        <f t="shared" si="126"/>
        <v/>
      </c>
      <c r="W189" s="166" t="str">
        <f t="shared" si="126"/>
        <v/>
      </c>
      <c r="X189" s="166" t="str">
        <f t="shared" si="126"/>
        <v/>
      </c>
      <c r="Y189" s="166" t="str">
        <f t="shared" si="126"/>
        <v/>
      </c>
      <c r="Z189" s="166" t="str">
        <f t="shared" si="126"/>
        <v/>
      </c>
    </row>
    <row r="190" spans="2:26" x14ac:dyDescent="0.25">
      <c r="B190" s="163"/>
      <c r="C190" s="163"/>
      <c r="D190" s="163"/>
      <c r="E190" s="163"/>
      <c r="F190" s="163"/>
      <c r="G190" s="295">
        <f>COUNTIF($E$5:E190,E190)</f>
        <v>0</v>
      </c>
      <c r="L190" s="167" t="str">
        <f t="array" ref="L190">IFERROR(IF(LEN(L$4)=0,"",INDEX(Kanban_Helper!$F$5:$F$504,
MATCH(L$4&amp;"-"&amp;(ROW($K190)-ROW($K$5)-MOD(ROW($K190)-ROW($K$5),3))/3+1, Kanban_Helper!$E$5:$E$504&amp;"-"&amp;Kanban_Helper!$G$5:$G$504,0),
1)),"")</f>
        <v/>
      </c>
      <c r="M190" s="167" t="str">
        <f t="array" ref="M190">IFERROR(IF(LEN(M$4)=0,"",INDEX(Kanban_Helper!$F$5:$F$504,
MATCH(M$4&amp;"-"&amp;(ROW($K190)-ROW($K$5)-MOD(ROW($K190)-ROW($K$5),3))/3+1, Kanban_Helper!$E$5:$E$504&amp;"-"&amp;Kanban_Helper!$G$5:$G$504,0),
1)),"")</f>
        <v/>
      </c>
      <c r="N190" s="167" t="str">
        <f t="array" ref="N190">IFERROR(IF(LEN(N$4)=0,"",INDEX(Kanban_Helper!$F$5:$F$504,
MATCH(N$4&amp;"-"&amp;(ROW($K190)-ROW($K$5)-MOD(ROW($K190)-ROW($K$5),3))/3+1, Kanban_Helper!$E$5:$E$504&amp;"-"&amp;Kanban_Helper!$G$5:$G$504,0),
1)),"")</f>
        <v/>
      </c>
      <c r="O190" s="167" t="str">
        <f t="array" ref="O190">IFERROR(IF(LEN(O$4)=0,"",INDEX(Kanban_Helper!$F$5:$F$504,
MATCH(O$4&amp;"-"&amp;(ROW($K190)-ROW($K$5)-MOD(ROW($K190)-ROW($K$5),3))/3+1, Kanban_Helper!$E$5:$E$504&amp;"-"&amp;Kanban_Helper!$G$5:$G$504,0),
1)),"")</f>
        <v/>
      </c>
      <c r="P190" s="167" t="str">
        <f t="array" ref="P190">IFERROR(IF(LEN(P$4)=0,"",INDEX(Kanban_Helper!$F$5:$F$504,
MATCH(P$4&amp;"-"&amp;(ROW($K190)-ROW($K$5)-MOD(ROW($K190)-ROW($K$5),3))/3+1, Kanban_Helper!$E$5:$E$504&amp;"-"&amp;Kanban_Helper!$G$5:$G$504,0),
1)),"")</f>
        <v/>
      </c>
      <c r="Q190" s="167" t="str">
        <f t="array" ref="Q190">IFERROR(IF(LEN(Q$4)=0,"",INDEX(Kanban_Helper!$F$5:$F$504,
MATCH(Q$4&amp;"-"&amp;(ROW($K190)-ROW($K$5)-MOD(ROW($K190)-ROW($K$5),3))/3+1, Kanban_Helper!$E$5:$E$504&amp;"-"&amp;Kanban_Helper!$G$5:$G$504,0),
1)),"")</f>
        <v/>
      </c>
      <c r="R190" s="167" t="str">
        <f t="array" ref="R190">IFERROR(IF(LEN(R$4)=0,"",INDEX(Kanban_Helper!$F$5:$F$504,
MATCH(R$4&amp;"-"&amp;(ROW($K190)-ROW($K$5)-MOD(ROW($K190)-ROW($K$5),3))/3+1, Kanban_Helper!$E$5:$E$504&amp;"-"&amp;Kanban_Helper!$G$5:$G$504,0),
1)),"")</f>
        <v/>
      </c>
      <c r="S190" s="167" t="str">
        <f t="array" ref="S190">IFERROR(IF(LEN(S$4)=0,"",INDEX(Kanban_Helper!$F$5:$F$504,
MATCH(S$4&amp;"-"&amp;(ROW($K190)-ROW($K$5)-MOD(ROW($K190)-ROW($K$5),3))/3+1, Kanban_Helper!$E$5:$E$504&amp;"-"&amp;Kanban_Helper!$G$5:$G$504,0),
1)),"")</f>
        <v/>
      </c>
      <c r="T190" s="167" t="str">
        <f t="array" ref="T190">IFERROR(IF(LEN(T$4)=0,"",INDEX(Kanban_Helper!$F$5:$F$504,
MATCH(T$4&amp;"-"&amp;(ROW($K190)-ROW($K$5)-MOD(ROW($K190)-ROW($K$5),3))/3+1, Kanban_Helper!$E$5:$E$504&amp;"-"&amp;Kanban_Helper!$G$5:$G$504,0),
1)),"")</f>
        <v/>
      </c>
      <c r="U190" s="167" t="str">
        <f t="array" ref="U190">IFERROR(IF(LEN(U$4)=0,"",INDEX(Kanban_Helper!$F$5:$F$504,
MATCH(U$4&amp;"-"&amp;(ROW($K190)-ROW($K$5)-MOD(ROW($K190)-ROW($K$5),3))/3+1, Kanban_Helper!$E$5:$E$504&amp;"-"&amp;Kanban_Helper!$G$5:$G$504,0),
1)),"")</f>
        <v/>
      </c>
      <c r="V190" s="167" t="str">
        <f t="array" ref="V190">IFERROR(IF(LEN(V$4)=0,"",INDEX(Kanban_Helper!$F$5:$F$504,
MATCH(V$4&amp;"-"&amp;(ROW($K190)-ROW($K$5)-MOD(ROW($K190)-ROW($K$5),3))/3+1, Kanban_Helper!$E$5:$E$504&amp;"-"&amp;Kanban_Helper!$G$5:$G$504,0),
1)),"")</f>
        <v/>
      </c>
      <c r="W190" s="167" t="str">
        <f t="array" ref="W190">IFERROR(IF(LEN(W$4)=0,"",INDEX(Kanban_Helper!$F$5:$F$504,
MATCH(W$4&amp;"-"&amp;(ROW($K190)-ROW($K$5)-MOD(ROW($K190)-ROW($K$5),3))/3+1, Kanban_Helper!$E$5:$E$504&amp;"-"&amp;Kanban_Helper!$G$5:$G$504,0),
1)),"")</f>
        <v/>
      </c>
      <c r="X190" s="167" t="str">
        <f t="array" ref="X190">IFERROR(IF(LEN(X$4)=0,"",INDEX(Kanban_Helper!$F$5:$F$504,
MATCH(X$4&amp;"-"&amp;(ROW($K190)-ROW($K$5)-MOD(ROW($K190)-ROW($K$5),3))/3+1, Kanban_Helper!$E$5:$E$504&amp;"-"&amp;Kanban_Helper!$G$5:$G$504,0),
1)),"")</f>
        <v/>
      </c>
      <c r="Y190" s="167" t="str">
        <f t="array" ref="Y190">IFERROR(IF(LEN(Y$4)=0,"",INDEX(Kanban_Helper!$F$5:$F$504,
MATCH(Y$4&amp;"-"&amp;(ROW($K190)-ROW($K$5)-MOD(ROW($K190)-ROW($K$5),3))/3+1, Kanban_Helper!$E$5:$E$504&amp;"-"&amp;Kanban_Helper!$G$5:$G$504,0),
1)),"")</f>
        <v/>
      </c>
      <c r="Z190" s="167" t="str">
        <f t="array" ref="Z190">IFERROR(IF(LEN(Z$4)=0,"",INDEX(Kanban_Helper!$F$5:$F$504,
MATCH(Z$4&amp;"-"&amp;(ROW($K190)-ROW($K$5)-MOD(ROW($K190)-ROW($K$5),3))/3+1, Kanban_Helper!$E$5:$E$504&amp;"-"&amp;Kanban_Helper!$G$5:$G$504,0),
1)),"")</f>
        <v/>
      </c>
    </row>
    <row r="191" spans="2:26" x14ac:dyDescent="0.25">
      <c r="B191" s="163"/>
      <c r="C191" s="163"/>
      <c r="D191" s="163"/>
      <c r="E191" s="163"/>
      <c r="F191" s="163"/>
      <c r="G191" s="295">
        <f>COUNTIF($E$5:E191,E191)</f>
        <v>0</v>
      </c>
      <c r="L191" s="166" t="str">
        <f t="shared" ref="L191:Z191" si="127">IFERROR(L193,"-")</f>
        <v/>
      </c>
      <c r="M191" s="166" t="str">
        <f t="shared" si="127"/>
        <v/>
      </c>
      <c r="N191" s="166" t="str">
        <f t="shared" si="127"/>
        <v/>
      </c>
      <c r="O191" s="166" t="str">
        <f t="shared" si="127"/>
        <v/>
      </c>
      <c r="P191" s="166" t="str">
        <f t="shared" si="127"/>
        <v/>
      </c>
      <c r="Q191" s="166" t="str">
        <f t="shared" si="127"/>
        <v/>
      </c>
      <c r="R191" s="166" t="str">
        <f t="shared" si="127"/>
        <v/>
      </c>
      <c r="S191" s="166" t="str">
        <f t="shared" si="127"/>
        <v/>
      </c>
      <c r="T191" s="166" t="str">
        <f t="shared" si="127"/>
        <v/>
      </c>
      <c r="U191" s="166" t="str">
        <f t="shared" si="127"/>
        <v/>
      </c>
      <c r="V191" s="166" t="str">
        <f t="shared" si="127"/>
        <v/>
      </c>
      <c r="W191" s="166" t="str">
        <f t="shared" si="127"/>
        <v/>
      </c>
      <c r="X191" s="166" t="str">
        <f t="shared" si="127"/>
        <v/>
      </c>
      <c r="Y191" s="166" t="str">
        <f t="shared" si="127"/>
        <v/>
      </c>
      <c r="Z191" s="166" t="str">
        <f t="shared" si="127"/>
        <v/>
      </c>
    </row>
    <row r="192" spans="2:26" x14ac:dyDescent="0.25">
      <c r="B192" s="163"/>
      <c r="C192" s="163"/>
      <c r="D192" s="163"/>
      <c r="E192" s="163"/>
      <c r="F192" s="163"/>
      <c r="G192" s="295">
        <f>COUNTIF($E$5:E192,E192)</f>
        <v>0</v>
      </c>
      <c r="L192" s="166" t="str">
        <f t="shared" ref="L192:Z192" si="128">IFERROR(L193,"-")</f>
        <v/>
      </c>
      <c r="M192" s="166" t="str">
        <f t="shared" si="128"/>
        <v/>
      </c>
      <c r="N192" s="166" t="str">
        <f t="shared" si="128"/>
        <v/>
      </c>
      <c r="O192" s="166" t="str">
        <f t="shared" si="128"/>
        <v/>
      </c>
      <c r="P192" s="166" t="str">
        <f t="shared" si="128"/>
        <v/>
      </c>
      <c r="Q192" s="166" t="str">
        <f t="shared" si="128"/>
        <v/>
      </c>
      <c r="R192" s="166" t="str">
        <f t="shared" si="128"/>
        <v/>
      </c>
      <c r="S192" s="166" t="str">
        <f t="shared" si="128"/>
        <v/>
      </c>
      <c r="T192" s="166" t="str">
        <f t="shared" si="128"/>
        <v/>
      </c>
      <c r="U192" s="166" t="str">
        <f t="shared" si="128"/>
        <v/>
      </c>
      <c r="V192" s="166" t="str">
        <f t="shared" si="128"/>
        <v/>
      </c>
      <c r="W192" s="166" t="str">
        <f t="shared" si="128"/>
        <v/>
      </c>
      <c r="X192" s="166" t="str">
        <f t="shared" si="128"/>
        <v/>
      </c>
      <c r="Y192" s="166" t="str">
        <f t="shared" si="128"/>
        <v/>
      </c>
      <c r="Z192" s="166" t="str">
        <f t="shared" si="128"/>
        <v/>
      </c>
    </row>
    <row r="193" spans="2:26" x14ac:dyDescent="0.25">
      <c r="B193" s="163"/>
      <c r="C193" s="163"/>
      <c r="D193" s="163"/>
      <c r="E193" s="163"/>
      <c r="F193" s="163"/>
      <c r="G193" s="295">
        <f>COUNTIF($E$5:E193,E193)</f>
        <v>0</v>
      </c>
      <c r="L193" s="167" t="str">
        <f t="array" ref="L193">IFERROR(IF(LEN(L$4)=0,"",INDEX(Kanban_Helper!$F$5:$F$504,
MATCH(L$4&amp;"-"&amp;(ROW($K193)-ROW($K$5)-MOD(ROW($K193)-ROW($K$5),3))/3+1, Kanban_Helper!$E$5:$E$504&amp;"-"&amp;Kanban_Helper!$G$5:$G$504,0),
1)),"")</f>
        <v/>
      </c>
      <c r="M193" s="167" t="str">
        <f t="array" ref="M193">IFERROR(IF(LEN(M$4)=0,"",INDEX(Kanban_Helper!$F$5:$F$504,
MATCH(M$4&amp;"-"&amp;(ROW($K193)-ROW($K$5)-MOD(ROW($K193)-ROW($K$5),3))/3+1, Kanban_Helper!$E$5:$E$504&amp;"-"&amp;Kanban_Helper!$G$5:$G$504,0),
1)),"")</f>
        <v/>
      </c>
      <c r="N193" s="167" t="str">
        <f t="array" ref="N193">IFERROR(IF(LEN(N$4)=0,"",INDEX(Kanban_Helper!$F$5:$F$504,
MATCH(N$4&amp;"-"&amp;(ROW($K193)-ROW($K$5)-MOD(ROW($K193)-ROW($K$5),3))/3+1, Kanban_Helper!$E$5:$E$504&amp;"-"&amp;Kanban_Helper!$G$5:$G$504,0),
1)),"")</f>
        <v/>
      </c>
      <c r="O193" s="167" t="str">
        <f t="array" ref="O193">IFERROR(IF(LEN(O$4)=0,"",INDEX(Kanban_Helper!$F$5:$F$504,
MATCH(O$4&amp;"-"&amp;(ROW($K193)-ROW($K$5)-MOD(ROW($K193)-ROW($K$5),3))/3+1, Kanban_Helper!$E$5:$E$504&amp;"-"&amp;Kanban_Helper!$G$5:$G$504,0),
1)),"")</f>
        <v/>
      </c>
      <c r="P193" s="167" t="str">
        <f t="array" ref="P193">IFERROR(IF(LEN(P$4)=0,"",INDEX(Kanban_Helper!$F$5:$F$504,
MATCH(P$4&amp;"-"&amp;(ROW($K193)-ROW($K$5)-MOD(ROW($K193)-ROW($K$5),3))/3+1, Kanban_Helper!$E$5:$E$504&amp;"-"&amp;Kanban_Helper!$G$5:$G$504,0),
1)),"")</f>
        <v/>
      </c>
      <c r="Q193" s="167" t="str">
        <f t="array" ref="Q193">IFERROR(IF(LEN(Q$4)=0,"",INDEX(Kanban_Helper!$F$5:$F$504,
MATCH(Q$4&amp;"-"&amp;(ROW($K193)-ROW($K$5)-MOD(ROW($K193)-ROW($K$5),3))/3+1, Kanban_Helper!$E$5:$E$504&amp;"-"&amp;Kanban_Helper!$G$5:$G$504,0),
1)),"")</f>
        <v/>
      </c>
      <c r="R193" s="167" t="str">
        <f t="array" ref="R193">IFERROR(IF(LEN(R$4)=0,"",INDEX(Kanban_Helper!$F$5:$F$504,
MATCH(R$4&amp;"-"&amp;(ROW($K193)-ROW($K$5)-MOD(ROW($K193)-ROW($K$5),3))/3+1, Kanban_Helper!$E$5:$E$504&amp;"-"&amp;Kanban_Helper!$G$5:$G$504,0),
1)),"")</f>
        <v/>
      </c>
      <c r="S193" s="167" t="str">
        <f t="array" ref="S193">IFERROR(IF(LEN(S$4)=0,"",INDEX(Kanban_Helper!$F$5:$F$504,
MATCH(S$4&amp;"-"&amp;(ROW($K193)-ROW($K$5)-MOD(ROW($K193)-ROW($K$5),3))/3+1, Kanban_Helper!$E$5:$E$504&amp;"-"&amp;Kanban_Helper!$G$5:$G$504,0),
1)),"")</f>
        <v/>
      </c>
      <c r="T193" s="167" t="str">
        <f t="array" ref="T193">IFERROR(IF(LEN(T$4)=0,"",INDEX(Kanban_Helper!$F$5:$F$504,
MATCH(T$4&amp;"-"&amp;(ROW($K193)-ROW($K$5)-MOD(ROW($K193)-ROW($K$5),3))/3+1, Kanban_Helper!$E$5:$E$504&amp;"-"&amp;Kanban_Helper!$G$5:$G$504,0),
1)),"")</f>
        <v/>
      </c>
      <c r="U193" s="167" t="str">
        <f t="array" ref="U193">IFERROR(IF(LEN(U$4)=0,"",INDEX(Kanban_Helper!$F$5:$F$504,
MATCH(U$4&amp;"-"&amp;(ROW($K193)-ROW($K$5)-MOD(ROW($K193)-ROW($K$5),3))/3+1, Kanban_Helper!$E$5:$E$504&amp;"-"&amp;Kanban_Helper!$G$5:$G$504,0),
1)),"")</f>
        <v/>
      </c>
      <c r="V193" s="167" t="str">
        <f t="array" ref="V193">IFERROR(IF(LEN(V$4)=0,"",INDEX(Kanban_Helper!$F$5:$F$504,
MATCH(V$4&amp;"-"&amp;(ROW($K193)-ROW($K$5)-MOD(ROW($K193)-ROW($K$5),3))/3+1, Kanban_Helper!$E$5:$E$504&amp;"-"&amp;Kanban_Helper!$G$5:$G$504,0),
1)),"")</f>
        <v/>
      </c>
      <c r="W193" s="167" t="str">
        <f t="array" ref="W193">IFERROR(IF(LEN(W$4)=0,"",INDEX(Kanban_Helper!$F$5:$F$504,
MATCH(W$4&amp;"-"&amp;(ROW($K193)-ROW($K$5)-MOD(ROW($K193)-ROW($K$5),3))/3+1, Kanban_Helper!$E$5:$E$504&amp;"-"&amp;Kanban_Helper!$G$5:$G$504,0),
1)),"")</f>
        <v/>
      </c>
      <c r="X193" s="167" t="str">
        <f t="array" ref="X193">IFERROR(IF(LEN(X$4)=0,"",INDEX(Kanban_Helper!$F$5:$F$504,
MATCH(X$4&amp;"-"&amp;(ROW($K193)-ROW($K$5)-MOD(ROW($K193)-ROW($K$5),3))/3+1, Kanban_Helper!$E$5:$E$504&amp;"-"&amp;Kanban_Helper!$G$5:$G$504,0),
1)),"")</f>
        <v/>
      </c>
      <c r="Y193" s="167" t="str">
        <f t="array" ref="Y193">IFERROR(IF(LEN(Y$4)=0,"",INDEX(Kanban_Helper!$F$5:$F$504,
MATCH(Y$4&amp;"-"&amp;(ROW($K193)-ROW($K$5)-MOD(ROW($K193)-ROW($K$5),3))/3+1, Kanban_Helper!$E$5:$E$504&amp;"-"&amp;Kanban_Helper!$G$5:$G$504,0),
1)),"")</f>
        <v/>
      </c>
      <c r="Z193" s="167" t="str">
        <f t="array" ref="Z193">IFERROR(IF(LEN(Z$4)=0,"",INDEX(Kanban_Helper!$F$5:$F$504,
MATCH(Z$4&amp;"-"&amp;(ROW($K193)-ROW($K$5)-MOD(ROW($K193)-ROW($K$5),3))/3+1, Kanban_Helper!$E$5:$E$504&amp;"-"&amp;Kanban_Helper!$G$5:$G$504,0),
1)),"")</f>
        <v/>
      </c>
    </row>
    <row r="194" spans="2:26" x14ac:dyDescent="0.25">
      <c r="B194" s="163"/>
      <c r="C194" s="163"/>
      <c r="D194" s="163"/>
      <c r="E194" s="163"/>
      <c r="F194" s="163"/>
      <c r="G194" s="295">
        <f>COUNTIF($E$5:E194,E194)</f>
        <v>0</v>
      </c>
      <c r="L194" s="166" t="str">
        <f t="shared" ref="L194:Z194" si="129">IFERROR(L196,"-")</f>
        <v/>
      </c>
      <c r="M194" s="166" t="str">
        <f t="shared" si="129"/>
        <v/>
      </c>
      <c r="N194" s="166" t="str">
        <f t="shared" si="129"/>
        <v/>
      </c>
      <c r="O194" s="166" t="str">
        <f t="shared" si="129"/>
        <v/>
      </c>
      <c r="P194" s="166" t="str">
        <f t="shared" si="129"/>
        <v/>
      </c>
      <c r="Q194" s="166" t="str">
        <f t="shared" si="129"/>
        <v/>
      </c>
      <c r="R194" s="166" t="str">
        <f t="shared" si="129"/>
        <v/>
      </c>
      <c r="S194" s="166" t="str">
        <f t="shared" si="129"/>
        <v/>
      </c>
      <c r="T194" s="166" t="str">
        <f t="shared" si="129"/>
        <v/>
      </c>
      <c r="U194" s="166" t="str">
        <f t="shared" si="129"/>
        <v/>
      </c>
      <c r="V194" s="166" t="str">
        <f t="shared" si="129"/>
        <v/>
      </c>
      <c r="W194" s="166" t="str">
        <f t="shared" si="129"/>
        <v/>
      </c>
      <c r="X194" s="166" t="str">
        <f t="shared" si="129"/>
        <v/>
      </c>
      <c r="Y194" s="166" t="str">
        <f t="shared" si="129"/>
        <v/>
      </c>
      <c r="Z194" s="166" t="str">
        <f t="shared" si="129"/>
        <v/>
      </c>
    </row>
    <row r="195" spans="2:26" x14ac:dyDescent="0.25">
      <c r="B195" s="163"/>
      <c r="C195" s="163"/>
      <c r="D195" s="163"/>
      <c r="E195" s="163"/>
      <c r="F195" s="163"/>
      <c r="G195" s="295">
        <f>COUNTIF($E$5:E195,E195)</f>
        <v>0</v>
      </c>
      <c r="L195" s="166" t="str">
        <f t="shared" ref="L195:Z195" si="130">IFERROR(L196,"-")</f>
        <v/>
      </c>
      <c r="M195" s="166" t="str">
        <f t="shared" si="130"/>
        <v/>
      </c>
      <c r="N195" s="166" t="str">
        <f t="shared" si="130"/>
        <v/>
      </c>
      <c r="O195" s="166" t="str">
        <f t="shared" si="130"/>
        <v/>
      </c>
      <c r="P195" s="166" t="str">
        <f t="shared" si="130"/>
        <v/>
      </c>
      <c r="Q195" s="166" t="str">
        <f t="shared" si="130"/>
        <v/>
      </c>
      <c r="R195" s="166" t="str">
        <f t="shared" si="130"/>
        <v/>
      </c>
      <c r="S195" s="166" t="str">
        <f t="shared" si="130"/>
        <v/>
      </c>
      <c r="T195" s="166" t="str">
        <f t="shared" si="130"/>
        <v/>
      </c>
      <c r="U195" s="166" t="str">
        <f t="shared" si="130"/>
        <v/>
      </c>
      <c r="V195" s="166" t="str">
        <f t="shared" si="130"/>
        <v/>
      </c>
      <c r="W195" s="166" t="str">
        <f t="shared" si="130"/>
        <v/>
      </c>
      <c r="X195" s="166" t="str">
        <f t="shared" si="130"/>
        <v/>
      </c>
      <c r="Y195" s="166" t="str">
        <f t="shared" si="130"/>
        <v/>
      </c>
      <c r="Z195" s="166" t="str">
        <f t="shared" si="130"/>
        <v/>
      </c>
    </row>
    <row r="196" spans="2:26" x14ac:dyDescent="0.25">
      <c r="B196" s="163"/>
      <c r="C196" s="163"/>
      <c r="D196" s="163"/>
      <c r="E196" s="163"/>
      <c r="F196" s="163"/>
      <c r="G196" s="295">
        <f>COUNTIF($E$5:E196,E196)</f>
        <v>0</v>
      </c>
      <c r="L196" s="167" t="str">
        <f t="array" ref="L196">IFERROR(IF(LEN(L$4)=0,"",INDEX(Kanban_Helper!$F$5:$F$504,
MATCH(L$4&amp;"-"&amp;(ROW($K196)-ROW($K$5)-MOD(ROW($K196)-ROW($K$5),3))/3+1, Kanban_Helper!$E$5:$E$504&amp;"-"&amp;Kanban_Helper!$G$5:$G$504,0),
1)),"")</f>
        <v/>
      </c>
      <c r="M196" s="167" t="str">
        <f t="array" ref="M196">IFERROR(IF(LEN(M$4)=0,"",INDEX(Kanban_Helper!$F$5:$F$504,
MATCH(M$4&amp;"-"&amp;(ROW($K196)-ROW($K$5)-MOD(ROW($K196)-ROW($K$5),3))/3+1, Kanban_Helper!$E$5:$E$504&amp;"-"&amp;Kanban_Helper!$G$5:$G$504,0),
1)),"")</f>
        <v/>
      </c>
      <c r="N196" s="167" t="str">
        <f t="array" ref="N196">IFERROR(IF(LEN(N$4)=0,"",INDEX(Kanban_Helper!$F$5:$F$504,
MATCH(N$4&amp;"-"&amp;(ROW($K196)-ROW($K$5)-MOD(ROW($K196)-ROW($K$5),3))/3+1, Kanban_Helper!$E$5:$E$504&amp;"-"&amp;Kanban_Helper!$G$5:$G$504,0),
1)),"")</f>
        <v/>
      </c>
      <c r="O196" s="167" t="str">
        <f t="array" ref="O196">IFERROR(IF(LEN(O$4)=0,"",INDEX(Kanban_Helper!$F$5:$F$504,
MATCH(O$4&amp;"-"&amp;(ROW($K196)-ROW($K$5)-MOD(ROW($K196)-ROW($K$5),3))/3+1, Kanban_Helper!$E$5:$E$504&amp;"-"&amp;Kanban_Helper!$G$5:$G$504,0),
1)),"")</f>
        <v/>
      </c>
      <c r="P196" s="167" t="str">
        <f t="array" ref="P196">IFERROR(IF(LEN(P$4)=0,"",INDEX(Kanban_Helper!$F$5:$F$504,
MATCH(P$4&amp;"-"&amp;(ROW($K196)-ROW($K$5)-MOD(ROW($K196)-ROW($K$5),3))/3+1, Kanban_Helper!$E$5:$E$504&amp;"-"&amp;Kanban_Helper!$G$5:$G$504,0),
1)),"")</f>
        <v/>
      </c>
      <c r="Q196" s="167" t="str">
        <f t="array" ref="Q196">IFERROR(IF(LEN(Q$4)=0,"",INDEX(Kanban_Helper!$F$5:$F$504,
MATCH(Q$4&amp;"-"&amp;(ROW($K196)-ROW($K$5)-MOD(ROW($K196)-ROW($K$5),3))/3+1, Kanban_Helper!$E$5:$E$504&amp;"-"&amp;Kanban_Helper!$G$5:$G$504,0),
1)),"")</f>
        <v/>
      </c>
      <c r="R196" s="167" t="str">
        <f t="array" ref="R196">IFERROR(IF(LEN(R$4)=0,"",INDEX(Kanban_Helper!$F$5:$F$504,
MATCH(R$4&amp;"-"&amp;(ROW($K196)-ROW($K$5)-MOD(ROW($K196)-ROW($K$5),3))/3+1, Kanban_Helper!$E$5:$E$504&amp;"-"&amp;Kanban_Helper!$G$5:$G$504,0),
1)),"")</f>
        <v/>
      </c>
      <c r="S196" s="167" t="str">
        <f t="array" ref="S196">IFERROR(IF(LEN(S$4)=0,"",INDEX(Kanban_Helper!$F$5:$F$504,
MATCH(S$4&amp;"-"&amp;(ROW($K196)-ROW($K$5)-MOD(ROW($K196)-ROW($K$5),3))/3+1, Kanban_Helper!$E$5:$E$504&amp;"-"&amp;Kanban_Helper!$G$5:$G$504,0),
1)),"")</f>
        <v/>
      </c>
      <c r="T196" s="167" t="str">
        <f t="array" ref="T196">IFERROR(IF(LEN(T$4)=0,"",INDEX(Kanban_Helper!$F$5:$F$504,
MATCH(T$4&amp;"-"&amp;(ROW($K196)-ROW($K$5)-MOD(ROW($K196)-ROW($K$5),3))/3+1, Kanban_Helper!$E$5:$E$504&amp;"-"&amp;Kanban_Helper!$G$5:$G$504,0),
1)),"")</f>
        <v/>
      </c>
      <c r="U196" s="167" t="str">
        <f t="array" ref="U196">IFERROR(IF(LEN(U$4)=0,"",INDEX(Kanban_Helper!$F$5:$F$504,
MATCH(U$4&amp;"-"&amp;(ROW($K196)-ROW($K$5)-MOD(ROW($K196)-ROW($K$5),3))/3+1, Kanban_Helper!$E$5:$E$504&amp;"-"&amp;Kanban_Helper!$G$5:$G$504,0),
1)),"")</f>
        <v/>
      </c>
      <c r="V196" s="167" t="str">
        <f t="array" ref="V196">IFERROR(IF(LEN(V$4)=0,"",INDEX(Kanban_Helper!$F$5:$F$504,
MATCH(V$4&amp;"-"&amp;(ROW($K196)-ROW($K$5)-MOD(ROW($K196)-ROW($K$5),3))/3+1, Kanban_Helper!$E$5:$E$504&amp;"-"&amp;Kanban_Helper!$G$5:$G$504,0),
1)),"")</f>
        <v/>
      </c>
      <c r="W196" s="167" t="str">
        <f t="array" ref="W196">IFERROR(IF(LEN(W$4)=0,"",INDEX(Kanban_Helper!$F$5:$F$504,
MATCH(W$4&amp;"-"&amp;(ROW($K196)-ROW($K$5)-MOD(ROW($K196)-ROW($K$5),3))/3+1, Kanban_Helper!$E$5:$E$504&amp;"-"&amp;Kanban_Helper!$G$5:$G$504,0),
1)),"")</f>
        <v/>
      </c>
      <c r="X196" s="167" t="str">
        <f t="array" ref="X196">IFERROR(IF(LEN(X$4)=0,"",INDEX(Kanban_Helper!$F$5:$F$504,
MATCH(X$4&amp;"-"&amp;(ROW($K196)-ROW($K$5)-MOD(ROW($K196)-ROW($K$5),3))/3+1, Kanban_Helper!$E$5:$E$504&amp;"-"&amp;Kanban_Helper!$G$5:$G$504,0),
1)),"")</f>
        <v/>
      </c>
      <c r="Y196" s="167" t="str">
        <f t="array" ref="Y196">IFERROR(IF(LEN(Y$4)=0,"",INDEX(Kanban_Helper!$F$5:$F$504,
MATCH(Y$4&amp;"-"&amp;(ROW($K196)-ROW($K$5)-MOD(ROW($K196)-ROW($K$5),3))/3+1, Kanban_Helper!$E$5:$E$504&amp;"-"&amp;Kanban_Helper!$G$5:$G$504,0),
1)),"")</f>
        <v/>
      </c>
      <c r="Z196" s="167" t="str">
        <f t="array" ref="Z196">IFERROR(IF(LEN(Z$4)=0,"",INDEX(Kanban_Helper!$F$5:$F$504,
MATCH(Z$4&amp;"-"&amp;(ROW($K196)-ROW($K$5)-MOD(ROW($K196)-ROW($K$5),3))/3+1, Kanban_Helper!$E$5:$E$504&amp;"-"&amp;Kanban_Helper!$G$5:$G$504,0),
1)),"")</f>
        <v/>
      </c>
    </row>
    <row r="197" spans="2:26" x14ac:dyDescent="0.25">
      <c r="B197" s="163"/>
      <c r="C197" s="163"/>
      <c r="D197" s="163"/>
      <c r="E197" s="163"/>
      <c r="F197" s="163"/>
      <c r="G197" s="295">
        <f>COUNTIF($E$5:E197,E197)</f>
        <v>0</v>
      </c>
      <c r="L197" s="166" t="str">
        <f t="shared" ref="L197:Z197" si="131">IFERROR(L199,"-")</f>
        <v/>
      </c>
      <c r="M197" s="166" t="str">
        <f t="shared" si="131"/>
        <v/>
      </c>
      <c r="N197" s="166" t="str">
        <f t="shared" si="131"/>
        <v/>
      </c>
      <c r="O197" s="166" t="str">
        <f t="shared" si="131"/>
        <v/>
      </c>
      <c r="P197" s="166" t="str">
        <f t="shared" si="131"/>
        <v/>
      </c>
      <c r="Q197" s="166" t="str">
        <f t="shared" si="131"/>
        <v/>
      </c>
      <c r="R197" s="166" t="str">
        <f t="shared" si="131"/>
        <v/>
      </c>
      <c r="S197" s="166" t="str">
        <f t="shared" si="131"/>
        <v/>
      </c>
      <c r="T197" s="166" t="str">
        <f t="shared" si="131"/>
        <v/>
      </c>
      <c r="U197" s="166" t="str">
        <f t="shared" si="131"/>
        <v/>
      </c>
      <c r="V197" s="166" t="str">
        <f t="shared" si="131"/>
        <v/>
      </c>
      <c r="W197" s="166" t="str">
        <f t="shared" si="131"/>
        <v/>
      </c>
      <c r="X197" s="166" t="str">
        <f t="shared" si="131"/>
        <v/>
      </c>
      <c r="Y197" s="166" t="str">
        <f t="shared" si="131"/>
        <v/>
      </c>
      <c r="Z197" s="166" t="str">
        <f t="shared" si="131"/>
        <v/>
      </c>
    </row>
    <row r="198" spans="2:26" x14ac:dyDescent="0.25">
      <c r="B198" s="163"/>
      <c r="C198" s="163"/>
      <c r="D198" s="163"/>
      <c r="E198" s="163"/>
      <c r="F198" s="163"/>
      <c r="G198" s="295">
        <f>COUNTIF($E$5:E198,E198)</f>
        <v>0</v>
      </c>
      <c r="L198" s="166" t="str">
        <f t="shared" ref="L198:Z198" si="132">IFERROR(L199,"-")</f>
        <v/>
      </c>
      <c r="M198" s="166" t="str">
        <f t="shared" si="132"/>
        <v/>
      </c>
      <c r="N198" s="166" t="str">
        <f t="shared" si="132"/>
        <v/>
      </c>
      <c r="O198" s="166" t="str">
        <f t="shared" si="132"/>
        <v/>
      </c>
      <c r="P198" s="166" t="str">
        <f t="shared" si="132"/>
        <v/>
      </c>
      <c r="Q198" s="166" t="str">
        <f t="shared" si="132"/>
        <v/>
      </c>
      <c r="R198" s="166" t="str">
        <f t="shared" si="132"/>
        <v/>
      </c>
      <c r="S198" s="166" t="str">
        <f t="shared" si="132"/>
        <v/>
      </c>
      <c r="T198" s="166" t="str">
        <f t="shared" si="132"/>
        <v/>
      </c>
      <c r="U198" s="166" t="str">
        <f t="shared" si="132"/>
        <v/>
      </c>
      <c r="V198" s="166" t="str">
        <f t="shared" si="132"/>
        <v/>
      </c>
      <c r="W198" s="166" t="str">
        <f t="shared" si="132"/>
        <v/>
      </c>
      <c r="X198" s="166" t="str">
        <f t="shared" si="132"/>
        <v/>
      </c>
      <c r="Y198" s="166" t="str">
        <f t="shared" si="132"/>
        <v/>
      </c>
      <c r="Z198" s="166" t="str">
        <f t="shared" si="132"/>
        <v/>
      </c>
    </row>
    <row r="199" spans="2:26" x14ac:dyDescent="0.25">
      <c r="B199" s="163"/>
      <c r="C199" s="163"/>
      <c r="D199" s="163"/>
      <c r="E199" s="163"/>
      <c r="F199" s="163"/>
      <c r="G199" s="295">
        <f>COUNTIF($E$5:E199,E199)</f>
        <v>0</v>
      </c>
      <c r="L199" s="167" t="str">
        <f t="array" ref="L199">IFERROR(IF(LEN(L$4)=0,"",INDEX(Kanban_Helper!$F$5:$F$504,
MATCH(L$4&amp;"-"&amp;(ROW($K199)-ROW($K$5)-MOD(ROW($K199)-ROW($K$5),3))/3+1, Kanban_Helper!$E$5:$E$504&amp;"-"&amp;Kanban_Helper!$G$5:$G$504,0),
1)),"")</f>
        <v/>
      </c>
      <c r="M199" s="167" t="str">
        <f t="array" ref="M199">IFERROR(IF(LEN(M$4)=0,"",INDEX(Kanban_Helper!$F$5:$F$504,
MATCH(M$4&amp;"-"&amp;(ROW($K199)-ROW($K$5)-MOD(ROW($K199)-ROW($K$5),3))/3+1, Kanban_Helper!$E$5:$E$504&amp;"-"&amp;Kanban_Helper!$G$5:$G$504,0),
1)),"")</f>
        <v/>
      </c>
      <c r="N199" s="167" t="str">
        <f t="array" ref="N199">IFERROR(IF(LEN(N$4)=0,"",INDEX(Kanban_Helper!$F$5:$F$504,
MATCH(N$4&amp;"-"&amp;(ROW($K199)-ROW($K$5)-MOD(ROW($K199)-ROW($K$5),3))/3+1, Kanban_Helper!$E$5:$E$504&amp;"-"&amp;Kanban_Helper!$G$5:$G$504,0),
1)),"")</f>
        <v/>
      </c>
      <c r="O199" s="167" t="str">
        <f t="array" ref="O199">IFERROR(IF(LEN(O$4)=0,"",INDEX(Kanban_Helper!$F$5:$F$504,
MATCH(O$4&amp;"-"&amp;(ROW($K199)-ROW($K$5)-MOD(ROW($K199)-ROW($K$5),3))/3+1, Kanban_Helper!$E$5:$E$504&amp;"-"&amp;Kanban_Helper!$G$5:$G$504,0),
1)),"")</f>
        <v/>
      </c>
      <c r="P199" s="167" t="str">
        <f t="array" ref="P199">IFERROR(IF(LEN(P$4)=0,"",INDEX(Kanban_Helper!$F$5:$F$504,
MATCH(P$4&amp;"-"&amp;(ROW($K199)-ROW($K$5)-MOD(ROW($K199)-ROW($K$5),3))/3+1, Kanban_Helper!$E$5:$E$504&amp;"-"&amp;Kanban_Helper!$G$5:$G$504,0),
1)),"")</f>
        <v/>
      </c>
      <c r="Q199" s="167" t="str">
        <f t="array" ref="Q199">IFERROR(IF(LEN(Q$4)=0,"",INDEX(Kanban_Helper!$F$5:$F$504,
MATCH(Q$4&amp;"-"&amp;(ROW($K199)-ROW($K$5)-MOD(ROW($K199)-ROW($K$5),3))/3+1, Kanban_Helper!$E$5:$E$504&amp;"-"&amp;Kanban_Helper!$G$5:$G$504,0),
1)),"")</f>
        <v/>
      </c>
      <c r="R199" s="167" t="str">
        <f t="array" ref="R199">IFERROR(IF(LEN(R$4)=0,"",INDEX(Kanban_Helper!$F$5:$F$504,
MATCH(R$4&amp;"-"&amp;(ROW($K199)-ROW($K$5)-MOD(ROW($K199)-ROW($K$5),3))/3+1, Kanban_Helper!$E$5:$E$504&amp;"-"&amp;Kanban_Helper!$G$5:$G$504,0),
1)),"")</f>
        <v/>
      </c>
      <c r="S199" s="167" t="str">
        <f t="array" ref="S199">IFERROR(IF(LEN(S$4)=0,"",INDEX(Kanban_Helper!$F$5:$F$504,
MATCH(S$4&amp;"-"&amp;(ROW($K199)-ROW($K$5)-MOD(ROW($K199)-ROW($K$5),3))/3+1, Kanban_Helper!$E$5:$E$504&amp;"-"&amp;Kanban_Helper!$G$5:$G$504,0),
1)),"")</f>
        <v/>
      </c>
      <c r="T199" s="167" t="str">
        <f t="array" ref="T199">IFERROR(IF(LEN(T$4)=0,"",INDEX(Kanban_Helper!$F$5:$F$504,
MATCH(T$4&amp;"-"&amp;(ROW($K199)-ROW($K$5)-MOD(ROW($K199)-ROW($K$5),3))/3+1, Kanban_Helper!$E$5:$E$504&amp;"-"&amp;Kanban_Helper!$G$5:$G$504,0),
1)),"")</f>
        <v/>
      </c>
      <c r="U199" s="167" t="str">
        <f t="array" ref="U199">IFERROR(IF(LEN(U$4)=0,"",INDEX(Kanban_Helper!$F$5:$F$504,
MATCH(U$4&amp;"-"&amp;(ROW($K199)-ROW($K$5)-MOD(ROW($K199)-ROW($K$5),3))/3+1, Kanban_Helper!$E$5:$E$504&amp;"-"&amp;Kanban_Helper!$G$5:$G$504,0),
1)),"")</f>
        <v/>
      </c>
      <c r="V199" s="167" t="str">
        <f t="array" ref="V199">IFERROR(IF(LEN(V$4)=0,"",INDEX(Kanban_Helper!$F$5:$F$504,
MATCH(V$4&amp;"-"&amp;(ROW($K199)-ROW($K$5)-MOD(ROW($K199)-ROW($K$5),3))/3+1, Kanban_Helper!$E$5:$E$504&amp;"-"&amp;Kanban_Helper!$G$5:$G$504,0),
1)),"")</f>
        <v/>
      </c>
      <c r="W199" s="167" t="str">
        <f t="array" ref="W199">IFERROR(IF(LEN(W$4)=0,"",INDEX(Kanban_Helper!$F$5:$F$504,
MATCH(W$4&amp;"-"&amp;(ROW($K199)-ROW($K$5)-MOD(ROW($K199)-ROW($K$5),3))/3+1, Kanban_Helper!$E$5:$E$504&amp;"-"&amp;Kanban_Helper!$G$5:$G$504,0),
1)),"")</f>
        <v/>
      </c>
      <c r="X199" s="167" t="str">
        <f t="array" ref="X199">IFERROR(IF(LEN(X$4)=0,"",INDEX(Kanban_Helper!$F$5:$F$504,
MATCH(X$4&amp;"-"&amp;(ROW($K199)-ROW($K$5)-MOD(ROW($K199)-ROW($K$5),3))/3+1, Kanban_Helper!$E$5:$E$504&amp;"-"&amp;Kanban_Helper!$G$5:$G$504,0),
1)),"")</f>
        <v/>
      </c>
      <c r="Y199" s="167" t="str">
        <f t="array" ref="Y199">IFERROR(IF(LEN(Y$4)=0,"",INDEX(Kanban_Helper!$F$5:$F$504,
MATCH(Y$4&amp;"-"&amp;(ROW($K199)-ROW($K$5)-MOD(ROW($K199)-ROW($K$5),3))/3+1, Kanban_Helper!$E$5:$E$504&amp;"-"&amp;Kanban_Helper!$G$5:$G$504,0),
1)),"")</f>
        <v/>
      </c>
      <c r="Z199" s="167" t="str">
        <f t="array" ref="Z199">IFERROR(IF(LEN(Z$4)=0,"",INDEX(Kanban_Helper!$F$5:$F$504,
MATCH(Z$4&amp;"-"&amp;(ROW($K199)-ROW($K$5)-MOD(ROW($K199)-ROW($K$5),3))/3+1, Kanban_Helper!$E$5:$E$504&amp;"-"&amp;Kanban_Helper!$G$5:$G$504,0),
1)),"")</f>
        <v/>
      </c>
    </row>
    <row r="200" spans="2:26" x14ac:dyDescent="0.25">
      <c r="B200" s="163"/>
      <c r="C200" s="163"/>
      <c r="D200" s="163"/>
      <c r="E200" s="163"/>
      <c r="F200" s="163"/>
      <c r="G200" s="295">
        <f>COUNTIF($E$5:E200,E200)</f>
        <v>0</v>
      </c>
      <c r="L200" s="166" t="str">
        <f t="shared" ref="L200:Z200" si="133">IFERROR(L202,"-")</f>
        <v/>
      </c>
      <c r="M200" s="166" t="str">
        <f t="shared" si="133"/>
        <v/>
      </c>
      <c r="N200" s="166" t="str">
        <f t="shared" si="133"/>
        <v/>
      </c>
      <c r="O200" s="166" t="str">
        <f t="shared" si="133"/>
        <v/>
      </c>
      <c r="P200" s="166" t="str">
        <f t="shared" si="133"/>
        <v/>
      </c>
      <c r="Q200" s="166" t="str">
        <f t="shared" si="133"/>
        <v/>
      </c>
      <c r="R200" s="166" t="str">
        <f t="shared" si="133"/>
        <v/>
      </c>
      <c r="S200" s="166" t="str">
        <f t="shared" si="133"/>
        <v/>
      </c>
      <c r="T200" s="166" t="str">
        <f t="shared" si="133"/>
        <v/>
      </c>
      <c r="U200" s="166" t="str">
        <f t="shared" si="133"/>
        <v/>
      </c>
      <c r="V200" s="166" t="str">
        <f t="shared" si="133"/>
        <v/>
      </c>
      <c r="W200" s="166" t="str">
        <f t="shared" si="133"/>
        <v/>
      </c>
      <c r="X200" s="166" t="str">
        <f t="shared" si="133"/>
        <v/>
      </c>
      <c r="Y200" s="166" t="str">
        <f t="shared" si="133"/>
        <v/>
      </c>
      <c r="Z200" s="166" t="str">
        <f t="shared" si="133"/>
        <v/>
      </c>
    </row>
    <row r="201" spans="2:26" x14ac:dyDescent="0.25">
      <c r="B201" s="163"/>
      <c r="C201" s="163"/>
      <c r="D201" s="163"/>
      <c r="E201" s="163"/>
      <c r="F201" s="163"/>
      <c r="G201" s="295">
        <f>COUNTIF($E$5:E201,E201)</f>
        <v>0</v>
      </c>
      <c r="L201" s="166" t="str">
        <f t="shared" ref="L201:Z201" si="134">IFERROR(L202,"-")</f>
        <v/>
      </c>
      <c r="M201" s="166" t="str">
        <f t="shared" si="134"/>
        <v/>
      </c>
      <c r="N201" s="166" t="str">
        <f t="shared" si="134"/>
        <v/>
      </c>
      <c r="O201" s="166" t="str">
        <f t="shared" si="134"/>
        <v/>
      </c>
      <c r="P201" s="166" t="str">
        <f t="shared" si="134"/>
        <v/>
      </c>
      <c r="Q201" s="166" t="str">
        <f t="shared" si="134"/>
        <v/>
      </c>
      <c r="R201" s="166" t="str">
        <f t="shared" si="134"/>
        <v/>
      </c>
      <c r="S201" s="166" t="str">
        <f t="shared" si="134"/>
        <v/>
      </c>
      <c r="T201" s="166" t="str">
        <f t="shared" si="134"/>
        <v/>
      </c>
      <c r="U201" s="166" t="str">
        <f t="shared" si="134"/>
        <v/>
      </c>
      <c r="V201" s="166" t="str">
        <f t="shared" si="134"/>
        <v/>
      </c>
      <c r="W201" s="166" t="str">
        <f t="shared" si="134"/>
        <v/>
      </c>
      <c r="X201" s="166" t="str">
        <f t="shared" si="134"/>
        <v/>
      </c>
      <c r="Y201" s="166" t="str">
        <f t="shared" si="134"/>
        <v/>
      </c>
      <c r="Z201" s="166" t="str">
        <f t="shared" si="134"/>
        <v/>
      </c>
    </row>
    <row r="202" spans="2:26" x14ac:dyDescent="0.25">
      <c r="B202" s="163"/>
      <c r="C202" s="163"/>
      <c r="D202" s="163"/>
      <c r="E202" s="163"/>
      <c r="F202" s="163"/>
      <c r="G202" s="295">
        <f>COUNTIF($E$5:E202,E202)</f>
        <v>0</v>
      </c>
      <c r="L202" s="167" t="str">
        <f t="array" ref="L202">IFERROR(IF(LEN(L$4)=0,"",INDEX(Kanban_Helper!$F$5:$F$504,
MATCH(L$4&amp;"-"&amp;(ROW($K202)-ROW($K$5)-MOD(ROW($K202)-ROW($K$5),3))/3+1, Kanban_Helper!$E$5:$E$504&amp;"-"&amp;Kanban_Helper!$G$5:$G$504,0),
1)),"")</f>
        <v/>
      </c>
      <c r="M202" s="167" t="str">
        <f t="array" ref="M202">IFERROR(IF(LEN(M$4)=0,"",INDEX(Kanban_Helper!$F$5:$F$504,
MATCH(M$4&amp;"-"&amp;(ROW($K202)-ROW($K$5)-MOD(ROW($K202)-ROW($K$5),3))/3+1, Kanban_Helper!$E$5:$E$504&amp;"-"&amp;Kanban_Helper!$G$5:$G$504,0),
1)),"")</f>
        <v/>
      </c>
      <c r="N202" s="167" t="str">
        <f t="array" ref="N202">IFERROR(IF(LEN(N$4)=0,"",INDEX(Kanban_Helper!$F$5:$F$504,
MATCH(N$4&amp;"-"&amp;(ROW($K202)-ROW($K$5)-MOD(ROW($K202)-ROW($K$5),3))/3+1, Kanban_Helper!$E$5:$E$504&amp;"-"&amp;Kanban_Helper!$G$5:$G$504,0),
1)),"")</f>
        <v/>
      </c>
      <c r="O202" s="167" t="str">
        <f t="array" ref="O202">IFERROR(IF(LEN(O$4)=0,"",INDEX(Kanban_Helper!$F$5:$F$504,
MATCH(O$4&amp;"-"&amp;(ROW($K202)-ROW($K$5)-MOD(ROW($K202)-ROW($K$5),3))/3+1, Kanban_Helper!$E$5:$E$504&amp;"-"&amp;Kanban_Helper!$G$5:$G$504,0),
1)),"")</f>
        <v/>
      </c>
      <c r="P202" s="167" t="str">
        <f t="array" ref="P202">IFERROR(IF(LEN(P$4)=0,"",INDEX(Kanban_Helper!$F$5:$F$504,
MATCH(P$4&amp;"-"&amp;(ROW($K202)-ROW($K$5)-MOD(ROW($K202)-ROW($K$5),3))/3+1, Kanban_Helper!$E$5:$E$504&amp;"-"&amp;Kanban_Helper!$G$5:$G$504,0),
1)),"")</f>
        <v/>
      </c>
      <c r="Q202" s="167" t="str">
        <f t="array" ref="Q202">IFERROR(IF(LEN(Q$4)=0,"",INDEX(Kanban_Helper!$F$5:$F$504,
MATCH(Q$4&amp;"-"&amp;(ROW($K202)-ROW($K$5)-MOD(ROW($K202)-ROW($K$5),3))/3+1, Kanban_Helper!$E$5:$E$504&amp;"-"&amp;Kanban_Helper!$G$5:$G$504,0),
1)),"")</f>
        <v/>
      </c>
      <c r="R202" s="167" t="str">
        <f t="array" ref="R202">IFERROR(IF(LEN(R$4)=0,"",INDEX(Kanban_Helper!$F$5:$F$504,
MATCH(R$4&amp;"-"&amp;(ROW($K202)-ROW($K$5)-MOD(ROW($K202)-ROW($K$5),3))/3+1, Kanban_Helper!$E$5:$E$504&amp;"-"&amp;Kanban_Helper!$G$5:$G$504,0),
1)),"")</f>
        <v/>
      </c>
      <c r="S202" s="167" t="str">
        <f t="array" ref="S202">IFERROR(IF(LEN(S$4)=0,"",INDEX(Kanban_Helper!$F$5:$F$504,
MATCH(S$4&amp;"-"&amp;(ROW($K202)-ROW($K$5)-MOD(ROW($K202)-ROW($K$5),3))/3+1, Kanban_Helper!$E$5:$E$504&amp;"-"&amp;Kanban_Helper!$G$5:$G$504,0),
1)),"")</f>
        <v/>
      </c>
      <c r="T202" s="167" t="str">
        <f t="array" ref="T202">IFERROR(IF(LEN(T$4)=0,"",INDEX(Kanban_Helper!$F$5:$F$504,
MATCH(T$4&amp;"-"&amp;(ROW($K202)-ROW($K$5)-MOD(ROW($K202)-ROW($K$5),3))/3+1, Kanban_Helper!$E$5:$E$504&amp;"-"&amp;Kanban_Helper!$G$5:$G$504,0),
1)),"")</f>
        <v/>
      </c>
      <c r="U202" s="167" t="str">
        <f t="array" ref="U202">IFERROR(IF(LEN(U$4)=0,"",INDEX(Kanban_Helper!$F$5:$F$504,
MATCH(U$4&amp;"-"&amp;(ROW($K202)-ROW($K$5)-MOD(ROW($K202)-ROW($K$5),3))/3+1, Kanban_Helper!$E$5:$E$504&amp;"-"&amp;Kanban_Helper!$G$5:$G$504,0),
1)),"")</f>
        <v/>
      </c>
      <c r="V202" s="167" t="str">
        <f t="array" ref="V202">IFERROR(IF(LEN(V$4)=0,"",INDEX(Kanban_Helper!$F$5:$F$504,
MATCH(V$4&amp;"-"&amp;(ROW($K202)-ROW($K$5)-MOD(ROW($K202)-ROW($K$5),3))/3+1, Kanban_Helper!$E$5:$E$504&amp;"-"&amp;Kanban_Helper!$G$5:$G$504,0),
1)),"")</f>
        <v/>
      </c>
      <c r="W202" s="167" t="str">
        <f t="array" ref="W202">IFERROR(IF(LEN(W$4)=0,"",INDEX(Kanban_Helper!$F$5:$F$504,
MATCH(W$4&amp;"-"&amp;(ROW($K202)-ROW($K$5)-MOD(ROW($K202)-ROW($K$5),3))/3+1, Kanban_Helper!$E$5:$E$504&amp;"-"&amp;Kanban_Helper!$G$5:$G$504,0),
1)),"")</f>
        <v/>
      </c>
      <c r="X202" s="167" t="str">
        <f t="array" ref="X202">IFERROR(IF(LEN(X$4)=0,"",INDEX(Kanban_Helper!$F$5:$F$504,
MATCH(X$4&amp;"-"&amp;(ROW($K202)-ROW($K$5)-MOD(ROW($K202)-ROW($K$5),3))/3+1, Kanban_Helper!$E$5:$E$504&amp;"-"&amp;Kanban_Helper!$G$5:$G$504,0),
1)),"")</f>
        <v/>
      </c>
      <c r="Y202" s="167" t="str">
        <f t="array" ref="Y202">IFERROR(IF(LEN(Y$4)=0,"",INDEX(Kanban_Helper!$F$5:$F$504,
MATCH(Y$4&amp;"-"&amp;(ROW($K202)-ROW($K$5)-MOD(ROW($K202)-ROW($K$5),3))/3+1, Kanban_Helper!$E$5:$E$504&amp;"-"&amp;Kanban_Helper!$G$5:$G$504,0),
1)),"")</f>
        <v/>
      </c>
      <c r="Z202" s="167" t="str">
        <f t="array" ref="Z202">IFERROR(IF(LEN(Z$4)=0,"",INDEX(Kanban_Helper!$F$5:$F$504,
MATCH(Z$4&amp;"-"&amp;(ROW($K202)-ROW($K$5)-MOD(ROW($K202)-ROW($K$5),3))/3+1, Kanban_Helper!$E$5:$E$504&amp;"-"&amp;Kanban_Helper!$G$5:$G$504,0),
1)),"")</f>
        <v/>
      </c>
    </row>
    <row r="203" spans="2:26" x14ac:dyDescent="0.25">
      <c r="B203" s="163"/>
      <c r="C203" s="163"/>
      <c r="D203" s="163"/>
      <c r="E203" s="163"/>
      <c r="F203" s="163"/>
      <c r="G203" s="295">
        <f>COUNTIF($E$5:E203,E203)</f>
        <v>0</v>
      </c>
      <c r="L203" s="166" t="str">
        <f t="shared" ref="L203:Z203" si="135">IFERROR(L205,"-")</f>
        <v/>
      </c>
      <c r="M203" s="166" t="str">
        <f t="shared" si="135"/>
        <v/>
      </c>
      <c r="N203" s="166" t="str">
        <f t="shared" si="135"/>
        <v/>
      </c>
      <c r="O203" s="166" t="str">
        <f t="shared" si="135"/>
        <v/>
      </c>
      <c r="P203" s="166" t="str">
        <f t="shared" si="135"/>
        <v/>
      </c>
      <c r="Q203" s="166" t="str">
        <f t="shared" si="135"/>
        <v/>
      </c>
      <c r="R203" s="166" t="str">
        <f t="shared" si="135"/>
        <v/>
      </c>
      <c r="S203" s="166" t="str">
        <f t="shared" si="135"/>
        <v/>
      </c>
      <c r="T203" s="166" t="str">
        <f t="shared" si="135"/>
        <v/>
      </c>
      <c r="U203" s="166" t="str">
        <f t="shared" si="135"/>
        <v/>
      </c>
      <c r="V203" s="166" t="str">
        <f t="shared" si="135"/>
        <v/>
      </c>
      <c r="W203" s="166" t="str">
        <f t="shared" si="135"/>
        <v/>
      </c>
      <c r="X203" s="166" t="str">
        <f t="shared" si="135"/>
        <v/>
      </c>
      <c r="Y203" s="166" t="str">
        <f t="shared" si="135"/>
        <v/>
      </c>
      <c r="Z203" s="166" t="str">
        <f t="shared" si="135"/>
        <v/>
      </c>
    </row>
    <row r="204" spans="2:26" x14ac:dyDescent="0.25">
      <c r="B204" s="163"/>
      <c r="C204" s="163"/>
      <c r="D204" s="163"/>
      <c r="E204" s="163"/>
      <c r="F204" s="163"/>
      <c r="G204" s="295">
        <f>COUNTIF($E$5:E204,E204)</f>
        <v>0</v>
      </c>
      <c r="L204" s="166" t="str">
        <f t="shared" ref="L204:Z204" si="136">IFERROR(L205,"-")</f>
        <v/>
      </c>
      <c r="M204" s="166" t="str">
        <f t="shared" si="136"/>
        <v/>
      </c>
      <c r="N204" s="166" t="str">
        <f t="shared" si="136"/>
        <v/>
      </c>
      <c r="O204" s="166" t="str">
        <f t="shared" si="136"/>
        <v/>
      </c>
      <c r="P204" s="166" t="str">
        <f t="shared" si="136"/>
        <v/>
      </c>
      <c r="Q204" s="166" t="str">
        <f t="shared" si="136"/>
        <v/>
      </c>
      <c r="R204" s="166" t="str">
        <f t="shared" si="136"/>
        <v/>
      </c>
      <c r="S204" s="166" t="str">
        <f t="shared" si="136"/>
        <v/>
      </c>
      <c r="T204" s="166" t="str">
        <f t="shared" si="136"/>
        <v/>
      </c>
      <c r="U204" s="166" t="str">
        <f t="shared" si="136"/>
        <v/>
      </c>
      <c r="V204" s="166" t="str">
        <f t="shared" si="136"/>
        <v/>
      </c>
      <c r="W204" s="166" t="str">
        <f t="shared" si="136"/>
        <v/>
      </c>
      <c r="X204" s="166" t="str">
        <f t="shared" si="136"/>
        <v/>
      </c>
      <c r="Y204" s="166" t="str">
        <f t="shared" si="136"/>
        <v/>
      </c>
      <c r="Z204" s="166" t="str">
        <f t="shared" si="136"/>
        <v/>
      </c>
    </row>
    <row r="205" spans="2:26" x14ac:dyDescent="0.25">
      <c r="B205" s="163"/>
      <c r="C205" s="163"/>
      <c r="D205" s="163"/>
      <c r="E205" s="163"/>
      <c r="F205" s="163"/>
      <c r="G205" s="295">
        <f>COUNTIF($E$5:E205,E205)</f>
        <v>0</v>
      </c>
      <c r="L205" s="167" t="str">
        <f t="array" ref="L205">IFERROR(IF(LEN(L$4)=0,"",INDEX(Kanban_Helper!$F$5:$F$504,
MATCH(L$4&amp;"-"&amp;(ROW($K205)-ROW($K$5)-MOD(ROW($K205)-ROW($K$5),3))/3+1, Kanban_Helper!$E$5:$E$504&amp;"-"&amp;Kanban_Helper!$G$5:$G$504,0),
1)),"")</f>
        <v/>
      </c>
      <c r="M205" s="167" t="str">
        <f t="array" ref="M205">IFERROR(IF(LEN(M$4)=0,"",INDEX(Kanban_Helper!$F$5:$F$504,
MATCH(M$4&amp;"-"&amp;(ROW($K205)-ROW($K$5)-MOD(ROW($K205)-ROW($K$5),3))/3+1, Kanban_Helper!$E$5:$E$504&amp;"-"&amp;Kanban_Helper!$G$5:$G$504,0),
1)),"")</f>
        <v/>
      </c>
      <c r="N205" s="167" t="str">
        <f t="array" ref="N205">IFERROR(IF(LEN(N$4)=0,"",INDEX(Kanban_Helper!$F$5:$F$504,
MATCH(N$4&amp;"-"&amp;(ROW($K205)-ROW($K$5)-MOD(ROW($K205)-ROW($K$5),3))/3+1, Kanban_Helper!$E$5:$E$504&amp;"-"&amp;Kanban_Helper!$G$5:$G$504,0),
1)),"")</f>
        <v/>
      </c>
      <c r="O205" s="167" t="str">
        <f t="array" ref="O205">IFERROR(IF(LEN(O$4)=0,"",INDEX(Kanban_Helper!$F$5:$F$504,
MATCH(O$4&amp;"-"&amp;(ROW($K205)-ROW($K$5)-MOD(ROW($K205)-ROW($K$5),3))/3+1, Kanban_Helper!$E$5:$E$504&amp;"-"&amp;Kanban_Helper!$G$5:$G$504,0),
1)),"")</f>
        <v/>
      </c>
      <c r="P205" s="167" t="str">
        <f t="array" ref="P205">IFERROR(IF(LEN(P$4)=0,"",INDEX(Kanban_Helper!$F$5:$F$504,
MATCH(P$4&amp;"-"&amp;(ROW($K205)-ROW($K$5)-MOD(ROW($K205)-ROW($K$5),3))/3+1, Kanban_Helper!$E$5:$E$504&amp;"-"&amp;Kanban_Helper!$G$5:$G$504,0),
1)),"")</f>
        <v/>
      </c>
      <c r="Q205" s="167" t="str">
        <f t="array" ref="Q205">IFERROR(IF(LEN(Q$4)=0,"",INDEX(Kanban_Helper!$F$5:$F$504,
MATCH(Q$4&amp;"-"&amp;(ROW($K205)-ROW($K$5)-MOD(ROW($K205)-ROW($K$5),3))/3+1, Kanban_Helper!$E$5:$E$504&amp;"-"&amp;Kanban_Helper!$G$5:$G$504,0),
1)),"")</f>
        <v/>
      </c>
      <c r="R205" s="167" t="str">
        <f t="array" ref="R205">IFERROR(IF(LEN(R$4)=0,"",INDEX(Kanban_Helper!$F$5:$F$504,
MATCH(R$4&amp;"-"&amp;(ROW($K205)-ROW($K$5)-MOD(ROW($K205)-ROW($K$5),3))/3+1, Kanban_Helper!$E$5:$E$504&amp;"-"&amp;Kanban_Helper!$G$5:$G$504,0),
1)),"")</f>
        <v/>
      </c>
      <c r="S205" s="167" t="str">
        <f t="array" ref="S205">IFERROR(IF(LEN(S$4)=0,"",INDEX(Kanban_Helper!$F$5:$F$504,
MATCH(S$4&amp;"-"&amp;(ROW($K205)-ROW($K$5)-MOD(ROW($K205)-ROW($K$5),3))/3+1, Kanban_Helper!$E$5:$E$504&amp;"-"&amp;Kanban_Helper!$G$5:$G$504,0),
1)),"")</f>
        <v/>
      </c>
      <c r="T205" s="167" t="str">
        <f t="array" ref="T205">IFERROR(IF(LEN(T$4)=0,"",INDEX(Kanban_Helper!$F$5:$F$504,
MATCH(T$4&amp;"-"&amp;(ROW($K205)-ROW($K$5)-MOD(ROW($K205)-ROW($K$5),3))/3+1, Kanban_Helper!$E$5:$E$504&amp;"-"&amp;Kanban_Helper!$G$5:$G$504,0),
1)),"")</f>
        <v/>
      </c>
      <c r="U205" s="167" t="str">
        <f t="array" ref="U205">IFERROR(IF(LEN(U$4)=0,"",INDEX(Kanban_Helper!$F$5:$F$504,
MATCH(U$4&amp;"-"&amp;(ROW($K205)-ROW($K$5)-MOD(ROW($K205)-ROW($K$5),3))/3+1, Kanban_Helper!$E$5:$E$504&amp;"-"&amp;Kanban_Helper!$G$5:$G$504,0),
1)),"")</f>
        <v/>
      </c>
      <c r="V205" s="167" t="str">
        <f t="array" ref="V205">IFERROR(IF(LEN(V$4)=0,"",INDEX(Kanban_Helper!$F$5:$F$504,
MATCH(V$4&amp;"-"&amp;(ROW($K205)-ROW($K$5)-MOD(ROW($K205)-ROW($K$5),3))/3+1, Kanban_Helper!$E$5:$E$504&amp;"-"&amp;Kanban_Helper!$G$5:$G$504,0),
1)),"")</f>
        <v/>
      </c>
      <c r="W205" s="167" t="str">
        <f t="array" ref="W205">IFERROR(IF(LEN(W$4)=0,"",INDEX(Kanban_Helper!$F$5:$F$504,
MATCH(W$4&amp;"-"&amp;(ROW($K205)-ROW($K$5)-MOD(ROW($K205)-ROW($K$5),3))/3+1, Kanban_Helper!$E$5:$E$504&amp;"-"&amp;Kanban_Helper!$G$5:$G$504,0),
1)),"")</f>
        <v/>
      </c>
      <c r="X205" s="167" t="str">
        <f t="array" ref="X205">IFERROR(IF(LEN(X$4)=0,"",INDEX(Kanban_Helper!$F$5:$F$504,
MATCH(X$4&amp;"-"&amp;(ROW($K205)-ROW($K$5)-MOD(ROW($K205)-ROW($K$5),3))/3+1, Kanban_Helper!$E$5:$E$504&amp;"-"&amp;Kanban_Helper!$G$5:$G$504,0),
1)),"")</f>
        <v/>
      </c>
      <c r="Y205" s="167" t="str">
        <f t="array" ref="Y205">IFERROR(IF(LEN(Y$4)=0,"",INDEX(Kanban_Helper!$F$5:$F$504,
MATCH(Y$4&amp;"-"&amp;(ROW($K205)-ROW($K$5)-MOD(ROW($K205)-ROW($K$5),3))/3+1, Kanban_Helper!$E$5:$E$504&amp;"-"&amp;Kanban_Helper!$G$5:$G$504,0),
1)),"")</f>
        <v/>
      </c>
      <c r="Z205" s="167" t="str">
        <f t="array" ref="Z205">IFERROR(IF(LEN(Z$4)=0,"",INDEX(Kanban_Helper!$F$5:$F$504,
MATCH(Z$4&amp;"-"&amp;(ROW($K205)-ROW($K$5)-MOD(ROW($K205)-ROW($K$5),3))/3+1, Kanban_Helper!$E$5:$E$504&amp;"-"&amp;Kanban_Helper!$G$5:$G$504,0),
1)),"")</f>
        <v/>
      </c>
    </row>
    <row r="206" spans="2:26" x14ac:dyDescent="0.25">
      <c r="B206" s="163"/>
      <c r="C206" s="163"/>
      <c r="D206" s="163"/>
      <c r="E206" s="163"/>
      <c r="F206" s="163"/>
      <c r="G206" s="295">
        <f>COUNTIF($E$5:E206,E206)</f>
        <v>0</v>
      </c>
      <c r="L206" s="166" t="str">
        <f t="shared" ref="L206:Z206" si="137">IFERROR(L208,"-")</f>
        <v/>
      </c>
      <c r="M206" s="166" t="str">
        <f t="shared" si="137"/>
        <v/>
      </c>
      <c r="N206" s="166" t="str">
        <f t="shared" si="137"/>
        <v/>
      </c>
      <c r="O206" s="166" t="str">
        <f t="shared" si="137"/>
        <v/>
      </c>
      <c r="P206" s="166" t="str">
        <f t="shared" si="137"/>
        <v/>
      </c>
      <c r="Q206" s="166" t="str">
        <f t="shared" si="137"/>
        <v/>
      </c>
      <c r="R206" s="166" t="str">
        <f t="shared" si="137"/>
        <v/>
      </c>
      <c r="S206" s="166" t="str">
        <f t="shared" si="137"/>
        <v/>
      </c>
      <c r="T206" s="166" t="str">
        <f t="shared" si="137"/>
        <v/>
      </c>
      <c r="U206" s="166" t="str">
        <f t="shared" si="137"/>
        <v/>
      </c>
      <c r="V206" s="166" t="str">
        <f t="shared" si="137"/>
        <v/>
      </c>
      <c r="W206" s="166" t="str">
        <f t="shared" si="137"/>
        <v/>
      </c>
      <c r="X206" s="166" t="str">
        <f t="shared" si="137"/>
        <v/>
      </c>
      <c r="Y206" s="166" t="str">
        <f t="shared" si="137"/>
        <v/>
      </c>
      <c r="Z206" s="166" t="str">
        <f t="shared" si="137"/>
        <v/>
      </c>
    </row>
    <row r="207" spans="2:26" x14ac:dyDescent="0.25">
      <c r="B207" s="163"/>
      <c r="C207" s="163"/>
      <c r="D207" s="163"/>
      <c r="E207" s="163"/>
      <c r="F207" s="163"/>
      <c r="G207" s="295">
        <f>COUNTIF($E$5:E207,E207)</f>
        <v>0</v>
      </c>
      <c r="L207" s="166" t="str">
        <f t="shared" ref="L207:Z207" si="138">IFERROR(L208,"-")</f>
        <v/>
      </c>
      <c r="M207" s="166" t="str">
        <f t="shared" si="138"/>
        <v/>
      </c>
      <c r="N207" s="166" t="str">
        <f t="shared" si="138"/>
        <v/>
      </c>
      <c r="O207" s="166" t="str">
        <f t="shared" si="138"/>
        <v/>
      </c>
      <c r="P207" s="166" t="str">
        <f t="shared" si="138"/>
        <v/>
      </c>
      <c r="Q207" s="166" t="str">
        <f t="shared" si="138"/>
        <v/>
      </c>
      <c r="R207" s="166" t="str">
        <f t="shared" si="138"/>
        <v/>
      </c>
      <c r="S207" s="166" t="str">
        <f t="shared" si="138"/>
        <v/>
      </c>
      <c r="T207" s="166" t="str">
        <f t="shared" si="138"/>
        <v/>
      </c>
      <c r="U207" s="166" t="str">
        <f t="shared" si="138"/>
        <v/>
      </c>
      <c r="V207" s="166" t="str">
        <f t="shared" si="138"/>
        <v/>
      </c>
      <c r="W207" s="166" t="str">
        <f t="shared" si="138"/>
        <v/>
      </c>
      <c r="X207" s="166" t="str">
        <f t="shared" si="138"/>
        <v/>
      </c>
      <c r="Y207" s="166" t="str">
        <f t="shared" si="138"/>
        <v/>
      </c>
      <c r="Z207" s="166" t="str">
        <f t="shared" si="138"/>
        <v/>
      </c>
    </row>
    <row r="208" spans="2:26" x14ac:dyDescent="0.25">
      <c r="B208" s="163"/>
      <c r="C208" s="163"/>
      <c r="D208" s="163"/>
      <c r="E208" s="163"/>
      <c r="F208" s="163"/>
      <c r="G208" s="295">
        <f>COUNTIF($E$5:E208,E208)</f>
        <v>0</v>
      </c>
      <c r="L208" s="167" t="str">
        <f t="array" ref="L208">IFERROR(IF(LEN(L$4)=0,"",INDEX(Kanban_Helper!$F$5:$F$504,
MATCH(L$4&amp;"-"&amp;(ROW($K208)-ROW($K$5)-MOD(ROW($K208)-ROW($K$5),3))/3+1, Kanban_Helper!$E$5:$E$504&amp;"-"&amp;Kanban_Helper!$G$5:$G$504,0),
1)),"")</f>
        <v/>
      </c>
      <c r="M208" s="167" t="str">
        <f t="array" ref="M208">IFERROR(IF(LEN(M$4)=0,"",INDEX(Kanban_Helper!$F$5:$F$504,
MATCH(M$4&amp;"-"&amp;(ROW($K208)-ROW($K$5)-MOD(ROW($K208)-ROW($K$5),3))/3+1, Kanban_Helper!$E$5:$E$504&amp;"-"&amp;Kanban_Helper!$G$5:$G$504,0),
1)),"")</f>
        <v/>
      </c>
      <c r="N208" s="167" t="str">
        <f t="array" ref="N208">IFERROR(IF(LEN(N$4)=0,"",INDEX(Kanban_Helper!$F$5:$F$504,
MATCH(N$4&amp;"-"&amp;(ROW($K208)-ROW($K$5)-MOD(ROW($K208)-ROW($K$5),3))/3+1, Kanban_Helper!$E$5:$E$504&amp;"-"&amp;Kanban_Helper!$G$5:$G$504,0),
1)),"")</f>
        <v/>
      </c>
      <c r="O208" s="167" t="str">
        <f t="array" ref="O208">IFERROR(IF(LEN(O$4)=0,"",INDEX(Kanban_Helper!$F$5:$F$504,
MATCH(O$4&amp;"-"&amp;(ROW($K208)-ROW($K$5)-MOD(ROW($K208)-ROW($K$5),3))/3+1, Kanban_Helper!$E$5:$E$504&amp;"-"&amp;Kanban_Helper!$G$5:$G$504,0),
1)),"")</f>
        <v/>
      </c>
      <c r="P208" s="167" t="str">
        <f t="array" ref="P208">IFERROR(IF(LEN(P$4)=0,"",INDEX(Kanban_Helper!$F$5:$F$504,
MATCH(P$4&amp;"-"&amp;(ROW($K208)-ROW($K$5)-MOD(ROW($K208)-ROW($K$5),3))/3+1, Kanban_Helper!$E$5:$E$504&amp;"-"&amp;Kanban_Helper!$G$5:$G$504,0),
1)),"")</f>
        <v/>
      </c>
      <c r="Q208" s="167" t="str">
        <f t="array" ref="Q208">IFERROR(IF(LEN(Q$4)=0,"",INDEX(Kanban_Helper!$F$5:$F$504,
MATCH(Q$4&amp;"-"&amp;(ROW($K208)-ROW($K$5)-MOD(ROW($K208)-ROW($K$5),3))/3+1, Kanban_Helper!$E$5:$E$504&amp;"-"&amp;Kanban_Helper!$G$5:$G$504,0),
1)),"")</f>
        <v/>
      </c>
      <c r="R208" s="167" t="str">
        <f t="array" ref="R208">IFERROR(IF(LEN(R$4)=0,"",INDEX(Kanban_Helper!$F$5:$F$504,
MATCH(R$4&amp;"-"&amp;(ROW($K208)-ROW($K$5)-MOD(ROW($K208)-ROW($K$5),3))/3+1, Kanban_Helper!$E$5:$E$504&amp;"-"&amp;Kanban_Helper!$G$5:$G$504,0),
1)),"")</f>
        <v/>
      </c>
      <c r="S208" s="167" t="str">
        <f t="array" ref="S208">IFERROR(IF(LEN(S$4)=0,"",INDEX(Kanban_Helper!$F$5:$F$504,
MATCH(S$4&amp;"-"&amp;(ROW($K208)-ROW($K$5)-MOD(ROW($K208)-ROW($K$5),3))/3+1, Kanban_Helper!$E$5:$E$504&amp;"-"&amp;Kanban_Helper!$G$5:$G$504,0),
1)),"")</f>
        <v/>
      </c>
      <c r="T208" s="167" t="str">
        <f t="array" ref="T208">IFERROR(IF(LEN(T$4)=0,"",INDEX(Kanban_Helper!$F$5:$F$504,
MATCH(T$4&amp;"-"&amp;(ROW($K208)-ROW($K$5)-MOD(ROW($K208)-ROW($K$5),3))/3+1, Kanban_Helper!$E$5:$E$504&amp;"-"&amp;Kanban_Helper!$G$5:$G$504,0),
1)),"")</f>
        <v/>
      </c>
      <c r="U208" s="167" t="str">
        <f t="array" ref="U208">IFERROR(IF(LEN(U$4)=0,"",INDEX(Kanban_Helper!$F$5:$F$504,
MATCH(U$4&amp;"-"&amp;(ROW($K208)-ROW($K$5)-MOD(ROW($K208)-ROW($K$5),3))/3+1, Kanban_Helper!$E$5:$E$504&amp;"-"&amp;Kanban_Helper!$G$5:$G$504,0),
1)),"")</f>
        <v/>
      </c>
      <c r="V208" s="167" t="str">
        <f t="array" ref="V208">IFERROR(IF(LEN(V$4)=0,"",INDEX(Kanban_Helper!$F$5:$F$504,
MATCH(V$4&amp;"-"&amp;(ROW($K208)-ROW($K$5)-MOD(ROW($K208)-ROW($K$5),3))/3+1, Kanban_Helper!$E$5:$E$504&amp;"-"&amp;Kanban_Helper!$G$5:$G$504,0),
1)),"")</f>
        <v/>
      </c>
      <c r="W208" s="167" t="str">
        <f t="array" ref="W208">IFERROR(IF(LEN(W$4)=0,"",INDEX(Kanban_Helper!$F$5:$F$504,
MATCH(W$4&amp;"-"&amp;(ROW($K208)-ROW($K$5)-MOD(ROW($K208)-ROW($K$5),3))/3+1, Kanban_Helper!$E$5:$E$504&amp;"-"&amp;Kanban_Helper!$G$5:$G$504,0),
1)),"")</f>
        <v/>
      </c>
      <c r="X208" s="167" t="str">
        <f t="array" ref="X208">IFERROR(IF(LEN(X$4)=0,"",INDEX(Kanban_Helper!$F$5:$F$504,
MATCH(X$4&amp;"-"&amp;(ROW($K208)-ROW($K$5)-MOD(ROW($K208)-ROW($K$5),3))/3+1, Kanban_Helper!$E$5:$E$504&amp;"-"&amp;Kanban_Helper!$G$5:$G$504,0),
1)),"")</f>
        <v/>
      </c>
      <c r="Y208" s="167" t="str">
        <f t="array" ref="Y208">IFERROR(IF(LEN(Y$4)=0,"",INDEX(Kanban_Helper!$F$5:$F$504,
MATCH(Y$4&amp;"-"&amp;(ROW($K208)-ROW($K$5)-MOD(ROW($K208)-ROW($K$5),3))/3+1, Kanban_Helper!$E$5:$E$504&amp;"-"&amp;Kanban_Helper!$G$5:$G$504,0),
1)),"")</f>
        <v/>
      </c>
      <c r="Z208" s="167" t="str">
        <f t="array" ref="Z208">IFERROR(IF(LEN(Z$4)=0,"",INDEX(Kanban_Helper!$F$5:$F$504,
MATCH(Z$4&amp;"-"&amp;(ROW($K208)-ROW($K$5)-MOD(ROW($K208)-ROW($K$5),3))/3+1, Kanban_Helper!$E$5:$E$504&amp;"-"&amp;Kanban_Helper!$G$5:$G$504,0),
1)),"")</f>
        <v/>
      </c>
    </row>
    <row r="209" spans="2:26" x14ac:dyDescent="0.25">
      <c r="B209" s="163"/>
      <c r="C209" s="163"/>
      <c r="D209" s="163"/>
      <c r="E209" s="163"/>
      <c r="F209" s="163"/>
      <c r="G209" s="295">
        <f>COUNTIF($E$5:E209,E209)</f>
        <v>0</v>
      </c>
      <c r="L209" s="166" t="str">
        <f t="shared" ref="L209:Z209" si="139">IFERROR(L211,"-")</f>
        <v/>
      </c>
      <c r="M209" s="166" t="str">
        <f t="shared" si="139"/>
        <v/>
      </c>
      <c r="N209" s="166" t="str">
        <f t="shared" si="139"/>
        <v/>
      </c>
      <c r="O209" s="166" t="str">
        <f t="shared" si="139"/>
        <v/>
      </c>
      <c r="P209" s="166" t="str">
        <f t="shared" si="139"/>
        <v/>
      </c>
      <c r="Q209" s="166" t="str">
        <f t="shared" si="139"/>
        <v/>
      </c>
      <c r="R209" s="166" t="str">
        <f t="shared" si="139"/>
        <v/>
      </c>
      <c r="S209" s="166" t="str">
        <f t="shared" si="139"/>
        <v/>
      </c>
      <c r="T209" s="166" t="str">
        <f t="shared" si="139"/>
        <v/>
      </c>
      <c r="U209" s="166" t="str">
        <f t="shared" si="139"/>
        <v/>
      </c>
      <c r="V209" s="166" t="str">
        <f t="shared" si="139"/>
        <v/>
      </c>
      <c r="W209" s="166" t="str">
        <f t="shared" si="139"/>
        <v/>
      </c>
      <c r="X209" s="166" t="str">
        <f t="shared" si="139"/>
        <v/>
      </c>
      <c r="Y209" s="166" t="str">
        <f t="shared" si="139"/>
        <v/>
      </c>
      <c r="Z209" s="166" t="str">
        <f t="shared" si="139"/>
        <v/>
      </c>
    </row>
    <row r="210" spans="2:26" x14ac:dyDescent="0.25">
      <c r="B210" s="163"/>
      <c r="C210" s="163"/>
      <c r="D210" s="163"/>
      <c r="E210" s="163"/>
      <c r="F210" s="163"/>
      <c r="G210" s="295">
        <f>COUNTIF($E$5:E210,E210)</f>
        <v>0</v>
      </c>
      <c r="L210" s="166" t="str">
        <f t="shared" ref="L210:Z210" si="140">IFERROR(L211,"-")</f>
        <v/>
      </c>
      <c r="M210" s="166" t="str">
        <f t="shared" si="140"/>
        <v/>
      </c>
      <c r="N210" s="166" t="str">
        <f t="shared" si="140"/>
        <v/>
      </c>
      <c r="O210" s="166" t="str">
        <f t="shared" si="140"/>
        <v/>
      </c>
      <c r="P210" s="166" t="str">
        <f t="shared" si="140"/>
        <v/>
      </c>
      <c r="Q210" s="166" t="str">
        <f t="shared" si="140"/>
        <v/>
      </c>
      <c r="R210" s="166" t="str">
        <f t="shared" si="140"/>
        <v/>
      </c>
      <c r="S210" s="166" t="str">
        <f t="shared" si="140"/>
        <v/>
      </c>
      <c r="T210" s="166" t="str">
        <f t="shared" si="140"/>
        <v/>
      </c>
      <c r="U210" s="166" t="str">
        <f t="shared" si="140"/>
        <v/>
      </c>
      <c r="V210" s="166" t="str">
        <f t="shared" si="140"/>
        <v/>
      </c>
      <c r="W210" s="166" t="str">
        <f t="shared" si="140"/>
        <v/>
      </c>
      <c r="X210" s="166" t="str">
        <f t="shared" si="140"/>
        <v/>
      </c>
      <c r="Y210" s="166" t="str">
        <f t="shared" si="140"/>
        <v/>
      </c>
      <c r="Z210" s="166" t="str">
        <f t="shared" si="140"/>
        <v/>
      </c>
    </row>
    <row r="211" spans="2:26" x14ac:dyDescent="0.25">
      <c r="B211" s="163"/>
      <c r="C211" s="163"/>
      <c r="D211" s="163"/>
      <c r="E211" s="163"/>
      <c r="F211" s="163"/>
      <c r="G211" s="295">
        <f>COUNTIF($E$5:E211,E211)</f>
        <v>0</v>
      </c>
      <c r="L211" s="167" t="str">
        <f t="array" ref="L211">IFERROR(IF(LEN(L$4)=0,"",INDEX(Kanban_Helper!$F$5:$F$504,
MATCH(L$4&amp;"-"&amp;(ROW($K211)-ROW($K$5)-MOD(ROW($K211)-ROW($K$5),3))/3+1, Kanban_Helper!$E$5:$E$504&amp;"-"&amp;Kanban_Helper!$G$5:$G$504,0),
1)),"")</f>
        <v/>
      </c>
      <c r="M211" s="167" t="str">
        <f t="array" ref="M211">IFERROR(IF(LEN(M$4)=0,"",INDEX(Kanban_Helper!$F$5:$F$504,
MATCH(M$4&amp;"-"&amp;(ROW($K211)-ROW($K$5)-MOD(ROW($K211)-ROW($K$5),3))/3+1, Kanban_Helper!$E$5:$E$504&amp;"-"&amp;Kanban_Helper!$G$5:$G$504,0),
1)),"")</f>
        <v/>
      </c>
      <c r="N211" s="167" t="str">
        <f t="array" ref="N211">IFERROR(IF(LEN(N$4)=0,"",INDEX(Kanban_Helper!$F$5:$F$504,
MATCH(N$4&amp;"-"&amp;(ROW($K211)-ROW($K$5)-MOD(ROW($K211)-ROW($K$5),3))/3+1, Kanban_Helper!$E$5:$E$504&amp;"-"&amp;Kanban_Helper!$G$5:$G$504,0),
1)),"")</f>
        <v/>
      </c>
      <c r="O211" s="167" t="str">
        <f t="array" ref="O211">IFERROR(IF(LEN(O$4)=0,"",INDEX(Kanban_Helper!$F$5:$F$504,
MATCH(O$4&amp;"-"&amp;(ROW($K211)-ROW($K$5)-MOD(ROW($K211)-ROW($K$5),3))/3+1, Kanban_Helper!$E$5:$E$504&amp;"-"&amp;Kanban_Helper!$G$5:$G$504,0),
1)),"")</f>
        <v/>
      </c>
      <c r="P211" s="167" t="str">
        <f t="array" ref="P211">IFERROR(IF(LEN(P$4)=0,"",INDEX(Kanban_Helper!$F$5:$F$504,
MATCH(P$4&amp;"-"&amp;(ROW($K211)-ROW($K$5)-MOD(ROW($K211)-ROW($K$5),3))/3+1, Kanban_Helper!$E$5:$E$504&amp;"-"&amp;Kanban_Helper!$G$5:$G$504,0),
1)),"")</f>
        <v/>
      </c>
      <c r="Q211" s="167" t="str">
        <f t="array" ref="Q211">IFERROR(IF(LEN(Q$4)=0,"",INDEX(Kanban_Helper!$F$5:$F$504,
MATCH(Q$4&amp;"-"&amp;(ROW($K211)-ROW($K$5)-MOD(ROW($K211)-ROW($K$5),3))/3+1, Kanban_Helper!$E$5:$E$504&amp;"-"&amp;Kanban_Helper!$G$5:$G$504,0),
1)),"")</f>
        <v/>
      </c>
      <c r="R211" s="167" t="str">
        <f t="array" ref="R211">IFERROR(IF(LEN(R$4)=0,"",INDEX(Kanban_Helper!$F$5:$F$504,
MATCH(R$4&amp;"-"&amp;(ROW($K211)-ROW($K$5)-MOD(ROW($K211)-ROW($K$5),3))/3+1, Kanban_Helper!$E$5:$E$504&amp;"-"&amp;Kanban_Helper!$G$5:$G$504,0),
1)),"")</f>
        <v/>
      </c>
      <c r="S211" s="167" t="str">
        <f t="array" ref="S211">IFERROR(IF(LEN(S$4)=0,"",INDEX(Kanban_Helper!$F$5:$F$504,
MATCH(S$4&amp;"-"&amp;(ROW($K211)-ROW($K$5)-MOD(ROW($K211)-ROW($K$5),3))/3+1, Kanban_Helper!$E$5:$E$504&amp;"-"&amp;Kanban_Helper!$G$5:$G$504,0),
1)),"")</f>
        <v/>
      </c>
      <c r="T211" s="167" t="str">
        <f t="array" ref="T211">IFERROR(IF(LEN(T$4)=0,"",INDEX(Kanban_Helper!$F$5:$F$504,
MATCH(T$4&amp;"-"&amp;(ROW($K211)-ROW($K$5)-MOD(ROW($K211)-ROW($K$5),3))/3+1, Kanban_Helper!$E$5:$E$504&amp;"-"&amp;Kanban_Helper!$G$5:$G$504,0),
1)),"")</f>
        <v/>
      </c>
      <c r="U211" s="167" t="str">
        <f t="array" ref="U211">IFERROR(IF(LEN(U$4)=0,"",INDEX(Kanban_Helper!$F$5:$F$504,
MATCH(U$4&amp;"-"&amp;(ROW($K211)-ROW($K$5)-MOD(ROW($K211)-ROW($K$5),3))/3+1, Kanban_Helper!$E$5:$E$504&amp;"-"&amp;Kanban_Helper!$G$5:$G$504,0),
1)),"")</f>
        <v/>
      </c>
      <c r="V211" s="167" t="str">
        <f t="array" ref="V211">IFERROR(IF(LEN(V$4)=0,"",INDEX(Kanban_Helper!$F$5:$F$504,
MATCH(V$4&amp;"-"&amp;(ROW($K211)-ROW($K$5)-MOD(ROW($K211)-ROW($K$5),3))/3+1, Kanban_Helper!$E$5:$E$504&amp;"-"&amp;Kanban_Helper!$G$5:$G$504,0),
1)),"")</f>
        <v/>
      </c>
      <c r="W211" s="167" t="str">
        <f t="array" ref="W211">IFERROR(IF(LEN(W$4)=0,"",INDEX(Kanban_Helper!$F$5:$F$504,
MATCH(W$4&amp;"-"&amp;(ROW($K211)-ROW($K$5)-MOD(ROW($K211)-ROW($K$5),3))/3+1, Kanban_Helper!$E$5:$E$504&amp;"-"&amp;Kanban_Helper!$G$5:$G$504,0),
1)),"")</f>
        <v/>
      </c>
      <c r="X211" s="167" t="str">
        <f t="array" ref="X211">IFERROR(IF(LEN(X$4)=0,"",INDEX(Kanban_Helper!$F$5:$F$504,
MATCH(X$4&amp;"-"&amp;(ROW($K211)-ROW($K$5)-MOD(ROW($K211)-ROW($K$5),3))/3+1, Kanban_Helper!$E$5:$E$504&amp;"-"&amp;Kanban_Helper!$G$5:$G$504,0),
1)),"")</f>
        <v/>
      </c>
      <c r="Y211" s="167" t="str">
        <f t="array" ref="Y211">IFERROR(IF(LEN(Y$4)=0,"",INDEX(Kanban_Helper!$F$5:$F$504,
MATCH(Y$4&amp;"-"&amp;(ROW($K211)-ROW($K$5)-MOD(ROW($K211)-ROW($K$5),3))/3+1, Kanban_Helper!$E$5:$E$504&amp;"-"&amp;Kanban_Helper!$G$5:$G$504,0),
1)),"")</f>
        <v/>
      </c>
      <c r="Z211" s="167" t="str">
        <f t="array" ref="Z211">IFERROR(IF(LEN(Z$4)=0,"",INDEX(Kanban_Helper!$F$5:$F$504,
MATCH(Z$4&amp;"-"&amp;(ROW($K211)-ROW($K$5)-MOD(ROW($K211)-ROW($K$5),3))/3+1, Kanban_Helper!$E$5:$E$504&amp;"-"&amp;Kanban_Helper!$G$5:$G$504,0),
1)),"")</f>
        <v/>
      </c>
    </row>
    <row r="212" spans="2:26" x14ac:dyDescent="0.25">
      <c r="B212" s="163"/>
      <c r="C212" s="163"/>
      <c r="D212" s="163"/>
      <c r="E212" s="163"/>
      <c r="F212" s="163"/>
      <c r="G212" s="295">
        <f>COUNTIF($E$5:E212,E212)</f>
        <v>0</v>
      </c>
      <c r="L212" s="166" t="str">
        <f t="shared" ref="L212:Z212" si="141">IFERROR(L214,"-")</f>
        <v/>
      </c>
      <c r="M212" s="166" t="str">
        <f t="shared" si="141"/>
        <v/>
      </c>
      <c r="N212" s="166" t="str">
        <f t="shared" si="141"/>
        <v/>
      </c>
      <c r="O212" s="166" t="str">
        <f t="shared" si="141"/>
        <v/>
      </c>
      <c r="P212" s="166" t="str">
        <f t="shared" si="141"/>
        <v/>
      </c>
      <c r="Q212" s="166" t="str">
        <f t="shared" si="141"/>
        <v/>
      </c>
      <c r="R212" s="166" t="str">
        <f t="shared" si="141"/>
        <v/>
      </c>
      <c r="S212" s="166" t="str">
        <f t="shared" si="141"/>
        <v/>
      </c>
      <c r="T212" s="166" t="str">
        <f t="shared" si="141"/>
        <v/>
      </c>
      <c r="U212" s="166" t="str">
        <f t="shared" si="141"/>
        <v/>
      </c>
      <c r="V212" s="166" t="str">
        <f t="shared" si="141"/>
        <v/>
      </c>
      <c r="W212" s="166" t="str">
        <f t="shared" si="141"/>
        <v/>
      </c>
      <c r="X212" s="166" t="str">
        <f t="shared" si="141"/>
        <v/>
      </c>
      <c r="Y212" s="166" t="str">
        <f t="shared" si="141"/>
        <v/>
      </c>
      <c r="Z212" s="166" t="str">
        <f t="shared" si="141"/>
        <v/>
      </c>
    </row>
    <row r="213" spans="2:26" x14ac:dyDescent="0.25">
      <c r="B213" s="163"/>
      <c r="C213" s="163"/>
      <c r="D213" s="163"/>
      <c r="E213" s="163"/>
      <c r="F213" s="163"/>
      <c r="G213" s="295">
        <f>COUNTIF($E$5:E213,E213)</f>
        <v>0</v>
      </c>
      <c r="L213" s="166" t="str">
        <f t="shared" ref="L213:Z213" si="142">IFERROR(L214,"-")</f>
        <v/>
      </c>
      <c r="M213" s="166" t="str">
        <f t="shared" si="142"/>
        <v/>
      </c>
      <c r="N213" s="166" t="str">
        <f t="shared" si="142"/>
        <v/>
      </c>
      <c r="O213" s="166" t="str">
        <f t="shared" si="142"/>
        <v/>
      </c>
      <c r="P213" s="166" t="str">
        <f t="shared" si="142"/>
        <v/>
      </c>
      <c r="Q213" s="166" t="str">
        <f t="shared" si="142"/>
        <v/>
      </c>
      <c r="R213" s="166" t="str">
        <f t="shared" si="142"/>
        <v/>
      </c>
      <c r="S213" s="166" t="str">
        <f t="shared" si="142"/>
        <v/>
      </c>
      <c r="T213" s="166" t="str">
        <f t="shared" si="142"/>
        <v/>
      </c>
      <c r="U213" s="166" t="str">
        <f t="shared" si="142"/>
        <v/>
      </c>
      <c r="V213" s="166" t="str">
        <f t="shared" si="142"/>
        <v/>
      </c>
      <c r="W213" s="166" t="str">
        <f t="shared" si="142"/>
        <v/>
      </c>
      <c r="X213" s="166" t="str">
        <f t="shared" si="142"/>
        <v/>
      </c>
      <c r="Y213" s="166" t="str">
        <f t="shared" si="142"/>
        <v/>
      </c>
      <c r="Z213" s="166" t="str">
        <f t="shared" si="142"/>
        <v/>
      </c>
    </row>
    <row r="214" spans="2:26" x14ac:dyDescent="0.25">
      <c r="B214" s="163"/>
      <c r="C214" s="163"/>
      <c r="D214" s="163"/>
      <c r="E214" s="163"/>
      <c r="F214" s="163"/>
      <c r="G214" s="295">
        <f>COUNTIF($E$5:E214,E214)</f>
        <v>0</v>
      </c>
      <c r="L214" s="167" t="str">
        <f t="array" ref="L214">IFERROR(IF(LEN(L$4)=0,"",INDEX(Kanban_Helper!$F$5:$F$504,
MATCH(L$4&amp;"-"&amp;(ROW($K214)-ROW($K$5)-MOD(ROW($K214)-ROW($K$5),3))/3+1, Kanban_Helper!$E$5:$E$504&amp;"-"&amp;Kanban_Helper!$G$5:$G$504,0),
1)),"")</f>
        <v/>
      </c>
      <c r="M214" s="167" t="str">
        <f t="array" ref="M214">IFERROR(IF(LEN(M$4)=0,"",INDEX(Kanban_Helper!$F$5:$F$504,
MATCH(M$4&amp;"-"&amp;(ROW($K214)-ROW($K$5)-MOD(ROW($K214)-ROW($K$5),3))/3+1, Kanban_Helper!$E$5:$E$504&amp;"-"&amp;Kanban_Helper!$G$5:$G$504,0),
1)),"")</f>
        <v/>
      </c>
      <c r="N214" s="167" t="str">
        <f t="array" ref="N214">IFERROR(IF(LEN(N$4)=0,"",INDEX(Kanban_Helper!$F$5:$F$504,
MATCH(N$4&amp;"-"&amp;(ROW($K214)-ROW($K$5)-MOD(ROW($K214)-ROW($K$5),3))/3+1, Kanban_Helper!$E$5:$E$504&amp;"-"&amp;Kanban_Helper!$G$5:$G$504,0),
1)),"")</f>
        <v/>
      </c>
      <c r="O214" s="167" t="str">
        <f t="array" ref="O214">IFERROR(IF(LEN(O$4)=0,"",INDEX(Kanban_Helper!$F$5:$F$504,
MATCH(O$4&amp;"-"&amp;(ROW($K214)-ROW($K$5)-MOD(ROW($K214)-ROW($K$5),3))/3+1, Kanban_Helper!$E$5:$E$504&amp;"-"&amp;Kanban_Helper!$G$5:$G$504,0),
1)),"")</f>
        <v/>
      </c>
      <c r="P214" s="167" t="str">
        <f t="array" ref="P214">IFERROR(IF(LEN(P$4)=0,"",INDEX(Kanban_Helper!$F$5:$F$504,
MATCH(P$4&amp;"-"&amp;(ROW($K214)-ROW($K$5)-MOD(ROW($K214)-ROW($K$5),3))/3+1, Kanban_Helper!$E$5:$E$504&amp;"-"&amp;Kanban_Helper!$G$5:$G$504,0),
1)),"")</f>
        <v/>
      </c>
      <c r="Q214" s="167" t="str">
        <f t="array" ref="Q214">IFERROR(IF(LEN(Q$4)=0,"",INDEX(Kanban_Helper!$F$5:$F$504,
MATCH(Q$4&amp;"-"&amp;(ROW($K214)-ROW($K$5)-MOD(ROW($K214)-ROW($K$5),3))/3+1, Kanban_Helper!$E$5:$E$504&amp;"-"&amp;Kanban_Helper!$G$5:$G$504,0),
1)),"")</f>
        <v/>
      </c>
      <c r="R214" s="167" t="str">
        <f t="array" ref="R214">IFERROR(IF(LEN(R$4)=0,"",INDEX(Kanban_Helper!$F$5:$F$504,
MATCH(R$4&amp;"-"&amp;(ROW($K214)-ROW($K$5)-MOD(ROW($K214)-ROW($K$5),3))/3+1, Kanban_Helper!$E$5:$E$504&amp;"-"&amp;Kanban_Helper!$G$5:$G$504,0),
1)),"")</f>
        <v/>
      </c>
      <c r="S214" s="167" t="str">
        <f t="array" ref="S214">IFERROR(IF(LEN(S$4)=0,"",INDEX(Kanban_Helper!$F$5:$F$504,
MATCH(S$4&amp;"-"&amp;(ROW($K214)-ROW($K$5)-MOD(ROW($K214)-ROW($K$5),3))/3+1, Kanban_Helper!$E$5:$E$504&amp;"-"&amp;Kanban_Helper!$G$5:$G$504,0),
1)),"")</f>
        <v/>
      </c>
      <c r="T214" s="167" t="str">
        <f t="array" ref="T214">IFERROR(IF(LEN(T$4)=0,"",INDEX(Kanban_Helper!$F$5:$F$504,
MATCH(T$4&amp;"-"&amp;(ROW($K214)-ROW($K$5)-MOD(ROW($K214)-ROW($K$5),3))/3+1, Kanban_Helper!$E$5:$E$504&amp;"-"&amp;Kanban_Helper!$G$5:$G$504,0),
1)),"")</f>
        <v/>
      </c>
      <c r="U214" s="167" t="str">
        <f t="array" ref="U214">IFERROR(IF(LEN(U$4)=0,"",INDEX(Kanban_Helper!$F$5:$F$504,
MATCH(U$4&amp;"-"&amp;(ROW($K214)-ROW($K$5)-MOD(ROW($K214)-ROW($K$5),3))/3+1, Kanban_Helper!$E$5:$E$504&amp;"-"&amp;Kanban_Helper!$G$5:$G$504,0),
1)),"")</f>
        <v/>
      </c>
      <c r="V214" s="167" t="str">
        <f t="array" ref="V214">IFERROR(IF(LEN(V$4)=0,"",INDEX(Kanban_Helper!$F$5:$F$504,
MATCH(V$4&amp;"-"&amp;(ROW($K214)-ROW($K$5)-MOD(ROW($K214)-ROW($K$5),3))/3+1, Kanban_Helper!$E$5:$E$504&amp;"-"&amp;Kanban_Helper!$G$5:$G$504,0),
1)),"")</f>
        <v/>
      </c>
      <c r="W214" s="167" t="str">
        <f t="array" ref="W214">IFERROR(IF(LEN(W$4)=0,"",INDEX(Kanban_Helper!$F$5:$F$504,
MATCH(W$4&amp;"-"&amp;(ROW($K214)-ROW($K$5)-MOD(ROW($K214)-ROW($K$5),3))/3+1, Kanban_Helper!$E$5:$E$504&amp;"-"&amp;Kanban_Helper!$G$5:$G$504,0),
1)),"")</f>
        <v/>
      </c>
      <c r="X214" s="167" t="str">
        <f t="array" ref="X214">IFERROR(IF(LEN(X$4)=0,"",INDEX(Kanban_Helper!$F$5:$F$504,
MATCH(X$4&amp;"-"&amp;(ROW($K214)-ROW($K$5)-MOD(ROW($K214)-ROW($K$5),3))/3+1, Kanban_Helper!$E$5:$E$504&amp;"-"&amp;Kanban_Helper!$G$5:$G$504,0),
1)),"")</f>
        <v/>
      </c>
      <c r="Y214" s="167" t="str">
        <f t="array" ref="Y214">IFERROR(IF(LEN(Y$4)=0,"",INDEX(Kanban_Helper!$F$5:$F$504,
MATCH(Y$4&amp;"-"&amp;(ROW($K214)-ROW($K$5)-MOD(ROW($K214)-ROW($K$5),3))/3+1, Kanban_Helper!$E$5:$E$504&amp;"-"&amp;Kanban_Helper!$G$5:$G$504,0),
1)),"")</f>
        <v/>
      </c>
      <c r="Z214" s="167" t="str">
        <f t="array" ref="Z214">IFERROR(IF(LEN(Z$4)=0,"",INDEX(Kanban_Helper!$F$5:$F$504,
MATCH(Z$4&amp;"-"&amp;(ROW($K214)-ROW($K$5)-MOD(ROW($K214)-ROW($K$5),3))/3+1, Kanban_Helper!$E$5:$E$504&amp;"-"&amp;Kanban_Helper!$G$5:$G$504,0),
1)),"")</f>
        <v/>
      </c>
    </row>
    <row r="215" spans="2:26" x14ac:dyDescent="0.25">
      <c r="B215" s="163"/>
      <c r="C215" s="163"/>
      <c r="D215" s="163"/>
      <c r="E215" s="163"/>
      <c r="F215" s="163"/>
      <c r="G215" s="295">
        <f>COUNTIF($E$5:E215,E215)</f>
        <v>0</v>
      </c>
      <c r="L215" s="166" t="str">
        <f t="shared" ref="L215:Z215" si="143">IFERROR(L217,"-")</f>
        <v/>
      </c>
      <c r="M215" s="166" t="str">
        <f t="shared" si="143"/>
        <v/>
      </c>
      <c r="N215" s="166" t="str">
        <f t="shared" si="143"/>
        <v/>
      </c>
      <c r="O215" s="166" t="str">
        <f t="shared" si="143"/>
        <v/>
      </c>
      <c r="P215" s="166" t="str">
        <f t="shared" si="143"/>
        <v/>
      </c>
      <c r="Q215" s="166" t="str">
        <f t="shared" si="143"/>
        <v/>
      </c>
      <c r="R215" s="166" t="str">
        <f t="shared" si="143"/>
        <v/>
      </c>
      <c r="S215" s="166" t="str">
        <f t="shared" si="143"/>
        <v/>
      </c>
      <c r="T215" s="166" t="str">
        <f t="shared" si="143"/>
        <v/>
      </c>
      <c r="U215" s="166" t="str">
        <f t="shared" si="143"/>
        <v/>
      </c>
      <c r="V215" s="166" t="str">
        <f t="shared" si="143"/>
        <v/>
      </c>
      <c r="W215" s="166" t="str">
        <f t="shared" si="143"/>
        <v/>
      </c>
      <c r="X215" s="166" t="str">
        <f t="shared" si="143"/>
        <v/>
      </c>
      <c r="Y215" s="166" t="str">
        <f t="shared" si="143"/>
        <v/>
      </c>
      <c r="Z215" s="166" t="str">
        <f t="shared" si="143"/>
        <v/>
      </c>
    </row>
    <row r="216" spans="2:26" x14ac:dyDescent="0.25">
      <c r="B216" s="163"/>
      <c r="C216" s="163"/>
      <c r="D216" s="163"/>
      <c r="E216" s="163"/>
      <c r="F216" s="163"/>
      <c r="G216" s="295">
        <f>COUNTIF($E$5:E216,E216)</f>
        <v>0</v>
      </c>
      <c r="L216" s="166" t="str">
        <f t="shared" ref="L216:Z216" si="144">IFERROR(L217,"-")</f>
        <v/>
      </c>
      <c r="M216" s="166" t="str">
        <f t="shared" si="144"/>
        <v/>
      </c>
      <c r="N216" s="166" t="str">
        <f t="shared" si="144"/>
        <v/>
      </c>
      <c r="O216" s="166" t="str">
        <f t="shared" si="144"/>
        <v/>
      </c>
      <c r="P216" s="166" t="str">
        <f t="shared" si="144"/>
        <v/>
      </c>
      <c r="Q216" s="166" t="str">
        <f t="shared" si="144"/>
        <v/>
      </c>
      <c r="R216" s="166" t="str">
        <f t="shared" si="144"/>
        <v/>
      </c>
      <c r="S216" s="166" t="str">
        <f t="shared" si="144"/>
        <v/>
      </c>
      <c r="T216" s="166" t="str">
        <f t="shared" si="144"/>
        <v/>
      </c>
      <c r="U216" s="166" t="str">
        <f t="shared" si="144"/>
        <v/>
      </c>
      <c r="V216" s="166" t="str">
        <f t="shared" si="144"/>
        <v/>
      </c>
      <c r="W216" s="166" t="str">
        <f t="shared" si="144"/>
        <v/>
      </c>
      <c r="X216" s="166" t="str">
        <f t="shared" si="144"/>
        <v/>
      </c>
      <c r="Y216" s="166" t="str">
        <f t="shared" si="144"/>
        <v/>
      </c>
      <c r="Z216" s="166" t="str">
        <f t="shared" si="144"/>
        <v/>
      </c>
    </row>
    <row r="217" spans="2:26" x14ac:dyDescent="0.25">
      <c r="B217" s="163"/>
      <c r="C217" s="163"/>
      <c r="D217" s="163"/>
      <c r="E217" s="163"/>
      <c r="F217" s="163"/>
      <c r="G217" s="295">
        <f>COUNTIF($E$5:E217,E217)</f>
        <v>0</v>
      </c>
      <c r="L217" s="167" t="str">
        <f t="array" ref="L217">IFERROR(IF(LEN(L$4)=0,"",INDEX(Kanban_Helper!$F$5:$F$504,
MATCH(L$4&amp;"-"&amp;(ROW($K217)-ROW($K$5)-MOD(ROW($K217)-ROW($K$5),3))/3+1, Kanban_Helper!$E$5:$E$504&amp;"-"&amp;Kanban_Helper!$G$5:$G$504,0),
1)),"")</f>
        <v/>
      </c>
      <c r="M217" s="167" t="str">
        <f t="array" ref="M217">IFERROR(IF(LEN(M$4)=0,"",INDEX(Kanban_Helper!$F$5:$F$504,
MATCH(M$4&amp;"-"&amp;(ROW($K217)-ROW($K$5)-MOD(ROW($K217)-ROW($K$5),3))/3+1, Kanban_Helper!$E$5:$E$504&amp;"-"&amp;Kanban_Helper!$G$5:$G$504,0),
1)),"")</f>
        <v/>
      </c>
      <c r="N217" s="167" t="str">
        <f t="array" ref="N217">IFERROR(IF(LEN(N$4)=0,"",INDEX(Kanban_Helper!$F$5:$F$504,
MATCH(N$4&amp;"-"&amp;(ROW($K217)-ROW($K$5)-MOD(ROW($K217)-ROW($K$5),3))/3+1, Kanban_Helper!$E$5:$E$504&amp;"-"&amp;Kanban_Helper!$G$5:$G$504,0),
1)),"")</f>
        <v/>
      </c>
      <c r="O217" s="167" t="str">
        <f t="array" ref="O217">IFERROR(IF(LEN(O$4)=0,"",INDEX(Kanban_Helper!$F$5:$F$504,
MATCH(O$4&amp;"-"&amp;(ROW($K217)-ROW($K$5)-MOD(ROW($K217)-ROW($K$5),3))/3+1, Kanban_Helper!$E$5:$E$504&amp;"-"&amp;Kanban_Helper!$G$5:$G$504,0),
1)),"")</f>
        <v/>
      </c>
      <c r="P217" s="167" t="str">
        <f t="array" ref="P217">IFERROR(IF(LEN(P$4)=0,"",INDEX(Kanban_Helper!$F$5:$F$504,
MATCH(P$4&amp;"-"&amp;(ROW($K217)-ROW($K$5)-MOD(ROW($K217)-ROW($K$5),3))/3+1, Kanban_Helper!$E$5:$E$504&amp;"-"&amp;Kanban_Helper!$G$5:$G$504,0),
1)),"")</f>
        <v/>
      </c>
      <c r="Q217" s="167" t="str">
        <f t="array" ref="Q217">IFERROR(IF(LEN(Q$4)=0,"",INDEX(Kanban_Helper!$F$5:$F$504,
MATCH(Q$4&amp;"-"&amp;(ROW($K217)-ROW($K$5)-MOD(ROW($K217)-ROW($K$5),3))/3+1, Kanban_Helper!$E$5:$E$504&amp;"-"&amp;Kanban_Helper!$G$5:$G$504,0),
1)),"")</f>
        <v/>
      </c>
      <c r="R217" s="167" t="str">
        <f t="array" ref="R217">IFERROR(IF(LEN(R$4)=0,"",INDEX(Kanban_Helper!$F$5:$F$504,
MATCH(R$4&amp;"-"&amp;(ROW($K217)-ROW($K$5)-MOD(ROW($K217)-ROW($K$5),3))/3+1, Kanban_Helper!$E$5:$E$504&amp;"-"&amp;Kanban_Helper!$G$5:$G$504,0),
1)),"")</f>
        <v/>
      </c>
      <c r="S217" s="167" t="str">
        <f t="array" ref="S217">IFERROR(IF(LEN(S$4)=0,"",INDEX(Kanban_Helper!$F$5:$F$504,
MATCH(S$4&amp;"-"&amp;(ROW($K217)-ROW($K$5)-MOD(ROW($K217)-ROW($K$5),3))/3+1, Kanban_Helper!$E$5:$E$504&amp;"-"&amp;Kanban_Helper!$G$5:$G$504,0),
1)),"")</f>
        <v/>
      </c>
      <c r="T217" s="167" t="str">
        <f t="array" ref="T217">IFERROR(IF(LEN(T$4)=0,"",INDEX(Kanban_Helper!$F$5:$F$504,
MATCH(T$4&amp;"-"&amp;(ROW($K217)-ROW($K$5)-MOD(ROW($K217)-ROW($K$5),3))/3+1, Kanban_Helper!$E$5:$E$504&amp;"-"&amp;Kanban_Helper!$G$5:$G$504,0),
1)),"")</f>
        <v/>
      </c>
      <c r="U217" s="167" t="str">
        <f t="array" ref="U217">IFERROR(IF(LEN(U$4)=0,"",INDEX(Kanban_Helper!$F$5:$F$504,
MATCH(U$4&amp;"-"&amp;(ROW($K217)-ROW($K$5)-MOD(ROW($K217)-ROW($K$5),3))/3+1, Kanban_Helper!$E$5:$E$504&amp;"-"&amp;Kanban_Helper!$G$5:$G$504,0),
1)),"")</f>
        <v/>
      </c>
      <c r="V217" s="167" t="str">
        <f t="array" ref="V217">IFERROR(IF(LEN(V$4)=0,"",INDEX(Kanban_Helper!$F$5:$F$504,
MATCH(V$4&amp;"-"&amp;(ROW($K217)-ROW($K$5)-MOD(ROW($K217)-ROW($K$5),3))/3+1, Kanban_Helper!$E$5:$E$504&amp;"-"&amp;Kanban_Helper!$G$5:$G$504,0),
1)),"")</f>
        <v/>
      </c>
      <c r="W217" s="167" t="str">
        <f t="array" ref="W217">IFERROR(IF(LEN(W$4)=0,"",INDEX(Kanban_Helper!$F$5:$F$504,
MATCH(W$4&amp;"-"&amp;(ROW($K217)-ROW($K$5)-MOD(ROW($K217)-ROW($K$5),3))/3+1, Kanban_Helper!$E$5:$E$504&amp;"-"&amp;Kanban_Helper!$G$5:$G$504,0),
1)),"")</f>
        <v/>
      </c>
      <c r="X217" s="167" t="str">
        <f t="array" ref="X217">IFERROR(IF(LEN(X$4)=0,"",INDEX(Kanban_Helper!$F$5:$F$504,
MATCH(X$4&amp;"-"&amp;(ROW($K217)-ROW($K$5)-MOD(ROW($K217)-ROW($K$5),3))/3+1, Kanban_Helper!$E$5:$E$504&amp;"-"&amp;Kanban_Helper!$G$5:$G$504,0),
1)),"")</f>
        <v/>
      </c>
      <c r="Y217" s="167" t="str">
        <f t="array" ref="Y217">IFERROR(IF(LEN(Y$4)=0,"",INDEX(Kanban_Helper!$F$5:$F$504,
MATCH(Y$4&amp;"-"&amp;(ROW($K217)-ROW($K$5)-MOD(ROW($K217)-ROW($K$5),3))/3+1, Kanban_Helper!$E$5:$E$504&amp;"-"&amp;Kanban_Helper!$G$5:$G$504,0),
1)),"")</f>
        <v/>
      </c>
      <c r="Z217" s="167" t="str">
        <f t="array" ref="Z217">IFERROR(IF(LEN(Z$4)=0,"",INDEX(Kanban_Helper!$F$5:$F$504,
MATCH(Z$4&amp;"-"&amp;(ROW($K217)-ROW($K$5)-MOD(ROW($K217)-ROW($K$5),3))/3+1, Kanban_Helper!$E$5:$E$504&amp;"-"&amp;Kanban_Helper!$G$5:$G$504,0),
1)),"")</f>
        <v/>
      </c>
    </row>
    <row r="218" spans="2:26" x14ac:dyDescent="0.25">
      <c r="B218" s="163"/>
      <c r="C218" s="163"/>
      <c r="D218" s="163"/>
      <c r="E218" s="163"/>
      <c r="F218" s="163"/>
      <c r="G218" s="295">
        <f>COUNTIF($E$5:E218,E218)</f>
        <v>0</v>
      </c>
      <c r="L218" s="166" t="str">
        <f t="shared" ref="L218:Z218" si="145">IFERROR(L220,"-")</f>
        <v/>
      </c>
      <c r="M218" s="166" t="str">
        <f t="shared" si="145"/>
        <v/>
      </c>
      <c r="N218" s="166" t="str">
        <f t="shared" si="145"/>
        <v/>
      </c>
      <c r="O218" s="166" t="str">
        <f t="shared" si="145"/>
        <v/>
      </c>
      <c r="P218" s="166" t="str">
        <f t="shared" si="145"/>
        <v/>
      </c>
      <c r="Q218" s="166" t="str">
        <f t="shared" si="145"/>
        <v/>
      </c>
      <c r="R218" s="166" t="str">
        <f t="shared" si="145"/>
        <v/>
      </c>
      <c r="S218" s="166" t="str">
        <f t="shared" si="145"/>
        <v/>
      </c>
      <c r="T218" s="166" t="str">
        <f t="shared" si="145"/>
        <v/>
      </c>
      <c r="U218" s="166" t="str">
        <f t="shared" si="145"/>
        <v/>
      </c>
      <c r="V218" s="166" t="str">
        <f t="shared" si="145"/>
        <v/>
      </c>
      <c r="W218" s="166" t="str">
        <f t="shared" si="145"/>
        <v/>
      </c>
      <c r="X218" s="166" t="str">
        <f t="shared" si="145"/>
        <v/>
      </c>
      <c r="Y218" s="166" t="str">
        <f t="shared" si="145"/>
        <v/>
      </c>
      <c r="Z218" s="166" t="str">
        <f t="shared" si="145"/>
        <v/>
      </c>
    </row>
    <row r="219" spans="2:26" x14ac:dyDescent="0.25">
      <c r="B219" s="163"/>
      <c r="C219" s="163"/>
      <c r="D219" s="163"/>
      <c r="E219" s="163"/>
      <c r="F219" s="163"/>
      <c r="G219" s="295">
        <f>COUNTIF($E$5:E219,E219)</f>
        <v>0</v>
      </c>
      <c r="L219" s="166" t="str">
        <f t="shared" ref="L219:Z219" si="146">IFERROR(L220,"-")</f>
        <v/>
      </c>
      <c r="M219" s="166" t="str">
        <f t="shared" si="146"/>
        <v/>
      </c>
      <c r="N219" s="166" t="str">
        <f t="shared" si="146"/>
        <v/>
      </c>
      <c r="O219" s="166" t="str">
        <f t="shared" si="146"/>
        <v/>
      </c>
      <c r="P219" s="166" t="str">
        <f t="shared" si="146"/>
        <v/>
      </c>
      <c r="Q219" s="166" t="str">
        <f t="shared" si="146"/>
        <v/>
      </c>
      <c r="R219" s="166" t="str">
        <f t="shared" si="146"/>
        <v/>
      </c>
      <c r="S219" s="166" t="str">
        <f t="shared" si="146"/>
        <v/>
      </c>
      <c r="T219" s="166" t="str">
        <f t="shared" si="146"/>
        <v/>
      </c>
      <c r="U219" s="166" t="str">
        <f t="shared" si="146"/>
        <v/>
      </c>
      <c r="V219" s="166" t="str">
        <f t="shared" si="146"/>
        <v/>
      </c>
      <c r="W219" s="166" t="str">
        <f t="shared" si="146"/>
        <v/>
      </c>
      <c r="X219" s="166" t="str">
        <f t="shared" si="146"/>
        <v/>
      </c>
      <c r="Y219" s="166" t="str">
        <f t="shared" si="146"/>
        <v/>
      </c>
      <c r="Z219" s="166" t="str">
        <f t="shared" si="146"/>
        <v/>
      </c>
    </row>
    <row r="220" spans="2:26" x14ac:dyDescent="0.25">
      <c r="B220" s="163"/>
      <c r="C220" s="163"/>
      <c r="D220" s="163"/>
      <c r="E220" s="163"/>
      <c r="F220" s="163"/>
      <c r="G220" s="295">
        <f>COUNTIF($E$5:E220,E220)</f>
        <v>0</v>
      </c>
      <c r="L220" s="167" t="str">
        <f t="array" ref="L220">IFERROR(IF(LEN(L$4)=0,"",INDEX(Kanban_Helper!$F$5:$F$504,
MATCH(L$4&amp;"-"&amp;(ROW($K220)-ROW($K$5)-MOD(ROW($K220)-ROW($K$5),3))/3+1, Kanban_Helper!$E$5:$E$504&amp;"-"&amp;Kanban_Helper!$G$5:$G$504,0),
1)),"")</f>
        <v/>
      </c>
      <c r="M220" s="167" t="str">
        <f t="array" ref="M220">IFERROR(IF(LEN(M$4)=0,"",INDEX(Kanban_Helper!$F$5:$F$504,
MATCH(M$4&amp;"-"&amp;(ROW($K220)-ROW($K$5)-MOD(ROW($K220)-ROW($K$5),3))/3+1, Kanban_Helper!$E$5:$E$504&amp;"-"&amp;Kanban_Helper!$G$5:$G$504,0),
1)),"")</f>
        <v/>
      </c>
      <c r="N220" s="167" t="str">
        <f t="array" ref="N220">IFERROR(IF(LEN(N$4)=0,"",INDEX(Kanban_Helper!$F$5:$F$504,
MATCH(N$4&amp;"-"&amp;(ROW($K220)-ROW($K$5)-MOD(ROW($K220)-ROW($K$5),3))/3+1, Kanban_Helper!$E$5:$E$504&amp;"-"&amp;Kanban_Helper!$G$5:$G$504,0),
1)),"")</f>
        <v/>
      </c>
      <c r="O220" s="167" t="str">
        <f t="array" ref="O220">IFERROR(IF(LEN(O$4)=0,"",INDEX(Kanban_Helper!$F$5:$F$504,
MATCH(O$4&amp;"-"&amp;(ROW($K220)-ROW($K$5)-MOD(ROW($K220)-ROW($K$5),3))/3+1, Kanban_Helper!$E$5:$E$504&amp;"-"&amp;Kanban_Helper!$G$5:$G$504,0),
1)),"")</f>
        <v/>
      </c>
      <c r="P220" s="167" t="str">
        <f t="array" ref="P220">IFERROR(IF(LEN(P$4)=0,"",INDEX(Kanban_Helper!$F$5:$F$504,
MATCH(P$4&amp;"-"&amp;(ROW($K220)-ROW($K$5)-MOD(ROW($K220)-ROW($K$5),3))/3+1, Kanban_Helper!$E$5:$E$504&amp;"-"&amp;Kanban_Helper!$G$5:$G$504,0),
1)),"")</f>
        <v/>
      </c>
      <c r="Q220" s="167" t="str">
        <f t="array" ref="Q220">IFERROR(IF(LEN(Q$4)=0,"",INDEX(Kanban_Helper!$F$5:$F$504,
MATCH(Q$4&amp;"-"&amp;(ROW($K220)-ROW($K$5)-MOD(ROW($K220)-ROW($K$5),3))/3+1, Kanban_Helper!$E$5:$E$504&amp;"-"&amp;Kanban_Helper!$G$5:$G$504,0),
1)),"")</f>
        <v/>
      </c>
      <c r="R220" s="167" t="str">
        <f t="array" ref="R220">IFERROR(IF(LEN(R$4)=0,"",INDEX(Kanban_Helper!$F$5:$F$504,
MATCH(R$4&amp;"-"&amp;(ROW($K220)-ROW($K$5)-MOD(ROW($K220)-ROW($K$5),3))/3+1, Kanban_Helper!$E$5:$E$504&amp;"-"&amp;Kanban_Helper!$G$5:$G$504,0),
1)),"")</f>
        <v/>
      </c>
      <c r="S220" s="167" t="str">
        <f t="array" ref="S220">IFERROR(IF(LEN(S$4)=0,"",INDEX(Kanban_Helper!$F$5:$F$504,
MATCH(S$4&amp;"-"&amp;(ROW($K220)-ROW($K$5)-MOD(ROW($K220)-ROW($K$5),3))/3+1, Kanban_Helper!$E$5:$E$504&amp;"-"&amp;Kanban_Helper!$G$5:$G$504,0),
1)),"")</f>
        <v/>
      </c>
      <c r="T220" s="167" t="str">
        <f t="array" ref="T220">IFERROR(IF(LEN(T$4)=0,"",INDEX(Kanban_Helper!$F$5:$F$504,
MATCH(T$4&amp;"-"&amp;(ROW($K220)-ROW($K$5)-MOD(ROW($K220)-ROW($K$5),3))/3+1, Kanban_Helper!$E$5:$E$504&amp;"-"&amp;Kanban_Helper!$G$5:$G$504,0),
1)),"")</f>
        <v/>
      </c>
      <c r="U220" s="167" t="str">
        <f t="array" ref="U220">IFERROR(IF(LEN(U$4)=0,"",INDEX(Kanban_Helper!$F$5:$F$504,
MATCH(U$4&amp;"-"&amp;(ROW($K220)-ROW($K$5)-MOD(ROW($K220)-ROW($K$5),3))/3+1, Kanban_Helper!$E$5:$E$504&amp;"-"&amp;Kanban_Helper!$G$5:$G$504,0),
1)),"")</f>
        <v/>
      </c>
      <c r="V220" s="167" t="str">
        <f t="array" ref="V220">IFERROR(IF(LEN(V$4)=0,"",INDEX(Kanban_Helper!$F$5:$F$504,
MATCH(V$4&amp;"-"&amp;(ROW($K220)-ROW($K$5)-MOD(ROW($K220)-ROW($K$5),3))/3+1, Kanban_Helper!$E$5:$E$504&amp;"-"&amp;Kanban_Helper!$G$5:$G$504,0),
1)),"")</f>
        <v/>
      </c>
      <c r="W220" s="167" t="str">
        <f t="array" ref="W220">IFERROR(IF(LEN(W$4)=0,"",INDEX(Kanban_Helper!$F$5:$F$504,
MATCH(W$4&amp;"-"&amp;(ROW($K220)-ROW($K$5)-MOD(ROW($K220)-ROW($K$5),3))/3+1, Kanban_Helper!$E$5:$E$504&amp;"-"&amp;Kanban_Helper!$G$5:$G$504,0),
1)),"")</f>
        <v/>
      </c>
      <c r="X220" s="167" t="str">
        <f t="array" ref="X220">IFERROR(IF(LEN(X$4)=0,"",INDEX(Kanban_Helper!$F$5:$F$504,
MATCH(X$4&amp;"-"&amp;(ROW($K220)-ROW($K$5)-MOD(ROW($K220)-ROW($K$5),3))/3+1, Kanban_Helper!$E$5:$E$504&amp;"-"&amp;Kanban_Helper!$G$5:$G$504,0),
1)),"")</f>
        <v/>
      </c>
      <c r="Y220" s="167" t="str">
        <f t="array" ref="Y220">IFERROR(IF(LEN(Y$4)=0,"",INDEX(Kanban_Helper!$F$5:$F$504,
MATCH(Y$4&amp;"-"&amp;(ROW($K220)-ROW($K$5)-MOD(ROW($K220)-ROW($K$5),3))/3+1, Kanban_Helper!$E$5:$E$504&amp;"-"&amp;Kanban_Helper!$G$5:$G$504,0),
1)),"")</f>
        <v/>
      </c>
      <c r="Z220" s="167" t="str">
        <f t="array" ref="Z220">IFERROR(IF(LEN(Z$4)=0,"",INDEX(Kanban_Helper!$F$5:$F$504,
MATCH(Z$4&amp;"-"&amp;(ROW($K220)-ROW($K$5)-MOD(ROW($K220)-ROW($K$5),3))/3+1, Kanban_Helper!$E$5:$E$504&amp;"-"&amp;Kanban_Helper!$G$5:$G$504,0),
1)),"")</f>
        <v/>
      </c>
    </row>
    <row r="221" spans="2:26" x14ac:dyDescent="0.25">
      <c r="B221" s="163"/>
      <c r="C221" s="163"/>
      <c r="D221" s="163"/>
      <c r="E221" s="163"/>
      <c r="F221" s="163"/>
      <c r="G221" s="295">
        <f>COUNTIF($E$5:E221,E221)</f>
        <v>0</v>
      </c>
      <c r="L221" s="166" t="str">
        <f t="shared" ref="L221:Z221" si="147">IFERROR(L223,"-")</f>
        <v/>
      </c>
      <c r="M221" s="166" t="str">
        <f t="shared" si="147"/>
        <v/>
      </c>
      <c r="N221" s="166" t="str">
        <f t="shared" si="147"/>
        <v/>
      </c>
      <c r="O221" s="166" t="str">
        <f t="shared" si="147"/>
        <v/>
      </c>
      <c r="P221" s="166" t="str">
        <f t="shared" si="147"/>
        <v/>
      </c>
      <c r="Q221" s="166" t="str">
        <f t="shared" si="147"/>
        <v/>
      </c>
      <c r="R221" s="166" t="str">
        <f t="shared" si="147"/>
        <v/>
      </c>
      <c r="S221" s="166" t="str">
        <f t="shared" si="147"/>
        <v/>
      </c>
      <c r="T221" s="166" t="str">
        <f t="shared" si="147"/>
        <v/>
      </c>
      <c r="U221" s="166" t="str">
        <f t="shared" si="147"/>
        <v/>
      </c>
      <c r="V221" s="166" t="str">
        <f t="shared" si="147"/>
        <v/>
      </c>
      <c r="W221" s="166" t="str">
        <f t="shared" si="147"/>
        <v/>
      </c>
      <c r="X221" s="166" t="str">
        <f t="shared" si="147"/>
        <v/>
      </c>
      <c r="Y221" s="166" t="str">
        <f t="shared" si="147"/>
        <v/>
      </c>
      <c r="Z221" s="166" t="str">
        <f t="shared" si="147"/>
        <v/>
      </c>
    </row>
    <row r="222" spans="2:26" x14ac:dyDescent="0.25">
      <c r="B222" s="163"/>
      <c r="C222" s="163"/>
      <c r="D222" s="163"/>
      <c r="E222" s="163"/>
      <c r="F222" s="163"/>
      <c r="G222" s="295">
        <f>COUNTIF($E$5:E222,E222)</f>
        <v>0</v>
      </c>
      <c r="L222" s="166" t="str">
        <f t="shared" ref="L222:Z222" si="148">IFERROR(L223,"-")</f>
        <v/>
      </c>
      <c r="M222" s="166" t="str">
        <f t="shared" si="148"/>
        <v/>
      </c>
      <c r="N222" s="166" t="str">
        <f t="shared" si="148"/>
        <v/>
      </c>
      <c r="O222" s="166" t="str">
        <f t="shared" si="148"/>
        <v/>
      </c>
      <c r="P222" s="166" t="str">
        <f t="shared" si="148"/>
        <v/>
      </c>
      <c r="Q222" s="166" t="str">
        <f t="shared" si="148"/>
        <v/>
      </c>
      <c r="R222" s="166" t="str">
        <f t="shared" si="148"/>
        <v/>
      </c>
      <c r="S222" s="166" t="str">
        <f t="shared" si="148"/>
        <v/>
      </c>
      <c r="T222" s="166" t="str">
        <f t="shared" si="148"/>
        <v/>
      </c>
      <c r="U222" s="166" t="str">
        <f t="shared" si="148"/>
        <v/>
      </c>
      <c r="V222" s="166" t="str">
        <f t="shared" si="148"/>
        <v/>
      </c>
      <c r="W222" s="166" t="str">
        <f t="shared" si="148"/>
        <v/>
      </c>
      <c r="X222" s="166" t="str">
        <f t="shared" si="148"/>
        <v/>
      </c>
      <c r="Y222" s="166" t="str">
        <f t="shared" si="148"/>
        <v/>
      </c>
      <c r="Z222" s="166" t="str">
        <f t="shared" si="148"/>
        <v/>
      </c>
    </row>
    <row r="223" spans="2:26" x14ac:dyDescent="0.25">
      <c r="B223" s="163"/>
      <c r="C223" s="163"/>
      <c r="D223" s="163"/>
      <c r="E223" s="163"/>
      <c r="F223" s="163"/>
      <c r="G223" s="295">
        <f>COUNTIF($E$5:E223,E223)</f>
        <v>0</v>
      </c>
      <c r="L223" s="167" t="str">
        <f t="array" ref="L223">IFERROR(IF(LEN(L$4)=0,"",INDEX(Kanban_Helper!$F$5:$F$504,
MATCH(L$4&amp;"-"&amp;(ROW($K223)-ROW($K$5)-MOD(ROW($K223)-ROW($K$5),3))/3+1, Kanban_Helper!$E$5:$E$504&amp;"-"&amp;Kanban_Helper!$G$5:$G$504,0),
1)),"")</f>
        <v/>
      </c>
      <c r="M223" s="167" t="str">
        <f t="array" ref="M223">IFERROR(IF(LEN(M$4)=0,"",INDEX(Kanban_Helper!$F$5:$F$504,
MATCH(M$4&amp;"-"&amp;(ROW($K223)-ROW($K$5)-MOD(ROW($K223)-ROW($K$5),3))/3+1, Kanban_Helper!$E$5:$E$504&amp;"-"&amp;Kanban_Helper!$G$5:$G$504,0),
1)),"")</f>
        <v/>
      </c>
      <c r="N223" s="167" t="str">
        <f t="array" ref="N223">IFERROR(IF(LEN(N$4)=0,"",INDEX(Kanban_Helper!$F$5:$F$504,
MATCH(N$4&amp;"-"&amp;(ROW($K223)-ROW($K$5)-MOD(ROW($K223)-ROW($K$5),3))/3+1, Kanban_Helper!$E$5:$E$504&amp;"-"&amp;Kanban_Helper!$G$5:$G$504,0),
1)),"")</f>
        <v/>
      </c>
      <c r="O223" s="167" t="str">
        <f t="array" ref="O223">IFERROR(IF(LEN(O$4)=0,"",INDEX(Kanban_Helper!$F$5:$F$504,
MATCH(O$4&amp;"-"&amp;(ROW($K223)-ROW($K$5)-MOD(ROW($K223)-ROW($K$5),3))/3+1, Kanban_Helper!$E$5:$E$504&amp;"-"&amp;Kanban_Helper!$G$5:$G$504,0),
1)),"")</f>
        <v/>
      </c>
      <c r="P223" s="167" t="str">
        <f t="array" ref="P223">IFERROR(IF(LEN(P$4)=0,"",INDEX(Kanban_Helper!$F$5:$F$504,
MATCH(P$4&amp;"-"&amp;(ROW($K223)-ROW($K$5)-MOD(ROW($K223)-ROW($K$5),3))/3+1, Kanban_Helper!$E$5:$E$504&amp;"-"&amp;Kanban_Helper!$G$5:$G$504,0),
1)),"")</f>
        <v/>
      </c>
      <c r="Q223" s="167" t="str">
        <f t="array" ref="Q223">IFERROR(IF(LEN(Q$4)=0,"",INDEX(Kanban_Helper!$F$5:$F$504,
MATCH(Q$4&amp;"-"&amp;(ROW($K223)-ROW($K$5)-MOD(ROW($K223)-ROW($K$5),3))/3+1, Kanban_Helper!$E$5:$E$504&amp;"-"&amp;Kanban_Helper!$G$5:$G$504,0),
1)),"")</f>
        <v/>
      </c>
      <c r="R223" s="167" t="str">
        <f t="array" ref="R223">IFERROR(IF(LEN(R$4)=0,"",INDEX(Kanban_Helper!$F$5:$F$504,
MATCH(R$4&amp;"-"&amp;(ROW($K223)-ROW($K$5)-MOD(ROW($K223)-ROW($K$5),3))/3+1, Kanban_Helper!$E$5:$E$504&amp;"-"&amp;Kanban_Helper!$G$5:$G$504,0),
1)),"")</f>
        <v/>
      </c>
      <c r="S223" s="167" t="str">
        <f t="array" ref="S223">IFERROR(IF(LEN(S$4)=0,"",INDEX(Kanban_Helper!$F$5:$F$504,
MATCH(S$4&amp;"-"&amp;(ROW($K223)-ROW($K$5)-MOD(ROW($K223)-ROW($K$5),3))/3+1, Kanban_Helper!$E$5:$E$504&amp;"-"&amp;Kanban_Helper!$G$5:$G$504,0),
1)),"")</f>
        <v/>
      </c>
      <c r="T223" s="167" t="str">
        <f t="array" ref="T223">IFERROR(IF(LEN(T$4)=0,"",INDEX(Kanban_Helper!$F$5:$F$504,
MATCH(T$4&amp;"-"&amp;(ROW($K223)-ROW($K$5)-MOD(ROW($K223)-ROW($K$5),3))/3+1, Kanban_Helper!$E$5:$E$504&amp;"-"&amp;Kanban_Helper!$G$5:$G$504,0),
1)),"")</f>
        <v/>
      </c>
      <c r="U223" s="167" t="str">
        <f t="array" ref="U223">IFERROR(IF(LEN(U$4)=0,"",INDEX(Kanban_Helper!$F$5:$F$504,
MATCH(U$4&amp;"-"&amp;(ROW($K223)-ROW($K$5)-MOD(ROW($K223)-ROW($K$5),3))/3+1, Kanban_Helper!$E$5:$E$504&amp;"-"&amp;Kanban_Helper!$G$5:$G$504,0),
1)),"")</f>
        <v/>
      </c>
      <c r="V223" s="167" t="str">
        <f t="array" ref="V223">IFERROR(IF(LEN(V$4)=0,"",INDEX(Kanban_Helper!$F$5:$F$504,
MATCH(V$4&amp;"-"&amp;(ROW($K223)-ROW($K$5)-MOD(ROW($K223)-ROW($K$5),3))/3+1, Kanban_Helper!$E$5:$E$504&amp;"-"&amp;Kanban_Helper!$G$5:$G$504,0),
1)),"")</f>
        <v/>
      </c>
      <c r="W223" s="167" t="str">
        <f t="array" ref="W223">IFERROR(IF(LEN(W$4)=0,"",INDEX(Kanban_Helper!$F$5:$F$504,
MATCH(W$4&amp;"-"&amp;(ROW($K223)-ROW($K$5)-MOD(ROW($K223)-ROW($K$5),3))/3+1, Kanban_Helper!$E$5:$E$504&amp;"-"&amp;Kanban_Helper!$G$5:$G$504,0),
1)),"")</f>
        <v/>
      </c>
      <c r="X223" s="167" t="str">
        <f t="array" ref="X223">IFERROR(IF(LEN(X$4)=0,"",INDEX(Kanban_Helper!$F$5:$F$504,
MATCH(X$4&amp;"-"&amp;(ROW($K223)-ROW($K$5)-MOD(ROW($K223)-ROW($K$5),3))/3+1, Kanban_Helper!$E$5:$E$504&amp;"-"&amp;Kanban_Helper!$G$5:$G$504,0),
1)),"")</f>
        <v/>
      </c>
      <c r="Y223" s="167" t="str">
        <f t="array" ref="Y223">IFERROR(IF(LEN(Y$4)=0,"",INDEX(Kanban_Helper!$F$5:$F$504,
MATCH(Y$4&amp;"-"&amp;(ROW($K223)-ROW($K$5)-MOD(ROW($K223)-ROW($K$5),3))/3+1, Kanban_Helper!$E$5:$E$504&amp;"-"&amp;Kanban_Helper!$G$5:$G$504,0),
1)),"")</f>
        <v/>
      </c>
      <c r="Z223" s="167" t="str">
        <f t="array" ref="Z223">IFERROR(IF(LEN(Z$4)=0,"",INDEX(Kanban_Helper!$F$5:$F$504,
MATCH(Z$4&amp;"-"&amp;(ROW($K223)-ROW($K$5)-MOD(ROW($K223)-ROW($K$5),3))/3+1, Kanban_Helper!$E$5:$E$504&amp;"-"&amp;Kanban_Helper!$G$5:$G$504,0),
1)),"")</f>
        <v/>
      </c>
    </row>
    <row r="224" spans="2:26" x14ac:dyDescent="0.25">
      <c r="B224" s="163"/>
      <c r="C224" s="163"/>
      <c r="D224" s="163"/>
      <c r="E224" s="163"/>
      <c r="F224" s="163"/>
      <c r="G224" s="295">
        <f>COUNTIF($E$5:E224,E224)</f>
        <v>0</v>
      </c>
      <c r="L224" s="166" t="str">
        <f t="shared" ref="L224:Z224" si="149">IFERROR(L226,"-")</f>
        <v/>
      </c>
      <c r="M224" s="166" t="str">
        <f t="shared" si="149"/>
        <v/>
      </c>
      <c r="N224" s="166" t="str">
        <f t="shared" si="149"/>
        <v/>
      </c>
      <c r="O224" s="166" t="str">
        <f t="shared" si="149"/>
        <v/>
      </c>
      <c r="P224" s="166" t="str">
        <f t="shared" si="149"/>
        <v/>
      </c>
      <c r="Q224" s="166" t="str">
        <f t="shared" si="149"/>
        <v/>
      </c>
      <c r="R224" s="166" t="str">
        <f t="shared" si="149"/>
        <v/>
      </c>
      <c r="S224" s="166" t="str">
        <f t="shared" si="149"/>
        <v/>
      </c>
      <c r="T224" s="166" t="str">
        <f t="shared" si="149"/>
        <v/>
      </c>
      <c r="U224" s="166" t="str">
        <f t="shared" si="149"/>
        <v/>
      </c>
      <c r="V224" s="166" t="str">
        <f t="shared" si="149"/>
        <v/>
      </c>
      <c r="W224" s="166" t="str">
        <f t="shared" si="149"/>
        <v/>
      </c>
      <c r="X224" s="166" t="str">
        <f t="shared" si="149"/>
        <v/>
      </c>
      <c r="Y224" s="166" t="str">
        <f t="shared" si="149"/>
        <v/>
      </c>
      <c r="Z224" s="166" t="str">
        <f t="shared" si="149"/>
        <v/>
      </c>
    </row>
    <row r="225" spans="2:26" x14ac:dyDescent="0.25">
      <c r="B225" s="163"/>
      <c r="C225" s="163"/>
      <c r="D225" s="163"/>
      <c r="E225" s="163"/>
      <c r="F225" s="163"/>
      <c r="G225" s="295">
        <f>COUNTIF($E$5:E225,E225)</f>
        <v>0</v>
      </c>
      <c r="L225" s="166" t="str">
        <f t="shared" ref="L225:Z225" si="150">IFERROR(L226,"-")</f>
        <v/>
      </c>
      <c r="M225" s="166" t="str">
        <f t="shared" si="150"/>
        <v/>
      </c>
      <c r="N225" s="166" t="str">
        <f t="shared" si="150"/>
        <v/>
      </c>
      <c r="O225" s="166" t="str">
        <f t="shared" si="150"/>
        <v/>
      </c>
      <c r="P225" s="166" t="str">
        <f t="shared" si="150"/>
        <v/>
      </c>
      <c r="Q225" s="166" t="str">
        <f t="shared" si="150"/>
        <v/>
      </c>
      <c r="R225" s="166" t="str">
        <f t="shared" si="150"/>
        <v/>
      </c>
      <c r="S225" s="166" t="str">
        <f t="shared" si="150"/>
        <v/>
      </c>
      <c r="T225" s="166" t="str">
        <f t="shared" si="150"/>
        <v/>
      </c>
      <c r="U225" s="166" t="str">
        <f t="shared" si="150"/>
        <v/>
      </c>
      <c r="V225" s="166" t="str">
        <f t="shared" si="150"/>
        <v/>
      </c>
      <c r="W225" s="166" t="str">
        <f t="shared" si="150"/>
        <v/>
      </c>
      <c r="X225" s="166" t="str">
        <f t="shared" si="150"/>
        <v/>
      </c>
      <c r="Y225" s="166" t="str">
        <f t="shared" si="150"/>
        <v/>
      </c>
      <c r="Z225" s="166" t="str">
        <f t="shared" si="150"/>
        <v/>
      </c>
    </row>
    <row r="226" spans="2:26" x14ac:dyDescent="0.25">
      <c r="B226" s="163"/>
      <c r="C226" s="163"/>
      <c r="D226" s="163"/>
      <c r="E226" s="163"/>
      <c r="F226" s="163"/>
      <c r="G226" s="295">
        <f>COUNTIF($E$5:E226,E226)</f>
        <v>0</v>
      </c>
      <c r="L226" s="167" t="str">
        <f t="array" ref="L226">IFERROR(IF(LEN(L$4)=0,"",INDEX(Kanban_Helper!$F$5:$F$504,
MATCH(L$4&amp;"-"&amp;(ROW($K226)-ROW($K$5)-MOD(ROW($K226)-ROW($K$5),3))/3+1, Kanban_Helper!$E$5:$E$504&amp;"-"&amp;Kanban_Helper!$G$5:$G$504,0),
1)),"")</f>
        <v/>
      </c>
      <c r="M226" s="167" t="str">
        <f t="array" ref="M226">IFERROR(IF(LEN(M$4)=0,"",INDEX(Kanban_Helper!$F$5:$F$504,
MATCH(M$4&amp;"-"&amp;(ROW($K226)-ROW($K$5)-MOD(ROW($K226)-ROW($K$5),3))/3+1, Kanban_Helper!$E$5:$E$504&amp;"-"&amp;Kanban_Helper!$G$5:$G$504,0),
1)),"")</f>
        <v/>
      </c>
      <c r="N226" s="167" t="str">
        <f t="array" ref="N226">IFERROR(IF(LEN(N$4)=0,"",INDEX(Kanban_Helper!$F$5:$F$504,
MATCH(N$4&amp;"-"&amp;(ROW($K226)-ROW($K$5)-MOD(ROW($K226)-ROW($K$5),3))/3+1, Kanban_Helper!$E$5:$E$504&amp;"-"&amp;Kanban_Helper!$G$5:$G$504,0),
1)),"")</f>
        <v/>
      </c>
      <c r="O226" s="167" t="str">
        <f t="array" ref="O226">IFERROR(IF(LEN(O$4)=0,"",INDEX(Kanban_Helper!$F$5:$F$504,
MATCH(O$4&amp;"-"&amp;(ROW($K226)-ROW($K$5)-MOD(ROW($K226)-ROW($K$5),3))/3+1, Kanban_Helper!$E$5:$E$504&amp;"-"&amp;Kanban_Helper!$G$5:$G$504,0),
1)),"")</f>
        <v/>
      </c>
      <c r="P226" s="167" t="str">
        <f t="array" ref="P226">IFERROR(IF(LEN(P$4)=0,"",INDEX(Kanban_Helper!$F$5:$F$504,
MATCH(P$4&amp;"-"&amp;(ROW($K226)-ROW($K$5)-MOD(ROW($K226)-ROW($K$5),3))/3+1, Kanban_Helper!$E$5:$E$504&amp;"-"&amp;Kanban_Helper!$G$5:$G$504,0),
1)),"")</f>
        <v/>
      </c>
      <c r="Q226" s="167" t="str">
        <f t="array" ref="Q226">IFERROR(IF(LEN(Q$4)=0,"",INDEX(Kanban_Helper!$F$5:$F$504,
MATCH(Q$4&amp;"-"&amp;(ROW($K226)-ROW($K$5)-MOD(ROW($K226)-ROW($K$5),3))/3+1, Kanban_Helper!$E$5:$E$504&amp;"-"&amp;Kanban_Helper!$G$5:$G$504,0),
1)),"")</f>
        <v/>
      </c>
      <c r="R226" s="167" t="str">
        <f t="array" ref="R226">IFERROR(IF(LEN(R$4)=0,"",INDEX(Kanban_Helper!$F$5:$F$504,
MATCH(R$4&amp;"-"&amp;(ROW($K226)-ROW($K$5)-MOD(ROW($K226)-ROW($K$5),3))/3+1, Kanban_Helper!$E$5:$E$504&amp;"-"&amp;Kanban_Helper!$G$5:$G$504,0),
1)),"")</f>
        <v/>
      </c>
      <c r="S226" s="167" t="str">
        <f t="array" ref="S226">IFERROR(IF(LEN(S$4)=0,"",INDEX(Kanban_Helper!$F$5:$F$504,
MATCH(S$4&amp;"-"&amp;(ROW($K226)-ROW($K$5)-MOD(ROW($K226)-ROW($K$5),3))/3+1, Kanban_Helper!$E$5:$E$504&amp;"-"&amp;Kanban_Helper!$G$5:$G$504,0),
1)),"")</f>
        <v/>
      </c>
      <c r="T226" s="167" t="str">
        <f t="array" ref="T226">IFERROR(IF(LEN(T$4)=0,"",INDEX(Kanban_Helper!$F$5:$F$504,
MATCH(T$4&amp;"-"&amp;(ROW($K226)-ROW($K$5)-MOD(ROW($K226)-ROW($K$5),3))/3+1, Kanban_Helper!$E$5:$E$504&amp;"-"&amp;Kanban_Helper!$G$5:$G$504,0),
1)),"")</f>
        <v/>
      </c>
      <c r="U226" s="167" t="str">
        <f t="array" ref="U226">IFERROR(IF(LEN(U$4)=0,"",INDEX(Kanban_Helper!$F$5:$F$504,
MATCH(U$4&amp;"-"&amp;(ROW($K226)-ROW($K$5)-MOD(ROW($K226)-ROW($K$5),3))/3+1, Kanban_Helper!$E$5:$E$504&amp;"-"&amp;Kanban_Helper!$G$5:$G$504,0),
1)),"")</f>
        <v/>
      </c>
      <c r="V226" s="167" t="str">
        <f t="array" ref="V226">IFERROR(IF(LEN(V$4)=0,"",INDEX(Kanban_Helper!$F$5:$F$504,
MATCH(V$4&amp;"-"&amp;(ROW($K226)-ROW($K$5)-MOD(ROW($K226)-ROW($K$5),3))/3+1, Kanban_Helper!$E$5:$E$504&amp;"-"&amp;Kanban_Helper!$G$5:$G$504,0),
1)),"")</f>
        <v/>
      </c>
      <c r="W226" s="167" t="str">
        <f t="array" ref="W226">IFERROR(IF(LEN(W$4)=0,"",INDEX(Kanban_Helper!$F$5:$F$504,
MATCH(W$4&amp;"-"&amp;(ROW($K226)-ROW($K$5)-MOD(ROW($K226)-ROW($K$5),3))/3+1, Kanban_Helper!$E$5:$E$504&amp;"-"&amp;Kanban_Helper!$G$5:$G$504,0),
1)),"")</f>
        <v/>
      </c>
      <c r="X226" s="167" t="str">
        <f t="array" ref="X226">IFERROR(IF(LEN(X$4)=0,"",INDEX(Kanban_Helper!$F$5:$F$504,
MATCH(X$4&amp;"-"&amp;(ROW($K226)-ROW($K$5)-MOD(ROW($K226)-ROW($K$5),3))/3+1, Kanban_Helper!$E$5:$E$504&amp;"-"&amp;Kanban_Helper!$G$5:$G$504,0),
1)),"")</f>
        <v/>
      </c>
      <c r="Y226" s="167" t="str">
        <f t="array" ref="Y226">IFERROR(IF(LEN(Y$4)=0,"",INDEX(Kanban_Helper!$F$5:$F$504,
MATCH(Y$4&amp;"-"&amp;(ROW($K226)-ROW($K$5)-MOD(ROW($K226)-ROW($K$5),3))/3+1, Kanban_Helper!$E$5:$E$504&amp;"-"&amp;Kanban_Helper!$G$5:$G$504,0),
1)),"")</f>
        <v/>
      </c>
      <c r="Z226" s="167" t="str">
        <f t="array" ref="Z226">IFERROR(IF(LEN(Z$4)=0,"",INDEX(Kanban_Helper!$F$5:$F$504,
MATCH(Z$4&amp;"-"&amp;(ROW($K226)-ROW($K$5)-MOD(ROW($K226)-ROW($K$5),3))/3+1, Kanban_Helper!$E$5:$E$504&amp;"-"&amp;Kanban_Helper!$G$5:$G$504,0),
1)),"")</f>
        <v/>
      </c>
    </row>
    <row r="227" spans="2:26" x14ac:dyDescent="0.25">
      <c r="B227" s="163"/>
      <c r="C227" s="163"/>
      <c r="D227" s="163"/>
      <c r="E227" s="163"/>
      <c r="F227" s="163"/>
      <c r="G227" s="295">
        <f>COUNTIF($E$5:E227,E227)</f>
        <v>0</v>
      </c>
      <c r="L227" s="166" t="str">
        <f t="shared" ref="L227:Z227" si="151">IFERROR(L229,"-")</f>
        <v/>
      </c>
      <c r="M227" s="166" t="str">
        <f t="shared" si="151"/>
        <v/>
      </c>
      <c r="N227" s="166" t="str">
        <f t="shared" si="151"/>
        <v/>
      </c>
      <c r="O227" s="166" t="str">
        <f t="shared" si="151"/>
        <v/>
      </c>
      <c r="P227" s="166" t="str">
        <f t="shared" si="151"/>
        <v/>
      </c>
      <c r="Q227" s="166" t="str">
        <f t="shared" si="151"/>
        <v/>
      </c>
      <c r="R227" s="166" t="str">
        <f t="shared" si="151"/>
        <v/>
      </c>
      <c r="S227" s="166" t="str">
        <f t="shared" si="151"/>
        <v/>
      </c>
      <c r="T227" s="166" t="str">
        <f t="shared" si="151"/>
        <v/>
      </c>
      <c r="U227" s="166" t="str">
        <f t="shared" si="151"/>
        <v/>
      </c>
      <c r="V227" s="166" t="str">
        <f t="shared" si="151"/>
        <v/>
      </c>
      <c r="W227" s="166" t="str">
        <f t="shared" si="151"/>
        <v/>
      </c>
      <c r="X227" s="166" t="str">
        <f t="shared" si="151"/>
        <v/>
      </c>
      <c r="Y227" s="166" t="str">
        <f t="shared" si="151"/>
        <v/>
      </c>
      <c r="Z227" s="166" t="str">
        <f t="shared" si="151"/>
        <v/>
      </c>
    </row>
    <row r="228" spans="2:26" x14ac:dyDescent="0.25">
      <c r="B228" s="163"/>
      <c r="C228" s="163"/>
      <c r="D228" s="163"/>
      <c r="E228" s="163"/>
      <c r="F228" s="163"/>
      <c r="G228" s="295">
        <f>COUNTIF($E$5:E228,E228)</f>
        <v>0</v>
      </c>
      <c r="L228" s="166" t="str">
        <f t="shared" ref="L228:Z228" si="152">IFERROR(L229,"-")</f>
        <v/>
      </c>
      <c r="M228" s="166" t="str">
        <f t="shared" si="152"/>
        <v/>
      </c>
      <c r="N228" s="166" t="str">
        <f t="shared" si="152"/>
        <v/>
      </c>
      <c r="O228" s="166" t="str">
        <f t="shared" si="152"/>
        <v/>
      </c>
      <c r="P228" s="166" t="str">
        <f t="shared" si="152"/>
        <v/>
      </c>
      <c r="Q228" s="166" t="str">
        <f t="shared" si="152"/>
        <v/>
      </c>
      <c r="R228" s="166" t="str">
        <f t="shared" si="152"/>
        <v/>
      </c>
      <c r="S228" s="166" t="str">
        <f t="shared" si="152"/>
        <v/>
      </c>
      <c r="T228" s="166" t="str">
        <f t="shared" si="152"/>
        <v/>
      </c>
      <c r="U228" s="166" t="str">
        <f t="shared" si="152"/>
        <v/>
      </c>
      <c r="V228" s="166" t="str">
        <f t="shared" si="152"/>
        <v/>
      </c>
      <c r="W228" s="166" t="str">
        <f t="shared" si="152"/>
        <v/>
      </c>
      <c r="X228" s="166" t="str">
        <f t="shared" si="152"/>
        <v/>
      </c>
      <c r="Y228" s="166" t="str">
        <f t="shared" si="152"/>
        <v/>
      </c>
      <c r="Z228" s="166" t="str">
        <f t="shared" si="152"/>
        <v/>
      </c>
    </row>
    <row r="229" spans="2:26" x14ac:dyDescent="0.25">
      <c r="B229" s="163"/>
      <c r="C229" s="163"/>
      <c r="D229" s="163"/>
      <c r="E229" s="163"/>
      <c r="F229" s="163"/>
      <c r="G229" s="295">
        <f>COUNTIF($E$5:E229,E229)</f>
        <v>0</v>
      </c>
      <c r="L229" s="167" t="str">
        <f t="array" ref="L229">IFERROR(IF(LEN(L$4)=0,"",INDEX(Kanban_Helper!$F$5:$F$504,
MATCH(L$4&amp;"-"&amp;(ROW($K229)-ROW($K$5)-MOD(ROW($K229)-ROW($K$5),3))/3+1, Kanban_Helper!$E$5:$E$504&amp;"-"&amp;Kanban_Helper!$G$5:$G$504,0),
1)),"")</f>
        <v/>
      </c>
      <c r="M229" s="167" t="str">
        <f t="array" ref="M229">IFERROR(IF(LEN(M$4)=0,"",INDEX(Kanban_Helper!$F$5:$F$504,
MATCH(M$4&amp;"-"&amp;(ROW($K229)-ROW($K$5)-MOD(ROW($K229)-ROW($K$5),3))/3+1, Kanban_Helper!$E$5:$E$504&amp;"-"&amp;Kanban_Helper!$G$5:$G$504,0),
1)),"")</f>
        <v/>
      </c>
      <c r="N229" s="167" t="str">
        <f t="array" ref="N229">IFERROR(IF(LEN(N$4)=0,"",INDEX(Kanban_Helper!$F$5:$F$504,
MATCH(N$4&amp;"-"&amp;(ROW($K229)-ROW($K$5)-MOD(ROW($K229)-ROW($K$5),3))/3+1, Kanban_Helper!$E$5:$E$504&amp;"-"&amp;Kanban_Helper!$G$5:$G$504,0),
1)),"")</f>
        <v/>
      </c>
      <c r="O229" s="167" t="str">
        <f t="array" ref="O229">IFERROR(IF(LEN(O$4)=0,"",INDEX(Kanban_Helper!$F$5:$F$504,
MATCH(O$4&amp;"-"&amp;(ROW($K229)-ROW($K$5)-MOD(ROW($K229)-ROW($K$5),3))/3+1, Kanban_Helper!$E$5:$E$504&amp;"-"&amp;Kanban_Helper!$G$5:$G$504,0),
1)),"")</f>
        <v/>
      </c>
      <c r="P229" s="167" t="str">
        <f t="array" ref="P229">IFERROR(IF(LEN(P$4)=0,"",INDEX(Kanban_Helper!$F$5:$F$504,
MATCH(P$4&amp;"-"&amp;(ROW($K229)-ROW($K$5)-MOD(ROW($K229)-ROW($K$5),3))/3+1, Kanban_Helper!$E$5:$E$504&amp;"-"&amp;Kanban_Helper!$G$5:$G$504,0),
1)),"")</f>
        <v/>
      </c>
      <c r="Q229" s="167" t="str">
        <f t="array" ref="Q229">IFERROR(IF(LEN(Q$4)=0,"",INDEX(Kanban_Helper!$F$5:$F$504,
MATCH(Q$4&amp;"-"&amp;(ROW($K229)-ROW($K$5)-MOD(ROW($K229)-ROW($K$5),3))/3+1, Kanban_Helper!$E$5:$E$504&amp;"-"&amp;Kanban_Helper!$G$5:$G$504,0),
1)),"")</f>
        <v/>
      </c>
      <c r="R229" s="167" t="str">
        <f t="array" ref="R229">IFERROR(IF(LEN(R$4)=0,"",INDEX(Kanban_Helper!$F$5:$F$504,
MATCH(R$4&amp;"-"&amp;(ROW($K229)-ROW($K$5)-MOD(ROW($K229)-ROW($K$5),3))/3+1, Kanban_Helper!$E$5:$E$504&amp;"-"&amp;Kanban_Helper!$G$5:$G$504,0),
1)),"")</f>
        <v/>
      </c>
      <c r="S229" s="167" t="str">
        <f t="array" ref="S229">IFERROR(IF(LEN(S$4)=0,"",INDEX(Kanban_Helper!$F$5:$F$504,
MATCH(S$4&amp;"-"&amp;(ROW($K229)-ROW($K$5)-MOD(ROW($K229)-ROW($K$5),3))/3+1, Kanban_Helper!$E$5:$E$504&amp;"-"&amp;Kanban_Helper!$G$5:$G$504,0),
1)),"")</f>
        <v/>
      </c>
      <c r="T229" s="167" t="str">
        <f t="array" ref="T229">IFERROR(IF(LEN(T$4)=0,"",INDEX(Kanban_Helper!$F$5:$F$504,
MATCH(T$4&amp;"-"&amp;(ROW($K229)-ROW($K$5)-MOD(ROW($K229)-ROW($K$5),3))/3+1, Kanban_Helper!$E$5:$E$504&amp;"-"&amp;Kanban_Helper!$G$5:$G$504,0),
1)),"")</f>
        <v/>
      </c>
      <c r="U229" s="167" t="str">
        <f t="array" ref="U229">IFERROR(IF(LEN(U$4)=0,"",INDEX(Kanban_Helper!$F$5:$F$504,
MATCH(U$4&amp;"-"&amp;(ROW($K229)-ROW($K$5)-MOD(ROW($K229)-ROW($K$5),3))/3+1, Kanban_Helper!$E$5:$E$504&amp;"-"&amp;Kanban_Helper!$G$5:$G$504,0),
1)),"")</f>
        <v/>
      </c>
      <c r="V229" s="167" t="str">
        <f t="array" ref="V229">IFERROR(IF(LEN(V$4)=0,"",INDEX(Kanban_Helper!$F$5:$F$504,
MATCH(V$4&amp;"-"&amp;(ROW($K229)-ROW($K$5)-MOD(ROW($K229)-ROW($K$5),3))/3+1, Kanban_Helper!$E$5:$E$504&amp;"-"&amp;Kanban_Helper!$G$5:$G$504,0),
1)),"")</f>
        <v/>
      </c>
      <c r="W229" s="167" t="str">
        <f t="array" ref="W229">IFERROR(IF(LEN(W$4)=0,"",INDEX(Kanban_Helper!$F$5:$F$504,
MATCH(W$4&amp;"-"&amp;(ROW($K229)-ROW($K$5)-MOD(ROW($K229)-ROW($K$5),3))/3+1, Kanban_Helper!$E$5:$E$504&amp;"-"&amp;Kanban_Helper!$G$5:$G$504,0),
1)),"")</f>
        <v/>
      </c>
      <c r="X229" s="167" t="str">
        <f t="array" ref="X229">IFERROR(IF(LEN(X$4)=0,"",INDEX(Kanban_Helper!$F$5:$F$504,
MATCH(X$4&amp;"-"&amp;(ROW($K229)-ROW($K$5)-MOD(ROW($K229)-ROW($K$5),3))/3+1, Kanban_Helper!$E$5:$E$504&amp;"-"&amp;Kanban_Helper!$G$5:$G$504,0),
1)),"")</f>
        <v/>
      </c>
      <c r="Y229" s="167" t="str">
        <f t="array" ref="Y229">IFERROR(IF(LEN(Y$4)=0,"",INDEX(Kanban_Helper!$F$5:$F$504,
MATCH(Y$4&amp;"-"&amp;(ROW($K229)-ROW($K$5)-MOD(ROW($K229)-ROW($K$5),3))/3+1, Kanban_Helper!$E$5:$E$504&amp;"-"&amp;Kanban_Helper!$G$5:$G$504,0),
1)),"")</f>
        <v/>
      </c>
      <c r="Z229" s="167" t="str">
        <f t="array" ref="Z229">IFERROR(IF(LEN(Z$4)=0,"",INDEX(Kanban_Helper!$F$5:$F$504,
MATCH(Z$4&amp;"-"&amp;(ROW($K229)-ROW($K$5)-MOD(ROW($K229)-ROW($K$5),3))/3+1, Kanban_Helper!$E$5:$E$504&amp;"-"&amp;Kanban_Helper!$G$5:$G$504,0),
1)),"")</f>
        <v/>
      </c>
    </row>
    <row r="230" spans="2:26" x14ac:dyDescent="0.25">
      <c r="B230" s="163"/>
      <c r="C230" s="163"/>
      <c r="D230" s="163"/>
      <c r="E230" s="163"/>
      <c r="F230" s="163"/>
      <c r="G230" s="295">
        <f>COUNTIF($E$5:E230,E230)</f>
        <v>0</v>
      </c>
      <c r="L230" s="166" t="str">
        <f t="shared" ref="L230:Z230" si="153">IFERROR(L232,"-")</f>
        <v/>
      </c>
      <c r="M230" s="166" t="str">
        <f t="shared" si="153"/>
        <v/>
      </c>
      <c r="N230" s="166" t="str">
        <f t="shared" si="153"/>
        <v/>
      </c>
      <c r="O230" s="166" t="str">
        <f t="shared" si="153"/>
        <v/>
      </c>
      <c r="P230" s="166" t="str">
        <f t="shared" si="153"/>
        <v/>
      </c>
      <c r="Q230" s="166" t="str">
        <f t="shared" si="153"/>
        <v/>
      </c>
      <c r="R230" s="166" t="str">
        <f t="shared" si="153"/>
        <v/>
      </c>
      <c r="S230" s="166" t="str">
        <f t="shared" si="153"/>
        <v/>
      </c>
      <c r="T230" s="166" t="str">
        <f t="shared" si="153"/>
        <v/>
      </c>
      <c r="U230" s="166" t="str">
        <f t="shared" si="153"/>
        <v/>
      </c>
      <c r="V230" s="166" t="str">
        <f t="shared" si="153"/>
        <v/>
      </c>
      <c r="W230" s="166" t="str">
        <f t="shared" si="153"/>
        <v/>
      </c>
      <c r="X230" s="166" t="str">
        <f t="shared" si="153"/>
        <v/>
      </c>
      <c r="Y230" s="166" t="str">
        <f t="shared" si="153"/>
        <v/>
      </c>
      <c r="Z230" s="166" t="str">
        <f t="shared" si="153"/>
        <v/>
      </c>
    </row>
    <row r="231" spans="2:26" x14ac:dyDescent="0.25">
      <c r="B231" s="163"/>
      <c r="C231" s="163"/>
      <c r="D231" s="163"/>
      <c r="E231" s="163"/>
      <c r="F231" s="163"/>
      <c r="G231" s="295">
        <f>COUNTIF($E$5:E231,E231)</f>
        <v>0</v>
      </c>
      <c r="L231" s="166" t="str">
        <f t="shared" ref="L231:Z231" si="154">IFERROR(L232,"-")</f>
        <v/>
      </c>
      <c r="M231" s="166" t="str">
        <f t="shared" si="154"/>
        <v/>
      </c>
      <c r="N231" s="166" t="str">
        <f t="shared" si="154"/>
        <v/>
      </c>
      <c r="O231" s="166" t="str">
        <f t="shared" si="154"/>
        <v/>
      </c>
      <c r="P231" s="166" t="str">
        <f t="shared" si="154"/>
        <v/>
      </c>
      <c r="Q231" s="166" t="str">
        <f t="shared" si="154"/>
        <v/>
      </c>
      <c r="R231" s="166" t="str">
        <f t="shared" si="154"/>
        <v/>
      </c>
      <c r="S231" s="166" t="str">
        <f t="shared" si="154"/>
        <v/>
      </c>
      <c r="T231" s="166" t="str">
        <f t="shared" si="154"/>
        <v/>
      </c>
      <c r="U231" s="166" t="str">
        <f t="shared" si="154"/>
        <v/>
      </c>
      <c r="V231" s="166" t="str">
        <f t="shared" si="154"/>
        <v/>
      </c>
      <c r="W231" s="166" t="str">
        <f t="shared" si="154"/>
        <v/>
      </c>
      <c r="X231" s="166" t="str">
        <f t="shared" si="154"/>
        <v/>
      </c>
      <c r="Y231" s="166" t="str">
        <f t="shared" si="154"/>
        <v/>
      </c>
      <c r="Z231" s="166" t="str">
        <f t="shared" si="154"/>
        <v/>
      </c>
    </row>
    <row r="232" spans="2:26" x14ac:dyDescent="0.25">
      <c r="B232" s="163"/>
      <c r="C232" s="163"/>
      <c r="D232" s="163"/>
      <c r="E232" s="163"/>
      <c r="F232" s="163"/>
      <c r="G232" s="295">
        <f>COUNTIF($E$5:E232,E232)</f>
        <v>0</v>
      </c>
      <c r="L232" s="167" t="str">
        <f t="array" ref="L232">IFERROR(IF(LEN(L$4)=0,"",INDEX(Kanban_Helper!$F$5:$F$504,
MATCH(L$4&amp;"-"&amp;(ROW($K232)-ROW($K$5)-MOD(ROW($K232)-ROW($K$5),3))/3+1, Kanban_Helper!$E$5:$E$504&amp;"-"&amp;Kanban_Helper!$G$5:$G$504,0),
1)),"")</f>
        <v/>
      </c>
      <c r="M232" s="167" t="str">
        <f t="array" ref="M232">IFERROR(IF(LEN(M$4)=0,"",INDEX(Kanban_Helper!$F$5:$F$504,
MATCH(M$4&amp;"-"&amp;(ROW($K232)-ROW($K$5)-MOD(ROW($K232)-ROW($K$5),3))/3+1, Kanban_Helper!$E$5:$E$504&amp;"-"&amp;Kanban_Helper!$G$5:$G$504,0),
1)),"")</f>
        <v/>
      </c>
      <c r="N232" s="167" t="str">
        <f t="array" ref="N232">IFERROR(IF(LEN(N$4)=0,"",INDEX(Kanban_Helper!$F$5:$F$504,
MATCH(N$4&amp;"-"&amp;(ROW($K232)-ROW($K$5)-MOD(ROW($K232)-ROW($K$5),3))/3+1, Kanban_Helper!$E$5:$E$504&amp;"-"&amp;Kanban_Helper!$G$5:$G$504,0),
1)),"")</f>
        <v/>
      </c>
      <c r="O232" s="167" t="str">
        <f t="array" ref="O232">IFERROR(IF(LEN(O$4)=0,"",INDEX(Kanban_Helper!$F$5:$F$504,
MATCH(O$4&amp;"-"&amp;(ROW($K232)-ROW($K$5)-MOD(ROW($K232)-ROW($K$5),3))/3+1, Kanban_Helper!$E$5:$E$504&amp;"-"&amp;Kanban_Helper!$G$5:$G$504,0),
1)),"")</f>
        <v/>
      </c>
      <c r="P232" s="167" t="str">
        <f t="array" ref="P232">IFERROR(IF(LEN(P$4)=0,"",INDEX(Kanban_Helper!$F$5:$F$504,
MATCH(P$4&amp;"-"&amp;(ROW($K232)-ROW($K$5)-MOD(ROW($K232)-ROW($K$5),3))/3+1, Kanban_Helper!$E$5:$E$504&amp;"-"&amp;Kanban_Helper!$G$5:$G$504,0),
1)),"")</f>
        <v/>
      </c>
      <c r="Q232" s="167" t="str">
        <f t="array" ref="Q232">IFERROR(IF(LEN(Q$4)=0,"",INDEX(Kanban_Helper!$F$5:$F$504,
MATCH(Q$4&amp;"-"&amp;(ROW($K232)-ROW($K$5)-MOD(ROW($K232)-ROW($K$5),3))/3+1, Kanban_Helper!$E$5:$E$504&amp;"-"&amp;Kanban_Helper!$G$5:$G$504,0),
1)),"")</f>
        <v/>
      </c>
      <c r="R232" s="167" t="str">
        <f t="array" ref="R232">IFERROR(IF(LEN(R$4)=0,"",INDEX(Kanban_Helper!$F$5:$F$504,
MATCH(R$4&amp;"-"&amp;(ROW($K232)-ROW($K$5)-MOD(ROW($K232)-ROW($K$5),3))/3+1, Kanban_Helper!$E$5:$E$504&amp;"-"&amp;Kanban_Helper!$G$5:$G$504,0),
1)),"")</f>
        <v/>
      </c>
      <c r="S232" s="167" t="str">
        <f t="array" ref="S232">IFERROR(IF(LEN(S$4)=0,"",INDEX(Kanban_Helper!$F$5:$F$504,
MATCH(S$4&amp;"-"&amp;(ROW($K232)-ROW($K$5)-MOD(ROW($K232)-ROW($K$5),3))/3+1, Kanban_Helper!$E$5:$E$504&amp;"-"&amp;Kanban_Helper!$G$5:$G$504,0),
1)),"")</f>
        <v/>
      </c>
      <c r="T232" s="167" t="str">
        <f t="array" ref="T232">IFERROR(IF(LEN(T$4)=0,"",INDEX(Kanban_Helper!$F$5:$F$504,
MATCH(T$4&amp;"-"&amp;(ROW($K232)-ROW($K$5)-MOD(ROW($K232)-ROW($K$5),3))/3+1, Kanban_Helper!$E$5:$E$504&amp;"-"&amp;Kanban_Helper!$G$5:$G$504,0),
1)),"")</f>
        <v/>
      </c>
      <c r="U232" s="167" t="str">
        <f t="array" ref="U232">IFERROR(IF(LEN(U$4)=0,"",INDEX(Kanban_Helper!$F$5:$F$504,
MATCH(U$4&amp;"-"&amp;(ROW($K232)-ROW($K$5)-MOD(ROW($K232)-ROW($K$5),3))/3+1, Kanban_Helper!$E$5:$E$504&amp;"-"&amp;Kanban_Helper!$G$5:$G$504,0),
1)),"")</f>
        <v/>
      </c>
      <c r="V232" s="167" t="str">
        <f t="array" ref="V232">IFERROR(IF(LEN(V$4)=0,"",INDEX(Kanban_Helper!$F$5:$F$504,
MATCH(V$4&amp;"-"&amp;(ROW($K232)-ROW($K$5)-MOD(ROW($K232)-ROW($K$5),3))/3+1, Kanban_Helper!$E$5:$E$504&amp;"-"&amp;Kanban_Helper!$G$5:$G$504,0),
1)),"")</f>
        <v/>
      </c>
      <c r="W232" s="167" t="str">
        <f t="array" ref="W232">IFERROR(IF(LEN(W$4)=0,"",INDEX(Kanban_Helper!$F$5:$F$504,
MATCH(W$4&amp;"-"&amp;(ROW($K232)-ROW($K$5)-MOD(ROW($K232)-ROW($K$5),3))/3+1, Kanban_Helper!$E$5:$E$504&amp;"-"&amp;Kanban_Helper!$G$5:$G$504,0),
1)),"")</f>
        <v/>
      </c>
      <c r="X232" s="167" t="str">
        <f t="array" ref="X232">IFERROR(IF(LEN(X$4)=0,"",INDEX(Kanban_Helper!$F$5:$F$504,
MATCH(X$4&amp;"-"&amp;(ROW($K232)-ROW($K$5)-MOD(ROW($K232)-ROW($K$5),3))/3+1, Kanban_Helper!$E$5:$E$504&amp;"-"&amp;Kanban_Helper!$G$5:$G$504,0),
1)),"")</f>
        <v/>
      </c>
      <c r="Y232" s="167" t="str">
        <f t="array" ref="Y232">IFERROR(IF(LEN(Y$4)=0,"",INDEX(Kanban_Helper!$F$5:$F$504,
MATCH(Y$4&amp;"-"&amp;(ROW($K232)-ROW($K$5)-MOD(ROW($K232)-ROW($K$5),3))/3+1, Kanban_Helper!$E$5:$E$504&amp;"-"&amp;Kanban_Helper!$G$5:$G$504,0),
1)),"")</f>
        <v/>
      </c>
      <c r="Z232" s="167" t="str">
        <f t="array" ref="Z232">IFERROR(IF(LEN(Z$4)=0,"",INDEX(Kanban_Helper!$F$5:$F$504,
MATCH(Z$4&amp;"-"&amp;(ROW($K232)-ROW($K$5)-MOD(ROW($K232)-ROW($K$5),3))/3+1, Kanban_Helper!$E$5:$E$504&amp;"-"&amp;Kanban_Helper!$G$5:$G$504,0),
1)),"")</f>
        <v/>
      </c>
    </row>
    <row r="233" spans="2:26" x14ac:dyDescent="0.25">
      <c r="B233" s="163"/>
      <c r="C233" s="163"/>
      <c r="D233" s="163"/>
      <c r="E233" s="163"/>
      <c r="F233" s="163"/>
      <c r="G233" s="295">
        <f>COUNTIF($E$5:E233,E233)</f>
        <v>0</v>
      </c>
      <c r="L233" s="166" t="str">
        <f t="shared" ref="L233:Z233" si="155">IFERROR(L235,"-")</f>
        <v/>
      </c>
      <c r="M233" s="166" t="str">
        <f t="shared" si="155"/>
        <v/>
      </c>
      <c r="N233" s="166" t="str">
        <f t="shared" si="155"/>
        <v/>
      </c>
      <c r="O233" s="166" t="str">
        <f t="shared" si="155"/>
        <v/>
      </c>
      <c r="P233" s="166" t="str">
        <f t="shared" si="155"/>
        <v/>
      </c>
      <c r="Q233" s="166" t="str">
        <f t="shared" si="155"/>
        <v/>
      </c>
      <c r="R233" s="166" t="str">
        <f t="shared" si="155"/>
        <v/>
      </c>
      <c r="S233" s="166" t="str">
        <f t="shared" si="155"/>
        <v/>
      </c>
      <c r="T233" s="166" t="str">
        <f t="shared" si="155"/>
        <v/>
      </c>
      <c r="U233" s="166" t="str">
        <f t="shared" si="155"/>
        <v/>
      </c>
      <c r="V233" s="166" t="str">
        <f t="shared" si="155"/>
        <v/>
      </c>
      <c r="W233" s="166" t="str">
        <f t="shared" si="155"/>
        <v/>
      </c>
      <c r="X233" s="166" t="str">
        <f t="shared" si="155"/>
        <v/>
      </c>
      <c r="Y233" s="166" t="str">
        <f t="shared" si="155"/>
        <v/>
      </c>
      <c r="Z233" s="166" t="str">
        <f t="shared" si="155"/>
        <v/>
      </c>
    </row>
    <row r="234" spans="2:26" x14ac:dyDescent="0.25">
      <c r="B234" s="163"/>
      <c r="C234" s="163"/>
      <c r="D234" s="163"/>
      <c r="E234" s="163"/>
      <c r="F234" s="163"/>
      <c r="G234" s="295">
        <f>COUNTIF($E$5:E234,E234)</f>
        <v>0</v>
      </c>
      <c r="L234" s="166" t="str">
        <f t="shared" ref="L234:Z234" si="156">IFERROR(L235,"-")</f>
        <v/>
      </c>
      <c r="M234" s="166" t="str">
        <f t="shared" si="156"/>
        <v/>
      </c>
      <c r="N234" s="166" t="str">
        <f t="shared" si="156"/>
        <v/>
      </c>
      <c r="O234" s="166" t="str">
        <f t="shared" si="156"/>
        <v/>
      </c>
      <c r="P234" s="166" t="str">
        <f t="shared" si="156"/>
        <v/>
      </c>
      <c r="Q234" s="166" t="str">
        <f t="shared" si="156"/>
        <v/>
      </c>
      <c r="R234" s="166" t="str">
        <f t="shared" si="156"/>
        <v/>
      </c>
      <c r="S234" s="166" t="str">
        <f t="shared" si="156"/>
        <v/>
      </c>
      <c r="T234" s="166" t="str">
        <f t="shared" si="156"/>
        <v/>
      </c>
      <c r="U234" s="166" t="str">
        <f t="shared" si="156"/>
        <v/>
      </c>
      <c r="V234" s="166" t="str">
        <f t="shared" si="156"/>
        <v/>
      </c>
      <c r="W234" s="166" t="str">
        <f t="shared" si="156"/>
        <v/>
      </c>
      <c r="X234" s="166" t="str">
        <f t="shared" si="156"/>
        <v/>
      </c>
      <c r="Y234" s="166" t="str">
        <f t="shared" si="156"/>
        <v/>
      </c>
      <c r="Z234" s="166" t="str">
        <f t="shared" si="156"/>
        <v/>
      </c>
    </row>
    <row r="235" spans="2:26" x14ac:dyDescent="0.25">
      <c r="B235" s="163"/>
      <c r="C235" s="163"/>
      <c r="D235" s="163"/>
      <c r="E235" s="163"/>
      <c r="F235" s="163"/>
      <c r="G235" s="295">
        <f>COUNTIF($E$5:E235,E235)</f>
        <v>0</v>
      </c>
      <c r="L235" s="167" t="str">
        <f t="array" ref="L235">IFERROR(IF(LEN(L$4)=0,"",INDEX(Kanban_Helper!$F$5:$F$504,
MATCH(L$4&amp;"-"&amp;(ROW($K235)-ROW($K$5)-MOD(ROW($K235)-ROW($K$5),3))/3+1, Kanban_Helper!$E$5:$E$504&amp;"-"&amp;Kanban_Helper!$G$5:$G$504,0),
1)),"")</f>
        <v/>
      </c>
      <c r="M235" s="167" t="str">
        <f t="array" ref="M235">IFERROR(IF(LEN(M$4)=0,"",INDEX(Kanban_Helper!$F$5:$F$504,
MATCH(M$4&amp;"-"&amp;(ROW($K235)-ROW($K$5)-MOD(ROW($K235)-ROW($K$5),3))/3+1, Kanban_Helper!$E$5:$E$504&amp;"-"&amp;Kanban_Helper!$G$5:$G$504,0),
1)),"")</f>
        <v/>
      </c>
      <c r="N235" s="167" t="str">
        <f t="array" ref="N235">IFERROR(IF(LEN(N$4)=0,"",INDEX(Kanban_Helper!$F$5:$F$504,
MATCH(N$4&amp;"-"&amp;(ROW($K235)-ROW($K$5)-MOD(ROW($K235)-ROW($K$5),3))/3+1, Kanban_Helper!$E$5:$E$504&amp;"-"&amp;Kanban_Helper!$G$5:$G$504,0),
1)),"")</f>
        <v/>
      </c>
      <c r="O235" s="167" t="str">
        <f t="array" ref="O235">IFERROR(IF(LEN(O$4)=0,"",INDEX(Kanban_Helper!$F$5:$F$504,
MATCH(O$4&amp;"-"&amp;(ROW($K235)-ROW($K$5)-MOD(ROW($K235)-ROW($K$5),3))/3+1, Kanban_Helper!$E$5:$E$504&amp;"-"&amp;Kanban_Helper!$G$5:$G$504,0),
1)),"")</f>
        <v/>
      </c>
      <c r="P235" s="167" t="str">
        <f t="array" ref="P235">IFERROR(IF(LEN(P$4)=0,"",INDEX(Kanban_Helper!$F$5:$F$504,
MATCH(P$4&amp;"-"&amp;(ROW($K235)-ROW($K$5)-MOD(ROW($K235)-ROW($K$5),3))/3+1, Kanban_Helper!$E$5:$E$504&amp;"-"&amp;Kanban_Helper!$G$5:$G$504,0),
1)),"")</f>
        <v/>
      </c>
      <c r="Q235" s="167" t="str">
        <f t="array" ref="Q235">IFERROR(IF(LEN(Q$4)=0,"",INDEX(Kanban_Helper!$F$5:$F$504,
MATCH(Q$4&amp;"-"&amp;(ROW($K235)-ROW($K$5)-MOD(ROW($K235)-ROW($K$5),3))/3+1, Kanban_Helper!$E$5:$E$504&amp;"-"&amp;Kanban_Helper!$G$5:$G$504,0),
1)),"")</f>
        <v/>
      </c>
      <c r="R235" s="167" t="str">
        <f t="array" ref="R235">IFERROR(IF(LEN(R$4)=0,"",INDEX(Kanban_Helper!$F$5:$F$504,
MATCH(R$4&amp;"-"&amp;(ROW($K235)-ROW($K$5)-MOD(ROW($K235)-ROW($K$5),3))/3+1, Kanban_Helper!$E$5:$E$504&amp;"-"&amp;Kanban_Helper!$G$5:$G$504,0),
1)),"")</f>
        <v/>
      </c>
      <c r="S235" s="167" t="str">
        <f t="array" ref="S235">IFERROR(IF(LEN(S$4)=0,"",INDEX(Kanban_Helper!$F$5:$F$504,
MATCH(S$4&amp;"-"&amp;(ROW($K235)-ROW($K$5)-MOD(ROW($K235)-ROW($K$5),3))/3+1, Kanban_Helper!$E$5:$E$504&amp;"-"&amp;Kanban_Helper!$G$5:$G$504,0),
1)),"")</f>
        <v/>
      </c>
      <c r="T235" s="167" t="str">
        <f t="array" ref="T235">IFERROR(IF(LEN(T$4)=0,"",INDEX(Kanban_Helper!$F$5:$F$504,
MATCH(T$4&amp;"-"&amp;(ROW($K235)-ROW($K$5)-MOD(ROW($K235)-ROW($K$5),3))/3+1, Kanban_Helper!$E$5:$E$504&amp;"-"&amp;Kanban_Helper!$G$5:$G$504,0),
1)),"")</f>
        <v/>
      </c>
      <c r="U235" s="167" t="str">
        <f t="array" ref="U235">IFERROR(IF(LEN(U$4)=0,"",INDEX(Kanban_Helper!$F$5:$F$504,
MATCH(U$4&amp;"-"&amp;(ROW($K235)-ROW($K$5)-MOD(ROW($K235)-ROW($K$5),3))/3+1, Kanban_Helper!$E$5:$E$504&amp;"-"&amp;Kanban_Helper!$G$5:$G$504,0),
1)),"")</f>
        <v/>
      </c>
      <c r="V235" s="167" t="str">
        <f t="array" ref="V235">IFERROR(IF(LEN(V$4)=0,"",INDEX(Kanban_Helper!$F$5:$F$504,
MATCH(V$4&amp;"-"&amp;(ROW($K235)-ROW($K$5)-MOD(ROW($K235)-ROW($K$5),3))/3+1, Kanban_Helper!$E$5:$E$504&amp;"-"&amp;Kanban_Helper!$G$5:$G$504,0),
1)),"")</f>
        <v/>
      </c>
      <c r="W235" s="167" t="str">
        <f t="array" ref="W235">IFERROR(IF(LEN(W$4)=0,"",INDEX(Kanban_Helper!$F$5:$F$504,
MATCH(W$4&amp;"-"&amp;(ROW($K235)-ROW($K$5)-MOD(ROW($K235)-ROW($K$5),3))/3+1, Kanban_Helper!$E$5:$E$504&amp;"-"&amp;Kanban_Helper!$G$5:$G$504,0),
1)),"")</f>
        <v/>
      </c>
      <c r="X235" s="167" t="str">
        <f t="array" ref="X235">IFERROR(IF(LEN(X$4)=0,"",INDEX(Kanban_Helper!$F$5:$F$504,
MATCH(X$4&amp;"-"&amp;(ROW($K235)-ROW($K$5)-MOD(ROW($K235)-ROW($K$5),3))/3+1, Kanban_Helper!$E$5:$E$504&amp;"-"&amp;Kanban_Helper!$G$5:$G$504,0),
1)),"")</f>
        <v/>
      </c>
      <c r="Y235" s="167" t="str">
        <f t="array" ref="Y235">IFERROR(IF(LEN(Y$4)=0,"",INDEX(Kanban_Helper!$F$5:$F$504,
MATCH(Y$4&amp;"-"&amp;(ROW($K235)-ROW($K$5)-MOD(ROW($K235)-ROW($K$5),3))/3+1, Kanban_Helper!$E$5:$E$504&amp;"-"&amp;Kanban_Helper!$G$5:$G$504,0),
1)),"")</f>
        <v/>
      </c>
      <c r="Z235" s="167" t="str">
        <f t="array" ref="Z235">IFERROR(IF(LEN(Z$4)=0,"",INDEX(Kanban_Helper!$F$5:$F$504,
MATCH(Z$4&amp;"-"&amp;(ROW($K235)-ROW($K$5)-MOD(ROW($K235)-ROW($K$5),3))/3+1, Kanban_Helper!$E$5:$E$504&amp;"-"&amp;Kanban_Helper!$G$5:$G$504,0),
1)),"")</f>
        <v/>
      </c>
    </row>
    <row r="236" spans="2:26" x14ac:dyDescent="0.25">
      <c r="B236" s="163"/>
      <c r="C236" s="163"/>
      <c r="D236" s="163"/>
      <c r="E236" s="163"/>
      <c r="F236" s="163"/>
      <c r="G236" s="295">
        <f>COUNTIF($E$5:E236,E236)</f>
        <v>0</v>
      </c>
      <c r="L236" s="166" t="str">
        <f t="shared" ref="L236:Z236" si="157">IFERROR(L238,"-")</f>
        <v/>
      </c>
      <c r="M236" s="166" t="str">
        <f t="shared" si="157"/>
        <v/>
      </c>
      <c r="N236" s="166" t="str">
        <f t="shared" si="157"/>
        <v/>
      </c>
      <c r="O236" s="166" t="str">
        <f t="shared" si="157"/>
        <v/>
      </c>
      <c r="P236" s="166" t="str">
        <f t="shared" si="157"/>
        <v/>
      </c>
      <c r="Q236" s="166" t="str">
        <f t="shared" si="157"/>
        <v/>
      </c>
      <c r="R236" s="166" t="str">
        <f t="shared" si="157"/>
        <v/>
      </c>
      <c r="S236" s="166" t="str">
        <f t="shared" si="157"/>
        <v/>
      </c>
      <c r="T236" s="166" t="str">
        <f t="shared" si="157"/>
        <v/>
      </c>
      <c r="U236" s="166" t="str">
        <f t="shared" si="157"/>
        <v/>
      </c>
      <c r="V236" s="166" t="str">
        <f t="shared" si="157"/>
        <v/>
      </c>
      <c r="W236" s="166" t="str">
        <f t="shared" si="157"/>
        <v/>
      </c>
      <c r="X236" s="166" t="str">
        <f t="shared" si="157"/>
        <v/>
      </c>
      <c r="Y236" s="166" t="str">
        <f t="shared" si="157"/>
        <v/>
      </c>
      <c r="Z236" s="166" t="str">
        <f t="shared" si="157"/>
        <v/>
      </c>
    </row>
    <row r="237" spans="2:26" x14ac:dyDescent="0.25">
      <c r="B237" s="163"/>
      <c r="C237" s="163"/>
      <c r="D237" s="163"/>
      <c r="E237" s="163"/>
      <c r="F237" s="163"/>
      <c r="G237" s="295">
        <f>COUNTIF($E$5:E237,E237)</f>
        <v>0</v>
      </c>
      <c r="L237" s="166" t="str">
        <f t="shared" ref="L237:Z237" si="158">IFERROR(L238,"-")</f>
        <v/>
      </c>
      <c r="M237" s="166" t="str">
        <f t="shared" si="158"/>
        <v/>
      </c>
      <c r="N237" s="166" t="str">
        <f t="shared" si="158"/>
        <v/>
      </c>
      <c r="O237" s="166" t="str">
        <f t="shared" si="158"/>
        <v/>
      </c>
      <c r="P237" s="166" t="str">
        <f t="shared" si="158"/>
        <v/>
      </c>
      <c r="Q237" s="166" t="str">
        <f t="shared" si="158"/>
        <v/>
      </c>
      <c r="R237" s="166" t="str">
        <f t="shared" si="158"/>
        <v/>
      </c>
      <c r="S237" s="166" t="str">
        <f t="shared" si="158"/>
        <v/>
      </c>
      <c r="T237" s="166" t="str">
        <f t="shared" si="158"/>
        <v/>
      </c>
      <c r="U237" s="166" t="str">
        <f t="shared" si="158"/>
        <v/>
      </c>
      <c r="V237" s="166" t="str">
        <f t="shared" si="158"/>
        <v/>
      </c>
      <c r="W237" s="166" t="str">
        <f t="shared" si="158"/>
        <v/>
      </c>
      <c r="X237" s="166" t="str">
        <f t="shared" si="158"/>
        <v/>
      </c>
      <c r="Y237" s="166" t="str">
        <f t="shared" si="158"/>
        <v/>
      </c>
      <c r="Z237" s="166" t="str">
        <f t="shared" si="158"/>
        <v/>
      </c>
    </row>
    <row r="238" spans="2:26" x14ac:dyDescent="0.25">
      <c r="B238" s="163"/>
      <c r="C238" s="163"/>
      <c r="D238" s="163"/>
      <c r="E238" s="163"/>
      <c r="F238" s="163"/>
      <c r="G238" s="295">
        <f>COUNTIF($E$5:E238,E238)</f>
        <v>0</v>
      </c>
      <c r="L238" s="167" t="str">
        <f t="array" ref="L238">IFERROR(IF(LEN(L$4)=0,"",INDEX(Kanban_Helper!$F$5:$F$504,
MATCH(L$4&amp;"-"&amp;(ROW($K238)-ROW($K$5)-MOD(ROW($K238)-ROW($K$5),3))/3+1, Kanban_Helper!$E$5:$E$504&amp;"-"&amp;Kanban_Helper!$G$5:$G$504,0),
1)),"")</f>
        <v/>
      </c>
      <c r="M238" s="167" t="str">
        <f t="array" ref="M238">IFERROR(IF(LEN(M$4)=0,"",INDEX(Kanban_Helper!$F$5:$F$504,
MATCH(M$4&amp;"-"&amp;(ROW($K238)-ROW($K$5)-MOD(ROW($K238)-ROW($K$5),3))/3+1, Kanban_Helper!$E$5:$E$504&amp;"-"&amp;Kanban_Helper!$G$5:$G$504,0),
1)),"")</f>
        <v/>
      </c>
      <c r="N238" s="167" t="str">
        <f t="array" ref="N238">IFERROR(IF(LEN(N$4)=0,"",INDEX(Kanban_Helper!$F$5:$F$504,
MATCH(N$4&amp;"-"&amp;(ROW($K238)-ROW($K$5)-MOD(ROW($K238)-ROW($K$5),3))/3+1, Kanban_Helper!$E$5:$E$504&amp;"-"&amp;Kanban_Helper!$G$5:$G$504,0),
1)),"")</f>
        <v/>
      </c>
      <c r="O238" s="167" t="str">
        <f t="array" ref="O238">IFERROR(IF(LEN(O$4)=0,"",INDEX(Kanban_Helper!$F$5:$F$504,
MATCH(O$4&amp;"-"&amp;(ROW($K238)-ROW($K$5)-MOD(ROW($K238)-ROW($K$5),3))/3+1, Kanban_Helper!$E$5:$E$504&amp;"-"&amp;Kanban_Helper!$G$5:$G$504,0),
1)),"")</f>
        <v/>
      </c>
      <c r="P238" s="167" t="str">
        <f t="array" ref="P238">IFERROR(IF(LEN(P$4)=0,"",INDEX(Kanban_Helper!$F$5:$F$504,
MATCH(P$4&amp;"-"&amp;(ROW($K238)-ROW($K$5)-MOD(ROW($K238)-ROW($K$5),3))/3+1, Kanban_Helper!$E$5:$E$504&amp;"-"&amp;Kanban_Helper!$G$5:$G$504,0),
1)),"")</f>
        <v/>
      </c>
      <c r="Q238" s="167" t="str">
        <f t="array" ref="Q238">IFERROR(IF(LEN(Q$4)=0,"",INDEX(Kanban_Helper!$F$5:$F$504,
MATCH(Q$4&amp;"-"&amp;(ROW($K238)-ROW($K$5)-MOD(ROW($K238)-ROW($K$5),3))/3+1, Kanban_Helper!$E$5:$E$504&amp;"-"&amp;Kanban_Helper!$G$5:$G$504,0),
1)),"")</f>
        <v/>
      </c>
      <c r="R238" s="167" t="str">
        <f t="array" ref="R238">IFERROR(IF(LEN(R$4)=0,"",INDEX(Kanban_Helper!$F$5:$F$504,
MATCH(R$4&amp;"-"&amp;(ROW($K238)-ROW($K$5)-MOD(ROW($K238)-ROW($K$5),3))/3+1, Kanban_Helper!$E$5:$E$504&amp;"-"&amp;Kanban_Helper!$G$5:$G$504,0),
1)),"")</f>
        <v/>
      </c>
      <c r="S238" s="167" t="str">
        <f t="array" ref="S238">IFERROR(IF(LEN(S$4)=0,"",INDEX(Kanban_Helper!$F$5:$F$504,
MATCH(S$4&amp;"-"&amp;(ROW($K238)-ROW($K$5)-MOD(ROW($K238)-ROW($K$5),3))/3+1, Kanban_Helper!$E$5:$E$504&amp;"-"&amp;Kanban_Helper!$G$5:$G$504,0),
1)),"")</f>
        <v/>
      </c>
      <c r="T238" s="167" t="str">
        <f t="array" ref="T238">IFERROR(IF(LEN(T$4)=0,"",INDEX(Kanban_Helper!$F$5:$F$504,
MATCH(T$4&amp;"-"&amp;(ROW($K238)-ROW($K$5)-MOD(ROW($K238)-ROW($K$5),3))/3+1, Kanban_Helper!$E$5:$E$504&amp;"-"&amp;Kanban_Helper!$G$5:$G$504,0),
1)),"")</f>
        <v/>
      </c>
      <c r="U238" s="167" t="str">
        <f t="array" ref="U238">IFERROR(IF(LEN(U$4)=0,"",INDEX(Kanban_Helper!$F$5:$F$504,
MATCH(U$4&amp;"-"&amp;(ROW($K238)-ROW($K$5)-MOD(ROW($K238)-ROW($K$5),3))/3+1, Kanban_Helper!$E$5:$E$504&amp;"-"&amp;Kanban_Helper!$G$5:$G$504,0),
1)),"")</f>
        <v/>
      </c>
      <c r="V238" s="167" t="str">
        <f t="array" ref="V238">IFERROR(IF(LEN(V$4)=0,"",INDEX(Kanban_Helper!$F$5:$F$504,
MATCH(V$4&amp;"-"&amp;(ROW($K238)-ROW($K$5)-MOD(ROW($K238)-ROW($K$5),3))/3+1, Kanban_Helper!$E$5:$E$504&amp;"-"&amp;Kanban_Helper!$G$5:$G$504,0),
1)),"")</f>
        <v/>
      </c>
      <c r="W238" s="167" t="str">
        <f t="array" ref="W238">IFERROR(IF(LEN(W$4)=0,"",INDEX(Kanban_Helper!$F$5:$F$504,
MATCH(W$4&amp;"-"&amp;(ROW($K238)-ROW($K$5)-MOD(ROW($K238)-ROW($K$5),3))/3+1, Kanban_Helper!$E$5:$E$504&amp;"-"&amp;Kanban_Helper!$G$5:$G$504,0),
1)),"")</f>
        <v/>
      </c>
      <c r="X238" s="167" t="str">
        <f t="array" ref="X238">IFERROR(IF(LEN(X$4)=0,"",INDEX(Kanban_Helper!$F$5:$F$504,
MATCH(X$4&amp;"-"&amp;(ROW($K238)-ROW($K$5)-MOD(ROW($K238)-ROW($K$5),3))/3+1, Kanban_Helper!$E$5:$E$504&amp;"-"&amp;Kanban_Helper!$G$5:$G$504,0),
1)),"")</f>
        <v/>
      </c>
      <c r="Y238" s="167" t="str">
        <f t="array" ref="Y238">IFERROR(IF(LEN(Y$4)=0,"",INDEX(Kanban_Helper!$F$5:$F$504,
MATCH(Y$4&amp;"-"&amp;(ROW($K238)-ROW($K$5)-MOD(ROW($K238)-ROW($K$5),3))/3+1, Kanban_Helper!$E$5:$E$504&amp;"-"&amp;Kanban_Helper!$G$5:$G$504,0),
1)),"")</f>
        <v/>
      </c>
      <c r="Z238" s="167" t="str">
        <f t="array" ref="Z238">IFERROR(IF(LEN(Z$4)=0,"",INDEX(Kanban_Helper!$F$5:$F$504,
MATCH(Z$4&amp;"-"&amp;(ROW($K238)-ROW($K$5)-MOD(ROW($K238)-ROW($K$5),3))/3+1, Kanban_Helper!$E$5:$E$504&amp;"-"&amp;Kanban_Helper!$G$5:$G$504,0),
1)),"")</f>
        <v/>
      </c>
    </row>
    <row r="239" spans="2:26" x14ac:dyDescent="0.25">
      <c r="B239" s="163"/>
      <c r="C239" s="163"/>
      <c r="D239" s="163"/>
      <c r="E239" s="163"/>
      <c r="F239" s="163"/>
      <c r="G239" s="295">
        <f>COUNTIF($E$5:E239,E239)</f>
        <v>0</v>
      </c>
      <c r="L239" s="166" t="str">
        <f t="shared" ref="L239:Z239" si="159">IFERROR(L241,"-")</f>
        <v/>
      </c>
      <c r="M239" s="166" t="str">
        <f t="shared" si="159"/>
        <v/>
      </c>
      <c r="N239" s="166" t="str">
        <f t="shared" si="159"/>
        <v/>
      </c>
      <c r="O239" s="166" t="str">
        <f t="shared" si="159"/>
        <v/>
      </c>
      <c r="P239" s="166" t="str">
        <f t="shared" si="159"/>
        <v/>
      </c>
      <c r="Q239" s="166" t="str">
        <f t="shared" si="159"/>
        <v/>
      </c>
      <c r="R239" s="166" t="str">
        <f t="shared" si="159"/>
        <v/>
      </c>
      <c r="S239" s="166" t="str">
        <f t="shared" si="159"/>
        <v/>
      </c>
      <c r="T239" s="166" t="str">
        <f t="shared" si="159"/>
        <v/>
      </c>
      <c r="U239" s="166" t="str">
        <f t="shared" si="159"/>
        <v/>
      </c>
      <c r="V239" s="166" t="str">
        <f t="shared" si="159"/>
        <v/>
      </c>
      <c r="W239" s="166" t="str">
        <f t="shared" si="159"/>
        <v/>
      </c>
      <c r="X239" s="166" t="str">
        <f t="shared" si="159"/>
        <v/>
      </c>
      <c r="Y239" s="166" t="str">
        <f t="shared" si="159"/>
        <v/>
      </c>
      <c r="Z239" s="166" t="str">
        <f t="shared" si="159"/>
        <v/>
      </c>
    </row>
    <row r="240" spans="2:26" x14ac:dyDescent="0.25">
      <c r="B240" s="163"/>
      <c r="C240" s="163"/>
      <c r="D240" s="163"/>
      <c r="E240" s="163"/>
      <c r="F240" s="163"/>
      <c r="G240" s="295">
        <f>COUNTIF($E$5:E240,E240)</f>
        <v>0</v>
      </c>
      <c r="L240" s="166" t="str">
        <f t="shared" ref="L240:Z240" si="160">IFERROR(L241,"-")</f>
        <v/>
      </c>
      <c r="M240" s="166" t="str">
        <f t="shared" si="160"/>
        <v/>
      </c>
      <c r="N240" s="166" t="str">
        <f t="shared" si="160"/>
        <v/>
      </c>
      <c r="O240" s="166" t="str">
        <f t="shared" si="160"/>
        <v/>
      </c>
      <c r="P240" s="166" t="str">
        <f t="shared" si="160"/>
        <v/>
      </c>
      <c r="Q240" s="166" t="str">
        <f t="shared" si="160"/>
        <v/>
      </c>
      <c r="R240" s="166" t="str">
        <f t="shared" si="160"/>
        <v/>
      </c>
      <c r="S240" s="166" t="str">
        <f t="shared" si="160"/>
        <v/>
      </c>
      <c r="T240" s="166" t="str">
        <f t="shared" si="160"/>
        <v/>
      </c>
      <c r="U240" s="166" t="str">
        <f t="shared" si="160"/>
        <v/>
      </c>
      <c r="V240" s="166" t="str">
        <f t="shared" si="160"/>
        <v/>
      </c>
      <c r="W240" s="166" t="str">
        <f t="shared" si="160"/>
        <v/>
      </c>
      <c r="X240" s="166" t="str">
        <f t="shared" si="160"/>
        <v/>
      </c>
      <c r="Y240" s="166" t="str">
        <f t="shared" si="160"/>
        <v/>
      </c>
      <c r="Z240" s="166" t="str">
        <f t="shared" si="160"/>
        <v/>
      </c>
    </row>
    <row r="241" spans="2:26" x14ac:dyDescent="0.25">
      <c r="B241" s="163"/>
      <c r="C241" s="163"/>
      <c r="D241" s="163"/>
      <c r="E241" s="163"/>
      <c r="F241" s="163"/>
      <c r="G241" s="295">
        <f>COUNTIF($E$5:E241,E241)</f>
        <v>0</v>
      </c>
      <c r="L241" s="167" t="str">
        <f t="array" ref="L241">IFERROR(IF(LEN(L$4)=0,"",INDEX(Kanban_Helper!$F$5:$F$504,
MATCH(L$4&amp;"-"&amp;(ROW($K241)-ROW($K$5)-MOD(ROW($K241)-ROW($K$5),3))/3+1, Kanban_Helper!$E$5:$E$504&amp;"-"&amp;Kanban_Helper!$G$5:$G$504,0),
1)),"")</f>
        <v/>
      </c>
      <c r="M241" s="167" t="str">
        <f t="array" ref="M241">IFERROR(IF(LEN(M$4)=0,"",INDEX(Kanban_Helper!$F$5:$F$504,
MATCH(M$4&amp;"-"&amp;(ROW($K241)-ROW($K$5)-MOD(ROW($K241)-ROW($K$5),3))/3+1, Kanban_Helper!$E$5:$E$504&amp;"-"&amp;Kanban_Helper!$G$5:$G$504,0),
1)),"")</f>
        <v/>
      </c>
      <c r="N241" s="167" t="str">
        <f t="array" ref="N241">IFERROR(IF(LEN(N$4)=0,"",INDEX(Kanban_Helper!$F$5:$F$504,
MATCH(N$4&amp;"-"&amp;(ROW($K241)-ROW($K$5)-MOD(ROW($K241)-ROW($K$5),3))/3+1, Kanban_Helper!$E$5:$E$504&amp;"-"&amp;Kanban_Helper!$G$5:$G$504,0),
1)),"")</f>
        <v/>
      </c>
      <c r="O241" s="167" t="str">
        <f t="array" ref="O241">IFERROR(IF(LEN(O$4)=0,"",INDEX(Kanban_Helper!$F$5:$F$504,
MATCH(O$4&amp;"-"&amp;(ROW($K241)-ROW($K$5)-MOD(ROW($K241)-ROW($K$5),3))/3+1, Kanban_Helper!$E$5:$E$504&amp;"-"&amp;Kanban_Helper!$G$5:$G$504,0),
1)),"")</f>
        <v/>
      </c>
      <c r="P241" s="167" t="str">
        <f t="array" ref="P241">IFERROR(IF(LEN(P$4)=0,"",INDEX(Kanban_Helper!$F$5:$F$504,
MATCH(P$4&amp;"-"&amp;(ROW($K241)-ROW($K$5)-MOD(ROW($K241)-ROW($K$5),3))/3+1, Kanban_Helper!$E$5:$E$504&amp;"-"&amp;Kanban_Helper!$G$5:$G$504,0),
1)),"")</f>
        <v/>
      </c>
      <c r="Q241" s="167" t="str">
        <f t="array" ref="Q241">IFERROR(IF(LEN(Q$4)=0,"",INDEX(Kanban_Helper!$F$5:$F$504,
MATCH(Q$4&amp;"-"&amp;(ROW($K241)-ROW($K$5)-MOD(ROW($K241)-ROW($K$5),3))/3+1, Kanban_Helper!$E$5:$E$504&amp;"-"&amp;Kanban_Helper!$G$5:$G$504,0),
1)),"")</f>
        <v/>
      </c>
      <c r="R241" s="167" t="str">
        <f t="array" ref="R241">IFERROR(IF(LEN(R$4)=0,"",INDEX(Kanban_Helper!$F$5:$F$504,
MATCH(R$4&amp;"-"&amp;(ROW($K241)-ROW($K$5)-MOD(ROW($K241)-ROW($K$5),3))/3+1, Kanban_Helper!$E$5:$E$504&amp;"-"&amp;Kanban_Helper!$G$5:$G$504,0),
1)),"")</f>
        <v/>
      </c>
      <c r="S241" s="167" t="str">
        <f t="array" ref="S241">IFERROR(IF(LEN(S$4)=0,"",INDEX(Kanban_Helper!$F$5:$F$504,
MATCH(S$4&amp;"-"&amp;(ROW($K241)-ROW($K$5)-MOD(ROW($K241)-ROW($K$5),3))/3+1, Kanban_Helper!$E$5:$E$504&amp;"-"&amp;Kanban_Helper!$G$5:$G$504,0),
1)),"")</f>
        <v/>
      </c>
      <c r="T241" s="167" t="str">
        <f t="array" ref="T241">IFERROR(IF(LEN(T$4)=0,"",INDEX(Kanban_Helper!$F$5:$F$504,
MATCH(T$4&amp;"-"&amp;(ROW($K241)-ROW($K$5)-MOD(ROW($K241)-ROW($K$5),3))/3+1, Kanban_Helper!$E$5:$E$504&amp;"-"&amp;Kanban_Helper!$G$5:$G$504,0),
1)),"")</f>
        <v/>
      </c>
      <c r="U241" s="167" t="str">
        <f t="array" ref="U241">IFERROR(IF(LEN(U$4)=0,"",INDEX(Kanban_Helper!$F$5:$F$504,
MATCH(U$4&amp;"-"&amp;(ROW($K241)-ROW($K$5)-MOD(ROW($K241)-ROW($K$5),3))/3+1, Kanban_Helper!$E$5:$E$504&amp;"-"&amp;Kanban_Helper!$G$5:$G$504,0),
1)),"")</f>
        <v/>
      </c>
      <c r="V241" s="167" t="str">
        <f t="array" ref="V241">IFERROR(IF(LEN(V$4)=0,"",INDEX(Kanban_Helper!$F$5:$F$504,
MATCH(V$4&amp;"-"&amp;(ROW($K241)-ROW($K$5)-MOD(ROW($K241)-ROW($K$5),3))/3+1, Kanban_Helper!$E$5:$E$504&amp;"-"&amp;Kanban_Helper!$G$5:$G$504,0),
1)),"")</f>
        <v/>
      </c>
      <c r="W241" s="167" t="str">
        <f t="array" ref="W241">IFERROR(IF(LEN(W$4)=0,"",INDEX(Kanban_Helper!$F$5:$F$504,
MATCH(W$4&amp;"-"&amp;(ROW($K241)-ROW($K$5)-MOD(ROW($K241)-ROW($K$5),3))/3+1, Kanban_Helper!$E$5:$E$504&amp;"-"&amp;Kanban_Helper!$G$5:$G$504,0),
1)),"")</f>
        <v/>
      </c>
      <c r="X241" s="167" t="str">
        <f t="array" ref="X241">IFERROR(IF(LEN(X$4)=0,"",INDEX(Kanban_Helper!$F$5:$F$504,
MATCH(X$4&amp;"-"&amp;(ROW($K241)-ROW($K$5)-MOD(ROW($K241)-ROW($K$5),3))/3+1, Kanban_Helper!$E$5:$E$504&amp;"-"&amp;Kanban_Helper!$G$5:$G$504,0),
1)),"")</f>
        <v/>
      </c>
      <c r="Y241" s="167" t="str">
        <f t="array" ref="Y241">IFERROR(IF(LEN(Y$4)=0,"",INDEX(Kanban_Helper!$F$5:$F$504,
MATCH(Y$4&amp;"-"&amp;(ROW($K241)-ROW($K$5)-MOD(ROW($K241)-ROW($K$5),3))/3+1, Kanban_Helper!$E$5:$E$504&amp;"-"&amp;Kanban_Helper!$G$5:$G$504,0),
1)),"")</f>
        <v/>
      </c>
      <c r="Z241" s="167" t="str">
        <f t="array" ref="Z241">IFERROR(IF(LEN(Z$4)=0,"",INDEX(Kanban_Helper!$F$5:$F$504,
MATCH(Z$4&amp;"-"&amp;(ROW($K241)-ROW($K$5)-MOD(ROW($K241)-ROW($K$5),3))/3+1, Kanban_Helper!$E$5:$E$504&amp;"-"&amp;Kanban_Helper!$G$5:$G$504,0),
1)),"")</f>
        <v/>
      </c>
    </row>
    <row r="242" spans="2:26" x14ac:dyDescent="0.25">
      <c r="B242" s="163"/>
      <c r="C242" s="163"/>
      <c r="D242" s="163"/>
      <c r="E242" s="163"/>
      <c r="F242" s="163"/>
      <c r="G242" s="295">
        <f>COUNTIF($E$5:E242,E242)</f>
        <v>0</v>
      </c>
      <c r="L242" s="166" t="str">
        <f t="shared" ref="L242:Z242" si="161">IFERROR(L244,"-")</f>
        <v/>
      </c>
      <c r="M242" s="166" t="str">
        <f t="shared" si="161"/>
        <v/>
      </c>
      <c r="N242" s="166" t="str">
        <f t="shared" si="161"/>
        <v/>
      </c>
      <c r="O242" s="166" t="str">
        <f t="shared" si="161"/>
        <v/>
      </c>
      <c r="P242" s="166" t="str">
        <f t="shared" si="161"/>
        <v/>
      </c>
      <c r="Q242" s="166" t="str">
        <f t="shared" si="161"/>
        <v/>
      </c>
      <c r="R242" s="166" t="str">
        <f t="shared" si="161"/>
        <v/>
      </c>
      <c r="S242" s="166" t="str">
        <f t="shared" si="161"/>
        <v/>
      </c>
      <c r="T242" s="166" t="str">
        <f t="shared" si="161"/>
        <v/>
      </c>
      <c r="U242" s="166" t="str">
        <f t="shared" si="161"/>
        <v/>
      </c>
      <c r="V242" s="166" t="str">
        <f t="shared" si="161"/>
        <v/>
      </c>
      <c r="W242" s="166" t="str">
        <f t="shared" si="161"/>
        <v/>
      </c>
      <c r="X242" s="166" t="str">
        <f t="shared" si="161"/>
        <v/>
      </c>
      <c r="Y242" s="166" t="str">
        <f t="shared" si="161"/>
        <v/>
      </c>
      <c r="Z242" s="166" t="str">
        <f t="shared" si="161"/>
        <v/>
      </c>
    </row>
    <row r="243" spans="2:26" x14ac:dyDescent="0.25">
      <c r="B243" s="163"/>
      <c r="C243" s="163"/>
      <c r="D243" s="163"/>
      <c r="E243" s="163"/>
      <c r="F243" s="163"/>
      <c r="G243" s="295">
        <f>COUNTIF($E$5:E243,E243)</f>
        <v>0</v>
      </c>
      <c r="L243" s="166" t="str">
        <f t="shared" ref="L243:Z243" si="162">IFERROR(L244,"-")</f>
        <v/>
      </c>
      <c r="M243" s="166" t="str">
        <f t="shared" si="162"/>
        <v/>
      </c>
      <c r="N243" s="166" t="str">
        <f t="shared" si="162"/>
        <v/>
      </c>
      <c r="O243" s="166" t="str">
        <f t="shared" si="162"/>
        <v/>
      </c>
      <c r="P243" s="166" t="str">
        <f t="shared" si="162"/>
        <v/>
      </c>
      <c r="Q243" s="166" t="str">
        <f t="shared" si="162"/>
        <v/>
      </c>
      <c r="R243" s="166" t="str">
        <f t="shared" si="162"/>
        <v/>
      </c>
      <c r="S243" s="166" t="str">
        <f t="shared" si="162"/>
        <v/>
      </c>
      <c r="T243" s="166" t="str">
        <f t="shared" si="162"/>
        <v/>
      </c>
      <c r="U243" s="166" t="str">
        <f t="shared" si="162"/>
        <v/>
      </c>
      <c r="V243" s="166" t="str">
        <f t="shared" si="162"/>
        <v/>
      </c>
      <c r="W243" s="166" t="str">
        <f t="shared" si="162"/>
        <v/>
      </c>
      <c r="X243" s="166" t="str">
        <f t="shared" si="162"/>
        <v/>
      </c>
      <c r="Y243" s="166" t="str">
        <f t="shared" si="162"/>
        <v/>
      </c>
      <c r="Z243" s="166" t="str">
        <f t="shared" si="162"/>
        <v/>
      </c>
    </row>
    <row r="244" spans="2:26" x14ac:dyDescent="0.25">
      <c r="B244" s="163"/>
      <c r="C244" s="163"/>
      <c r="D244" s="163"/>
      <c r="E244" s="163"/>
      <c r="F244" s="163"/>
      <c r="G244" s="295">
        <f>COUNTIF($E$5:E244,E244)</f>
        <v>0</v>
      </c>
      <c r="L244" s="167" t="str">
        <f t="array" ref="L244">IFERROR(IF(LEN(L$4)=0,"",INDEX(Kanban_Helper!$F$5:$F$504,
MATCH(L$4&amp;"-"&amp;(ROW($K244)-ROW($K$5)-MOD(ROW($K244)-ROW($K$5),3))/3+1, Kanban_Helper!$E$5:$E$504&amp;"-"&amp;Kanban_Helper!$G$5:$G$504,0),
1)),"")</f>
        <v/>
      </c>
      <c r="M244" s="167" t="str">
        <f t="array" ref="M244">IFERROR(IF(LEN(M$4)=0,"",INDEX(Kanban_Helper!$F$5:$F$504,
MATCH(M$4&amp;"-"&amp;(ROW($K244)-ROW($K$5)-MOD(ROW($K244)-ROW($K$5),3))/3+1, Kanban_Helper!$E$5:$E$504&amp;"-"&amp;Kanban_Helper!$G$5:$G$504,0),
1)),"")</f>
        <v/>
      </c>
      <c r="N244" s="167" t="str">
        <f t="array" ref="N244">IFERROR(IF(LEN(N$4)=0,"",INDEX(Kanban_Helper!$F$5:$F$504,
MATCH(N$4&amp;"-"&amp;(ROW($K244)-ROW($K$5)-MOD(ROW($K244)-ROW($K$5),3))/3+1, Kanban_Helper!$E$5:$E$504&amp;"-"&amp;Kanban_Helper!$G$5:$G$504,0),
1)),"")</f>
        <v/>
      </c>
      <c r="O244" s="167" t="str">
        <f t="array" ref="O244">IFERROR(IF(LEN(O$4)=0,"",INDEX(Kanban_Helper!$F$5:$F$504,
MATCH(O$4&amp;"-"&amp;(ROW($K244)-ROW($K$5)-MOD(ROW($K244)-ROW($K$5),3))/3+1, Kanban_Helper!$E$5:$E$504&amp;"-"&amp;Kanban_Helper!$G$5:$G$504,0),
1)),"")</f>
        <v/>
      </c>
      <c r="P244" s="167" t="str">
        <f t="array" ref="P244">IFERROR(IF(LEN(P$4)=0,"",INDEX(Kanban_Helper!$F$5:$F$504,
MATCH(P$4&amp;"-"&amp;(ROW($K244)-ROW($K$5)-MOD(ROW($K244)-ROW($K$5),3))/3+1, Kanban_Helper!$E$5:$E$504&amp;"-"&amp;Kanban_Helper!$G$5:$G$504,0),
1)),"")</f>
        <v/>
      </c>
      <c r="Q244" s="167" t="str">
        <f t="array" ref="Q244">IFERROR(IF(LEN(Q$4)=0,"",INDEX(Kanban_Helper!$F$5:$F$504,
MATCH(Q$4&amp;"-"&amp;(ROW($K244)-ROW($K$5)-MOD(ROW($K244)-ROW($K$5),3))/3+1, Kanban_Helper!$E$5:$E$504&amp;"-"&amp;Kanban_Helper!$G$5:$G$504,0),
1)),"")</f>
        <v/>
      </c>
      <c r="R244" s="167" t="str">
        <f t="array" ref="R244">IFERROR(IF(LEN(R$4)=0,"",INDEX(Kanban_Helper!$F$5:$F$504,
MATCH(R$4&amp;"-"&amp;(ROW($K244)-ROW($K$5)-MOD(ROW($K244)-ROW($K$5),3))/3+1, Kanban_Helper!$E$5:$E$504&amp;"-"&amp;Kanban_Helper!$G$5:$G$504,0),
1)),"")</f>
        <v/>
      </c>
      <c r="S244" s="167" t="str">
        <f t="array" ref="S244">IFERROR(IF(LEN(S$4)=0,"",INDEX(Kanban_Helper!$F$5:$F$504,
MATCH(S$4&amp;"-"&amp;(ROW($K244)-ROW($K$5)-MOD(ROW($K244)-ROW($K$5),3))/3+1, Kanban_Helper!$E$5:$E$504&amp;"-"&amp;Kanban_Helper!$G$5:$G$504,0),
1)),"")</f>
        <v/>
      </c>
      <c r="T244" s="167" t="str">
        <f t="array" ref="T244">IFERROR(IF(LEN(T$4)=0,"",INDEX(Kanban_Helper!$F$5:$F$504,
MATCH(T$4&amp;"-"&amp;(ROW($K244)-ROW($K$5)-MOD(ROW($K244)-ROW($K$5),3))/3+1, Kanban_Helper!$E$5:$E$504&amp;"-"&amp;Kanban_Helper!$G$5:$G$504,0),
1)),"")</f>
        <v/>
      </c>
      <c r="U244" s="167" t="str">
        <f t="array" ref="U244">IFERROR(IF(LEN(U$4)=0,"",INDEX(Kanban_Helper!$F$5:$F$504,
MATCH(U$4&amp;"-"&amp;(ROW($K244)-ROW($K$5)-MOD(ROW($K244)-ROW($K$5),3))/3+1, Kanban_Helper!$E$5:$E$504&amp;"-"&amp;Kanban_Helper!$G$5:$G$504,0),
1)),"")</f>
        <v/>
      </c>
      <c r="V244" s="167" t="str">
        <f t="array" ref="V244">IFERROR(IF(LEN(V$4)=0,"",INDEX(Kanban_Helper!$F$5:$F$504,
MATCH(V$4&amp;"-"&amp;(ROW($K244)-ROW($K$5)-MOD(ROW($K244)-ROW($K$5),3))/3+1, Kanban_Helper!$E$5:$E$504&amp;"-"&amp;Kanban_Helper!$G$5:$G$504,0),
1)),"")</f>
        <v/>
      </c>
      <c r="W244" s="167" t="str">
        <f t="array" ref="W244">IFERROR(IF(LEN(W$4)=0,"",INDEX(Kanban_Helper!$F$5:$F$504,
MATCH(W$4&amp;"-"&amp;(ROW($K244)-ROW($K$5)-MOD(ROW($K244)-ROW($K$5),3))/3+1, Kanban_Helper!$E$5:$E$504&amp;"-"&amp;Kanban_Helper!$G$5:$G$504,0),
1)),"")</f>
        <v/>
      </c>
      <c r="X244" s="167" t="str">
        <f t="array" ref="X244">IFERROR(IF(LEN(X$4)=0,"",INDEX(Kanban_Helper!$F$5:$F$504,
MATCH(X$4&amp;"-"&amp;(ROW($K244)-ROW($K$5)-MOD(ROW($K244)-ROW($K$5),3))/3+1, Kanban_Helper!$E$5:$E$504&amp;"-"&amp;Kanban_Helper!$G$5:$G$504,0),
1)),"")</f>
        <v/>
      </c>
      <c r="Y244" s="167" t="str">
        <f t="array" ref="Y244">IFERROR(IF(LEN(Y$4)=0,"",INDEX(Kanban_Helper!$F$5:$F$504,
MATCH(Y$4&amp;"-"&amp;(ROW($K244)-ROW($K$5)-MOD(ROW($K244)-ROW($K$5),3))/3+1, Kanban_Helper!$E$5:$E$504&amp;"-"&amp;Kanban_Helper!$G$5:$G$504,0),
1)),"")</f>
        <v/>
      </c>
      <c r="Z244" s="167" t="str">
        <f t="array" ref="Z244">IFERROR(IF(LEN(Z$4)=0,"",INDEX(Kanban_Helper!$F$5:$F$504,
MATCH(Z$4&amp;"-"&amp;(ROW($K244)-ROW($K$5)-MOD(ROW($K244)-ROW($K$5),3))/3+1, Kanban_Helper!$E$5:$E$504&amp;"-"&amp;Kanban_Helper!$G$5:$G$504,0),
1)),"")</f>
        <v/>
      </c>
    </row>
    <row r="245" spans="2:26" x14ac:dyDescent="0.25">
      <c r="B245" s="163"/>
      <c r="C245" s="163"/>
      <c r="D245" s="163"/>
      <c r="E245" s="163"/>
      <c r="F245" s="163"/>
      <c r="G245" s="295">
        <f>COUNTIF($E$5:E245,E245)</f>
        <v>0</v>
      </c>
      <c r="L245" s="166" t="str">
        <f t="shared" ref="L245:Z245" si="163">IFERROR(L247,"-")</f>
        <v/>
      </c>
      <c r="M245" s="166" t="str">
        <f t="shared" si="163"/>
        <v/>
      </c>
      <c r="N245" s="166" t="str">
        <f t="shared" si="163"/>
        <v/>
      </c>
      <c r="O245" s="166" t="str">
        <f t="shared" si="163"/>
        <v/>
      </c>
      <c r="P245" s="166" t="str">
        <f t="shared" si="163"/>
        <v/>
      </c>
      <c r="Q245" s="166" t="str">
        <f t="shared" si="163"/>
        <v/>
      </c>
      <c r="R245" s="166" t="str">
        <f t="shared" si="163"/>
        <v/>
      </c>
      <c r="S245" s="166" t="str">
        <f t="shared" si="163"/>
        <v/>
      </c>
      <c r="T245" s="166" t="str">
        <f t="shared" si="163"/>
        <v/>
      </c>
      <c r="U245" s="166" t="str">
        <f t="shared" si="163"/>
        <v/>
      </c>
      <c r="V245" s="166" t="str">
        <f t="shared" si="163"/>
        <v/>
      </c>
      <c r="W245" s="166" t="str">
        <f t="shared" si="163"/>
        <v/>
      </c>
      <c r="X245" s="166" t="str">
        <f t="shared" si="163"/>
        <v/>
      </c>
      <c r="Y245" s="166" t="str">
        <f t="shared" si="163"/>
        <v/>
      </c>
      <c r="Z245" s="166" t="str">
        <f t="shared" si="163"/>
        <v/>
      </c>
    </row>
    <row r="246" spans="2:26" x14ac:dyDescent="0.25">
      <c r="B246" s="163"/>
      <c r="C246" s="163"/>
      <c r="D246" s="163"/>
      <c r="E246" s="163"/>
      <c r="F246" s="163"/>
      <c r="G246" s="295">
        <f>COUNTIF($E$5:E246,E246)</f>
        <v>0</v>
      </c>
      <c r="L246" s="166" t="str">
        <f t="shared" ref="L246:Z246" si="164">IFERROR(L247,"-")</f>
        <v/>
      </c>
      <c r="M246" s="166" t="str">
        <f t="shared" si="164"/>
        <v/>
      </c>
      <c r="N246" s="166" t="str">
        <f t="shared" si="164"/>
        <v/>
      </c>
      <c r="O246" s="166" t="str">
        <f t="shared" si="164"/>
        <v/>
      </c>
      <c r="P246" s="166" t="str">
        <f t="shared" si="164"/>
        <v/>
      </c>
      <c r="Q246" s="166" t="str">
        <f t="shared" si="164"/>
        <v/>
      </c>
      <c r="R246" s="166" t="str">
        <f t="shared" si="164"/>
        <v/>
      </c>
      <c r="S246" s="166" t="str">
        <f t="shared" si="164"/>
        <v/>
      </c>
      <c r="T246" s="166" t="str">
        <f t="shared" si="164"/>
        <v/>
      </c>
      <c r="U246" s="166" t="str">
        <f t="shared" si="164"/>
        <v/>
      </c>
      <c r="V246" s="166" t="str">
        <f t="shared" si="164"/>
        <v/>
      </c>
      <c r="W246" s="166" t="str">
        <f t="shared" si="164"/>
        <v/>
      </c>
      <c r="X246" s="166" t="str">
        <f t="shared" si="164"/>
        <v/>
      </c>
      <c r="Y246" s="166" t="str">
        <f t="shared" si="164"/>
        <v/>
      </c>
      <c r="Z246" s="166" t="str">
        <f t="shared" si="164"/>
        <v/>
      </c>
    </row>
    <row r="247" spans="2:26" x14ac:dyDescent="0.25">
      <c r="B247" s="163"/>
      <c r="C247" s="163"/>
      <c r="D247" s="163"/>
      <c r="E247" s="163"/>
      <c r="F247" s="163"/>
      <c r="G247" s="295">
        <f>COUNTIF($E$5:E247,E247)</f>
        <v>0</v>
      </c>
      <c r="L247" s="167" t="str">
        <f t="array" ref="L247">IFERROR(IF(LEN(L$4)=0,"",INDEX(Kanban_Helper!$F$5:$F$504,
MATCH(L$4&amp;"-"&amp;(ROW($K247)-ROW($K$5)-MOD(ROW($K247)-ROW($K$5),3))/3+1, Kanban_Helper!$E$5:$E$504&amp;"-"&amp;Kanban_Helper!$G$5:$G$504,0),
1)),"")</f>
        <v/>
      </c>
      <c r="M247" s="167" t="str">
        <f t="array" ref="M247">IFERROR(IF(LEN(M$4)=0,"",INDEX(Kanban_Helper!$F$5:$F$504,
MATCH(M$4&amp;"-"&amp;(ROW($K247)-ROW($K$5)-MOD(ROW($K247)-ROW($K$5),3))/3+1, Kanban_Helper!$E$5:$E$504&amp;"-"&amp;Kanban_Helper!$G$5:$G$504,0),
1)),"")</f>
        <v/>
      </c>
      <c r="N247" s="167" t="str">
        <f t="array" ref="N247">IFERROR(IF(LEN(N$4)=0,"",INDEX(Kanban_Helper!$F$5:$F$504,
MATCH(N$4&amp;"-"&amp;(ROW($K247)-ROW($K$5)-MOD(ROW($K247)-ROW($K$5),3))/3+1, Kanban_Helper!$E$5:$E$504&amp;"-"&amp;Kanban_Helper!$G$5:$G$504,0),
1)),"")</f>
        <v/>
      </c>
      <c r="O247" s="167" t="str">
        <f t="array" ref="O247">IFERROR(IF(LEN(O$4)=0,"",INDEX(Kanban_Helper!$F$5:$F$504,
MATCH(O$4&amp;"-"&amp;(ROW($K247)-ROW($K$5)-MOD(ROW($K247)-ROW($K$5),3))/3+1, Kanban_Helper!$E$5:$E$504&amp;"-"&amp;Kanban_Helper!$G$5:$G$504,0),
1)),"")</f>
        <v/>
      </c>
      <c r="P247" s="167" t="str">
        <f t="array" ref="P247">IFERROR(IF(LEN(P$4)=0,"",INDEX(Kanban_Helper!$F$5:$F$504,
MATCH(P$4&amp;"-"&amp;(ROW($K247)-ROW($K$5)-MOD(ROW($K247)-ROW($K$5),3))/3+1, Kanban_Helper!$E$5:$E$504&amp;"-"&amp;Kanban_Helper!$G$5:$G$504,0),
1)),"")</f>
        <v/>
      </c>
      <c r="Q247" s="167" t="str">
        <f t="array" ref="Q247">IFERROR(IF(LEN(Q$4)=0,"",INDEX(Kanban_Helper!$F$5:$F$504,
MATCH(Q$4&amp;"-"&amp;(ROW($K247)-ROW($K$5)-MOD(ROW($K247)-ROW($K$5),3))/3+1, Kanban_Helper!$E$5:$E$504&amp;"-"&amp;Kanban_Helper!$G$5:$G$504,0),
1)),"")</f>
        <v/>
      </c>
      <c r="R247" s="167" t="str">
        <f t="array" ref="R247">IFERROR(IF(LEN(R$4)=0,"",INDEX(Kanban_Helper!$F$5:$F$504,
MATCH(R$4&amp;"-"&amp;(ROW($K247)-ROW($K$5)-MOD(ROW($K247)-ROW($K$5),3))/3+1, Kanban_Helper!$E$5:$E$504&amp;"-"&amp;Kanban_Helper!$G$5:$G$504,0),
1)),"")</f>
        <v/>
      </c>
      <c r="S247" s="167" t="str">
        <f t="array" ref="S247">IFERROR(IF(LEN(S$4)=0,"",INDEX(Kanban_Helper!$F$5:$F$504,
MATCH(S$4&amp;"-"&amp;(ROW($K247)-ROW($K$5)-MOD(ROW($K247)-ROW($K$5),3))/3+1, Kanban_Helper!$E$5:$E$504&amp;"-"&amp;Kanban_Helper!$G$5:$G$504,0),
1)),"")</f>
        <v/>
      </c>
      <c r="T247" s="167" t="str">
        <f t="array" ref="T247">IFERROR(IF(LEN(T$4)=0,"",INDEX(Kanban_Helper!$F$5:$F$504,
MATCH(T$4&amp;"-"&amp;(ROW($K247)-ROW($K$5)-MOD(ROW($K247)-ROW($K$5),3))/3+1, Kanban_Helper!$E$5:$E$504&amp;"-"&amp;Kanban_Helper!$G$5:$G$504,0),
1)),"")</f>
        <v/>
      </c>
      <c r="U247" s="167" t="str">
        <f t="array" ref="U247">IFERROR(IF(LEN(U$4)=0,"",INDEX(Kanban_Helper!$F$5:$F$504,
MATCH(U$4&amp;"-"&amp;(ROW($K247)-ROW($K$5)-MOD(ROW($K247)-ROW($K$5),3))/3+1, Kanban_Helper!$E$5:$E$504&amp;"-"&amp;Kanban_Helper!$G$5:$G$504,0),
1)),"")</f>
        <v/>
      </c>
      <c r="V247" s="167" t="str">
        <f t="array" ref="V247">IFERROR(IF(LEN(V$4)=0,"",INDEX(Kanban_Helper!$F$5:$F$504,
MATCH(V$4&amp;"-"&amp;(ROW($K247)-ROW($K$5)-MOD(ROW($K247)-ROW($K$5),3))/3+1, Kanban_Helper!$E$5:$E$504&amp;"-"&amp;Kanban_Helper!$G$5:$G$504,0),
1)),"")</f>
        <v/>
      </c>
      <c r="W247" s="167" t="str">
        <f t="array" ref="W247">IFERROR(IF(LEN(W$4)=0,"",INDEX(Kanban_Helper!$F$5:$F$504,
MATCH(W$4&amp;"-"&amp;(ROW($K247)-ROW($K$5)-MOD(ROW($K247)-ROW($K$5),3))/3+1, Kanban_Helper!$E$5:$E$504&amp;"-"&amp;Kanban_Helper!$G$5:$G$504,0),
1)),"")</f>
        <v/>
      </c>
      <c r="X247" s="167" t="str">
        <f t="array" ref="X247">IFERROR(IF(LEN(X$4)=0,"",INDEX(Kanban_Helper!$F$5:$F$504,
MATCH(X$4&amp;"-"&amp;(ROW($K247)-ROW($K$5)-MOD(ROW($K247)-ROW($K$5),3))/3+1, Kanban_Helper!$E$5:$E$504&amp;"-"&amp;Kanban_Helper!$G$5:$G$504,0),
1)),"")</f>
        <v/>
      </c>
      <c r="Y247" s="167" t="str">
        <f t="array" ref="Y247">IFERROR(IF(LEN(Y$4)=0,"",INDEX(Kanban_Helper!$F$5:$F$504,
MATCH(Y$4&amp;"-"&amp;(ROW($K247)-ROW($K$5)-MOD(ROW($K247)-ROW($K$5),3))/3+1, Kanban_Helper!$E$5:$E$504&amp;"-"&amp;Kanban_Helper!$G$5:$G$504,0),
1)),"")</f>
        <v/>
      </c>
      <c r="Z247" s="167" t="str">
        <f t="array" ref="Z247">IFERROR(IF(LEN(Z$4)=0,"",INDEX(Kanban_Helper!$F$5:$F$504,
MATCH(Z$4&amp;"-"&amp;(ROW($K247)-ROW($K$5)-MOD(ROW($K247)-ROW($K$5),3))/3+1, Kanban_Helper!$E$5:$E$504&amp;"-"&amp;Kanban_Helper!$G$5:$G$504,0),
1)),"")</f>
        <v/>
      </c>
    </row>
    <row r="248" spans="2:26" x14ac:dyDescent="0.25">
      <c r="B248" s="163"/>
      <c r="C248" s="163"/>
      <c r="D248" s="163"/>
      <c r="E248" s="163"/>
      <c r="F248" s="163"/>
      <c r="G248" s="295">
        <f>COUNTIF($E$5:E248,E248)</f>
        <v>0</v>
      </c>
      <c r="L248" s="166" t="str">
        <f t="shared" ref="L248:Z248" si="165">IFERROR(L250,"-")</f>
        <v/>
      </c>
      <c r="M248" s="166" t="str">
        <f t="shared" si="165"/>
        <v/>
      </c>
      <c r="N248" s="166" t="str">
        <f t="shared" si="165"/>
        <v/>
      </c>
      <c r="O248" s="166" t="str">
        <f t="shared" si="165"/>
        <v/>
      </c>
      <c r="P248" s="166" t="str">
        <f t="shared" si="165"/>
        <v/>
      </c>
      <c r="Q248" s="166" t="str">
        <f t="shared" si="165"/>
        <v/>
      </c>
      <c r="R248" s="166" t="str">
        <f t="shared" si="165"/>
        <v/>
      </c>
      <c r="S248" s="166" t="str">
        <f t="shared" si="165"/>
        <v/>
      </c>
      <c r="T248" s="166" t="str">
        <f t="shared" si="165"/>
        <v/>
      </c>
      <c r="U248" s="166" t="str">
        <f t="shared" si="165"/>
        <v/>
      </c>
      <c r="V248" s="166" t="str">
        <f t="shared" si="165"/>
        <v/>
      </c>
      <c r="W248" s="166" t="str">
        <f t="shared" si="165"/>
        <v/>
      </c>
      <c r="X248" s="166" t="str">
        <f t="shared" si="165"/>
        <v/>
      </c>
      <c r="Y248" s="166" t="str">
        <f t="shared" si="165"/>
        <v/>
      </c>
      <c r="Z248" s="166" t="str">
        <f t="shared" si="165"/>
        <v/>
      </c>
    </row>
    <row r="249" spans="2:26" x14ac:dyDescent="0.25">
      <c r="B249" s="163"/>
      <c r="C249" s="163"/>
      <c r="D249" s="163"/>
      <c r="E249" s="163"/>
      <c r="F249" s="163"/>
      <c r="G249" s="295">
        <f>COUNTIF($E$5:E249,E249)</f>
        <v>0</v>
      </c>
      <c r="L249" s="166" t="str">
        <f t="shared" ref="L249:Z249" si="166">IFERROR(L250,"-")</f>
        <v/>
      </c>
      <c r="M249" s="166" t="str">
        <f t="shared" si="166"/>
        <v/>
      </c>
      <c r="N249" s="166" t="str">
        <f t="shared" si="166"/>
        <v/>
      </c>
      <c r="O249" s="166" t="str">
        <f t="shared" si="166"/>
        <v/>
      </c>
      <c r="P249" s="166" t="str">
        <f t="shared" si="166"/>
        <v/>
      </c>
      <c r="Q249" s="166" t="str">
        <f t="shared" si="166"/>
        <v/>
      </c>
      <c r="R249" s="166" t="str">
        <f t="shared" si="166"/>
        <v/>
      </c>
      <c r="S249" s="166" t="str">
        <f t="shared" si="166"/>
        <v/>
      </c>
      <c r="T249" s="166" t="str">
        <f t="shared" si="166"/>
        <v/>
      </c>
      <c r="U249" s="166" t="str">
        <f t="shared" si="166"/>
        <v/>
      </c>
      <c r="V249" s="166" t="str">
        <f t="shared" si="166"/>
        <v/>
      </c>
      <c r="W249" s="166" t="str">
        <f t="shared" si="166"/>
        <v/>
      </c>
      <c r="X249" s="166" t="str">
        <f t="shared" si="166"/>
        <v/>
      </c>
      <c r="Y249" s="166" t="str">
        <f t="shared" si="166"/>
        <v/>
      </c>
      <c r="Z249" s="166" t="str">
        <f t="shared" si="166"/>
        <v/>
      </c>
    </row>
    <row r="250" spans="2:26" x14ac:dyDescent="0.25">
      <c r="B250" s="163"/>
      <c r="C250" s="163"/>
      <c r="D250" s="163"/>
      <c r="E250" s="163"/>
      <c r="F250" s="163"/>
      <c r="G250" s="295">
        <f>COUNTIF($E$5:E250,E250)</f>
        <v>0</v>
      </c>
      <c r="L250" s="167" t="str">
        <f t="array" ref="L250">IFERROR(IF(LEN(L$4)=0,"",INDEX(Kanban_Helper!$F$5:$F$504,
MATCH(L$4&amp;"-"&amp;(ROW($K250)-ROW($K$5)-MOD(ROW($K250)-ROW($K$5),3))/3+1, Kanban_Helper!$E$5:$E$504&amp;"-"&amp;Kanban_Helper!$G$5:$G$504,0),
1)),"")</f>
        <v/>
      </c>
      <c r="M250" s="167" t="str">
        <f t="array" ref="M250">IFERROR(IF(LEN(M$4)=0,"",INDEX(Kanban_Helper!$F$5:$F$504,
MATCH(M$4&amp;"-"&amp;(ROW($K250)-ROW($K$5)-MOD(ROW($K250)-ROW($K$5),3))/3+1, Kanban_Helper!$E$5:$E$504&amp;"-"&amp;Kanban_Helper!$G$5:$G$504,0),
1)),"")</f>
        <v/>
      </c>
      <c r="N250" s="167" t="str">
        <f t="array" ref="N250">IFERROR(IF(LEN(N$4)=0,"",INDEX(Kanban_Helper!$F$5:$F$504,
MATCH(N$4&amp;"-"&amp;(ROW($K250)-ROW($K$5)-MOD(ROW($K250)-ROW($K$5),3))/3+1, Kanban_Helper!$E$5:$E$504&amp;"-"&amp;Kanban_Helper!$G$5:$G$504,0),
1)),"")</f>
        <v/>
      </c>
      <c r="O250" s="167" t="str">
        <f t="array" ref="O250">IFERROR(IF(LEN(O$4)=0,"",INDEX(Kanban_Helper!$F$5:$F$504,
MATCH(O$4&amp;"-"&amp;(ROW($K250)-ROW($K$5)-MOD(ROW($K250)-ROW($K$5),3))/3+1, Kanban_Helper!$E$5:$E$504&amp;"-"&amp;Kanban_Helper!$G$5:$G$504,0),
1)),"")</f>
        <v/>
      </c>
      <c r="P250" s="167" t="str">
        <f t="array" ref="P250">IFERROR(IF(LEN(P$4)=0,"",INDEX(Kanban_Helper!$F$5:$F$504,
MATCH(P$4&amp;"-"&amp;(ROW($K250)-ROW($K$5)-MOD(ROW($K250)-ROW($K$5),3))/3+1, Kanban_Helper!$E$5:$E$504&amp;"-"&amp;Kanban_Helper!$G$5:$G$504,0),
1)),"")</f>
        <v/>
      </c>
      <c r="Q250" s="167" t="str">
        <f t="array" ref="Q250">IFERROR(IF(LEN(Q$4)=0,"",INDEX(Kanban_Helper!$F$5:$F$504,
MATCH(Q$4&amp;"-"&amp;(ROW($K250)-ROW($K$5)-MOD(ROW($K250)-ROW($K$5),3))/3+1, Kanban_Helper!$E$5:$E$504&amp;"-"&amp;Kanban_Helper!$G$5:$G$504,0),
1)),"")</f>
        <v/>
      </c>
      <c r="R250" s="167" t="str">
        <f t="array" ref="R250">IFERROR(IF(LEN(R$4)=0,"",INDEX(Kanban_Helper!$F$5:$F$504,
MATCH(R$4&amp;"-"&amp;(ROW($K250)-ROW($K$5)-MOD(ROW($K250)-ROW($K$5),3))/3+1, Kanban_Helper!$E$5:$E$504&amp;"-"&amp;Kanban_Helper!$G$5:$G$504,0),
1)),"")</f>
        <v/>
      </c>
      <c r="S250" s="167" t="str">
        <f t="array" ref="S250">IFERROR(IF(LEN(S$4)=0,"",INDEX(Kanban_Helper!$F$5:$F$504,
MATCH(S$4&amp;"-"&amp;(ROW($K250)-ROW($K$5)-MOD(ROW($K250)-ROW($K$5),3))/3+1, Kanban_Helper!$E$5:$E$504&amp;"-"&amp;Kanban_Helper!$G$5:$G$504,0),
1)),"")</f>
        <v/>
      </c>
      <c r="T250" s="167" t="str">
        <f t="array" ref="T250">IFERROR(IF(LEN(T$4)=0,"",INDEX(Kanban_Helper!$F$5:$F$504,
MATCH(T$4&amp;"-"&amp;(ROW($K250)-ROW($K$5)-MOD(ROW($K250)-ROW($K$5),3))/3+1, Kanban_Helper!$E$5:$E$504&amp;"-"&amp;Kanban_Helper!$G$5:$G$504,0),
1)),"")</f>
        <v/>
      </c>
      <c r="U250" s="167" t="str">
        <f t="array" ref="U250">IFERROR(IF(LEN(U$4)=0,"",INDEX(Kanban_Helper!$F$5:$F$504,
MATCH(U$4&amp;"-"&amp;(ROW($K250)-ROW($K$5)-MOD(ROW($K250)-ROW($K$5),3))/3+1, Kanban_Helper!$E$5:$E$504&amp;"-"&amp;Kanban_Helper!$G$5:$G$504,0),
1)),"")</f>
        <v/>
      </c>
      <c r="V250" s="167" t="str">
        <f t="array" ref="V250">IFERROR(IF(LEN(V$4)=0,"",INDEX(Kanban_Helper!$F$5:$F$504,
MATCH(V$4&amp;"-"&amp;(ROW($K250)-ROW($K$5)-MOD(ROW($K250)-ROW($K$5),3))/3+1, Kanban_Helper!$E$5:$E$504&amp;"-"&amp;Kanban_Helper!$G$5:$G$504,0),
1)),"")</f>
        <v/>
      </c>
      <c r="W250" s="167" t="str">
        <f t="array" ref="W250">IFERROR(IF(LEN(W$4)=0,"",INDEX(Kanban_Helper!$F$5:$F$504,
MATCH(W$4&amp;"-"&amp;(ROW($K250)-ROW($K$5)-MOD(ROW($K250)-ROW($K$5),3))/3+1, Kanban_Helper!$E$5:$E$504&amp;"-"&amp;Kanban_Helper!$G$5:$G$504,0),
1)),"")</f>
        <v/>
      </c>
      <c r="X250" s="167" t="str">
        <f t="array" ref="X250">IFERROR(IF(LEN(X$4)=0,"",INDEX(Kanban_Helper!$F$5:$F$504,
MATCH(X$4&amp;"-"&amp;(ROW($K250)-ROW($K$5)-MOD(ROW($K250)-ROW($K$5),3))/3+1, Kanban_Helper!$E$5:$E$504&amp;"-"&amp;Kanban_Helper!$G$5:$G$504,0),
1)),"")</f>
        <v/>
      </c>
      <c r="Y250" s="167" t="str">
        <f t="array" ref="Y250">IFERROR(IF(LEN(Y$4)=0,"",INDEX(Kanban_Helper!$F$5:$F$504,
MATCH(Y$4&amp;"-"&amp;(ROW($K250)-ROW($K$5)-MOD(ROW($K250)-ROW($K$5),3))/3+1, Kanban_Helper!$E$5:$E$504&amp;"-"&amp;Kanban_Helper!$G$5:$G$504,0),
1)),"")</f>
        <v/>
      </c>
      <c r="Z250" s="167" t="str">
        <f t="array" ref="Z250">IFERROR(IF(LEN(Z$4)=0,"",INDEX(Kanban_Helper!$F$5:$F$504,
MATCH(Z$4&amp;"-"&amp;(ROW($K250)-ROW($K$5)-MOD(ROW($K250)-ROW($K$5),3))/3+1, Kanban_Helper!$E$5:$E$504&amp;"-"&amp;Kanban_Helper!$G$5:$G$504,0),
1)),"")</f>
        <v/>
      </c>
    </row>
    <row r="251" spans="2:26" x14ac:dyDescent="0.25">
      <c r="B251" s="163"/>
      <c r="C251" s="163"/>
      <c r="D251" s="163"/>
      <c r="E251" s="163"/>
      <c r="F251" s="163"/>
      <c r="G251" s="295">
        <f>COUNTIF($E$5:E251,E251)</f>
        <v>0</v>
      </c>
      <c r="L251" s="166" t="str">
        <f t="shared" ref="L251:Z251" si="167">IFERROR(L253,"-")</f>
        <v/>
      </c>
      <c r="M251" s="166" t="str">
        <f t="shared" si="167"/>
        <v/>
      </c>
      <c r="N251" s="166" t="str">
        <f t="shared" si="167"/>
        <v/>
      </c>
      <c r="O251" s="166" t="str">
        <f t="shared" si="167"/>
        <v/>
      </c>
      <c r="P251" s="166" t="str">
        <f t="shared" si="167"/>
        <v/>
      </c>
      <c r="Q251" s="166" t="str">
        <f t="shared" si="167"/>
        <v/>
      </c>
      <c r="R251" s="166" t="str">
        <f t="shared" si="167"/>
        <v/>
      </c>
      <c r="S251" s="166" t="str">
        <f t="shared" si="167"/>
        <v/>
      </c>
      <c r="T251" s="166" t="str">
        <f t="shared" si="167"/>
        <v/>
      </c>
      <c r="U251" s="166" t="str">
        <f t="shared" si="167"/>
        <v/>
      </c>
      <c r="V251" s="166" t="str">
        <f t="shared" si="167"/>
        <v/>
      </c>
      <c r="W251" s="166" t="str">
        <f t="shared" si="167"/>
        <v/>
      </c>
      <c r="X251" s="166" t="str">
        <f t="shared" si="167"/>
        <v/>
      </c>
      <c r="Y251" s="166" t="str">
        <f t="shared" si="167"/>
        <v/>
      </c>
      <c r="Z251" s="166" t="str">
        <f t="shared" si="167"/>
        <v/>
      </c>
    </row>
    <row r="252" spans="2:26" x14ac:dyDescent="0.25">
      <c r="B252" s="163"/>
      <c r="C252" s="163"/>
      <c r="D252" s="163"/>
      <c r="E252" s="163"/>
      <c r="F252" s="163"/>
      <c r="G252" s="295">
        <f>COUNTIF($E$5:E252,E252)</f>
        <v>0</v>
      </c>
      <c r="L252" s="166" t="str">
        <f t="shared" ref="L252:Z252" si="168">IFERROR(L253,"-")</f>
        <v/>
      </c>
      <c r="M252" s="166" t="str">
        <f t="shared" si="168"/>
        <v/>
      </c>
      <c r="N252" s="166" t="str">
        <f t="shared" si="168"/>
        <v/>
      </c>
      <c r="O252" s="166" t="str">
        <f t="shared" si="168"/>
        <v/>
      </c>
      <c r="P252" s="166" t="str">
        <f t="shared" si="168"/>
        <v/>
      </c>
      <c r="Q252" s="166" t="str">
        <f t="shared" si="168"/>
        <v/>
      </c>
      <c r="R252" s="166" t="str">
        <f t="shared" si="168"/>
        <v/>
      </c>
      <c r="S252" s="166" t="str">
        <f t="shared" si="168"/>
        <v/>
      </c>
      <c r="T252" s="166" t="str">
        <f t="shared" si="168"/>
        <v/>
      </c>
      <c r="U252" s="166" t="str">
        <f t="shared" si="168"/>
        <v/>
      </c>
      <c r="V252" s="166" t="str">
        <f t="shared" si="168"/>
        <v/>
      </c>
      <c r="W252" s="166" t="str">
        <f t="shared" si="168"/>
        <v/>
      </c>
      <c r="X252" s="166" t="str">
        <f t="shared" si="168"/>
        <v/>
      </c>
      <c r="Y252" s="166" t="str">
        <f t="shared" si="168"/>
        <v/>
      </c>
      <c r="Z252" s="166" t="str">
        <f t="shared" si="168"/>
        <v/>
      </c>
    </row>
    <row r="253" spans="2:26" x14ac:dyDescent="0.25">
      <c r="B253" s="163"/>
      <c r="C253" s="163"/>
      <c r="D253" s="163"/>
      <c r="E253" s="163"/>
      <c r="F253" s="163"/>
      <c r="G253" s="295">
        <f>COUNTIF($E$5:E253,E253)</f>
        <v>0</v>
      </c>
      <c r="L253" s="167" t="str">
        <f t="array" ref="L253">IFERROR(IF(LEN(L$4)=0,"",INDEX(Kanban_Helper!$F$5:$F$504,
MATCH(L$4&amp;"-"&amp;(ROW($K253)-ROW($K$5)-MOD(ROW($K253)-ROW($K$5),3))/3+1, Kanban_Helper!$E$5:$E$504&amp;"-"&amp;Kanban_Helper!$G$5:$G$504,0),
1)),"")</f>
        <v/>
      </c>
      <c r="M253" s="167" t="str">
        <f t="array" ref="M253">IFERROR(IF(LEN(M$4)=0,"",INDEX(Kanban_Helper!$F$5:$F$504,
MATCH(M$4&amp;"-"&amp;(ROW($K253)-ROW($K$5)-MOD(ROW($K253)-ROW($K$5),3))/3+1, Kanban_Helper!$E$5:$E$504&amp;"-"&amp;Kanban_Helper!$G$5:$G$504,0),
1)),"")</f>
        <v/>
      </c>
      <c r="N253" s="167" t="str">
        <f t="array" ref="N253">IFERROR(IF(LEN(N$4)=0,"",INDEX(Kanban_Helper!$F$5:$F$504,
MATCH(N$4&amp;"-"&amp;(ROW($K253)-ROW($K$5)-MOD(ROW($K253)-ROW($K$5),3))/3+1, Kanban_Helper!$E$5:$E$504&amp;"-"&amp;Kanban_Helper!$G$5:$G$504,0),
1)),"")</f>
        <v/>
      </c>
      <c r="O253" s="167" t="str">
        <f t="array" ref="O253">IFERROR(IF(LEN(O$4)=0,"",INDEX(Kanban_Helper!$F$5:$F$504,
MATCH(O$4&amp;"-"&amp;(ROW($K253)-ROW($K$5)-MOD(ROW($K253)-ROW($K$5),3))/3+1, Kanban_Helper!$E$5:$E$504&amp;"-"&amp;Kanban_Helper!$G$5:$G$504,0),
1)),"")</f>
        <v/>
      </c>
      <c r="P253" s="167" t="str">
        <f t="array" ref="P253">IFERROR(IF(LEN(P$4)=0,"",INDEX(Kanban_Helper!$F$5:$F$504,
MATCH(P$4&amp;"-"&amp;(ROW($K253)-ROW($K$5)-MOD(ROW($K253)-ROW($K$5),3))/3+1, Kanban_Helper!$E$5:$E$504&amp;"-"&amp;Kanban_Helper!$G$5:$G$504,0),
1)),"")</f>
        <v/>
      </c>
      <c r="Q253" s="167" t="str">
        <f t="array" ref="Q253">IFERROR(IF(LEN(Q$4)=0,"",INDEX(Kanban_Helper!$F$5:$F$504,
MATCH(Q$4&amp;"-"&amp;(ROW($K253)-ROW($K$5)-MOD(ROW($K253)-ROW($K$5),3))/3+1, Kanban_Helper!$E$5:$E$504&amp;"-"&amp;Kanban_Helper!$G$5:$G$504,0),
1)),"")</f>
        <v/>
      </c>
      <c r="R253" s="167" t="str">
        <f t="array" ref="R253">IFERROR(IF(LEN(R$4)=0,"",INDEX(Kanban_Helper!$F$5:$F$504,
MATCH(R$4&amp;"-"&amp;(ROW($K253)-ROW($K$5)-MOD(ROW($K253)-ROW($K$5),3))/3+1, Kanban_Helper!$E$5:$E$504&amp;"-"&amp;Kanban_Helper!$G$5:$G$504,0),
1)),"")</f>
        <v/>
      </c>
      <c r="S253" s="167" t="str">
        <f t="array" ref="S253">IFERROR(IF(LEN(S$4)=0,"",INDEX(Kanban_Helper!$F$5:$F$504,
MATCH(S$4&amp;"-"&amp;(ROW($K253)-ROW($K$5)-MOD(ROW($K253)-ROW($K$5),3))/3+1, Kanban_Helper!$E$5:$E$504&amp;"-"&amp;Kanban_Helper!$G$5:$G$504,0),
1)),"")</f>
        <v/>
      </c>
      <c r="T253" s="167" t="str">
        <f t="array" ref="T253">IFERROR(IF(LEN(T$4)=0,"",INDEX(Kanban_Helper!$F$5:$F$504,
MATCH(T$4&amp;"-"&amp;(ROW($K253)-ROW($K$5)-MOD(ROW($K253)-ROW($K$5),3))/3+1, Kanban_Helper!$E$5:$E$504&amp;"-"&amp;Kanban_Helper!$G$5:$G$504,0),
1)),"")</f>
        <v/>
      </c>
      <c r="U253" s="167" t="str">
        <f t="array" ref="U253">IFERROR(IF(LEN(U$4)=0,"",INDEX(Kanban_Helper!$F$5:$F$504,
MATCH(U$4&amp;"-"&amp;(ROW($K253)-ROW($K$5)-MOD(ROW($K253)-ROW($K$5),3))/3+1, Kanban_Helper!$E$5:$E$504&amp;"-"&amp;Kanban_Helper!$G$5:$G$504,0),
1)),"")</f>
        <v/>
      </c>
      <c r="V253" s="167" t="str">
        <f t="array" ref="V253">IFERROR(IF(LEN(V$4)=0,"",INDEX(Kanban_Helper!$F$5:$F$504,
MATCH(V$4&amp;"-"&amp;(ROW($K253)-ROW($K$5)-MOD(ROW($K253)-ROW($K$5),3))/3+1, Kanban_Helper!$E$5:$E$504&amp;"-"&amp;Kanban_Helper!$G$5:$G$504,0),
1)),"")</f>
        <v/>
      </c>
      <c r="W253" s="167" t="str">
        <f t="array" ref="W253">IFERROR(IF(LEN(W$4)=0,"",INDEX(Kanban_Helper!$F$5:$F$504,
MATCH(W$4&amp;"-"&amp;(ROW($K253)-ROW($K$5)-MOD(ROW($K253)-ROW($K$5),3))/3+1, Kanban_Helper!$E$5:$E$504&amp;"-"&amp;Kanban_Helper!$G$5:$G$504,0),
1)),"")</f>
        <v/>
      </c>
      <c r="X253" s="167" t="str">
        <f t="array" ref="X253">IFERROR(IF(LEN(X$4)=0,"",INDEX(Kanban_Helper!$F$5:$F$504,
MATCH(X$4&amp;"-"&amp;(ROW($K253)-ROW($K$5)-MOD(ROW($K253)-ROW($K$5),3))/3+1, Kanban_Helper!$E$5:$E$504&amp;"-"&amp;Kanban_Helper!$G$5:$G$504,0),
1)),"")</f>
        <v/>
      </c>
      <c r="Y253" s="167" t="str">
        <f t="array" ref="Y253">IFERROR(IF(LEN(Y$4)=0,"",INDEX(Kanban_Helper!$F$5:$F$504,
MATCH(Y$4&amp;"-"&amp;(ROW($K253)-ROW($K$5)-MOD(ROW($K253)-ROW($K$5),3))/3+1, Kanban_Helper!$E$5:$E$504&amp;"-"&amp;Kanban_Helper!$G$5:$G$504,0),
1)),"")</f>
        <v/>
      </c>
      <c r="Z253" s="167" t="str">
        <f t="array" ref="Z253">IFERROR(IF(LEN(Z$4)=0,"",INDEX(Kanban_Helper!$F$5:$F$504,
MATCH(Z$4&amp;"-"&amp;(ROW($K253)-ROW($K$5)-MOD(ROW($K253)-ROW($K$5),3))/3+1, Kanban_Helper!$E$5:$E$504&amp;"-"&amp;Kanban_Helper!$G$5:$G$504,0),
1)),"")</f>
        <v/>
      </c>
    </row>
    <row r="254" spans="2:26" x14ac:dyDescent="0.25">
      <c r="B254" s="163"/>
      <c r="C254" s="163"/>
      <c r="D254" s="163"/>
      <c r="E254" s="163"/>
      <c r="F254" s="163"/>
      <c r="G254" s="295">
        <f>COUNTIF($E$5:E254,E254)</f>
        <v>0</v>
      </c>
      <c r="L254" s="166" t="str">
        <f t="shared" ref="L254:Z254" si="169">IFERROR(L256,"-")</f>
        <v/>
      </c>
      <c r="M254" s="166" t="str">
        <f t="shared" si="169"/>
        <v/>
      </c>
      <c r="N254" s="166" t="str">
        <f t="shared" si="169"/>
        <v/>
      </c>
      <c r="O254" s="166" t="str">
        <f t="shared" si="169"/>
        <v/>
      </c>
      <c r="P254" s="166" t="str">
        <f t="shared" si="169"/>
        <v/>
      </c>
      <c r="Q254" s="166" t="str">
        <f t="shared" si="169"/>
        <v/>
      </c>
      <c r="R254" s="166" t="str">
        <f t="shared" si="169"/>
        <v/>
      </c>
      <c r="S254" s="166" t="str">
        <f t="shared" si="169"/>
        <v/>
      </c>
      <c r="T254" s="166" t="str">
        <f t="shared" si="169"/>
        <v/>
      </c>
      <c r="U254" s="166" t="str">
        <f t="shared" si="169"/>
        <v/>
      </c>
      <c r="V254" s="166" t="str">
        <f t="shared" si="169"/>
        <v/>
      </c>
      <c r="W254" s="166" t="str">
        <f t="shared" si="169"/>
        <v/>
      </c>
      <c r="X254" s="166" t="str">
        <f t="shared" si="169"/>
        <v/>
      </c>
      <c r="Y254" s="166" t="str">
        <f t="shared" si="169"/>
        <v/>
      </c>
      <c r="Z254" s="166" t="str">
        <f t="shared" si="169"/>
        <v/>
      </c>
    </row>
    <row r="255" spans="2:26" x14ac:dyDescent="0.25">
      <c r="B255" s="163"/>
      <c r="C255" s="163"/>
      <c r="D255" s="163"/>
      <c r="E255" s="163"/>
      <c r="F255" s="163"/>
      <c r="G255" s="295">
        <f>COUNTIF($E$5:E255,E255)</f>
        <v>0</v>
      </c>
      <c r="L255" s="166" t="str">
        <f t="shared" ref="L255:Z255" si="170">IFERROR(L256,"-")</f>
        <v/>
      </c>
      <c r="M255" s="166" t="str">
        <f t="shared" si="170"/>
        <v/>
      </c>
      <c r="N255" s="166" t="str">
        <f t="shared" si="170"/>
        <v/>
      </c>
      <c r="O255" s="166" t="str">
        <f t="shared" si="170"/>
        <v/>
      </c>
      <c r="P255" s="166" t="str">
        <f t="shared" si="170"/>
        <v/>
      </c>
      <c r="Q255" s="166" t="str">
        <f t="shared" si="170"/>
        <v/>
      </c>
      <c r="R255" s="166" t="str">
        <f t="shared" si="170"/>
        <v/>
      </c>
      <c r="S255" s="166" t="str">
        <f t="shared" si="170"/>
        <v/>
      </c>
      <c r="T255" s="166" t="str">
        <f t="shared" si="170"/>
        <v/>
      </c>
      <c r="U255" s="166" t="str">
        <f t="shared" si="170"/>
        <v/>
      </c>
      <c r="V255" s="166" t="str">
        <f t="shared" si="170"/>
        <v/>
      </c>
      <c r="W255" s="166" t="str">
        <f t="shared" si="170"/>
        <v/>
      </c>
      <c r="X255" s="166" t="str">
        <f t="shared" si="170"/>
        <v/>
      </c>
      <c r="Y255" s="166" t="str">
        <f t="shared" si="170"/>
        <v/>
      </c>
      <c r="Z255" s="166" t="str">
        <f t="shared" si="170"/>
        <v/>
      </c>
    </row>
    <row r="256" spans="2:26" x14ac:dyDescent="0.25">
      <c r="B256" s="163"/>
      <c r="C256" s="163"/>
      <c r="D256" s="163"/>
      <c r="E256" s="163"/>
      <c r="F256" s="163"/>
      <c r="G256" s="295">
        <f>COUNTIF($E$5:E256,E256)</f>
        <v>0</v>
      </c>
      <c r="L256" s="167" t="str">
        <f t="array" ref="L256">IFERROR(IF(LEN(L$4)=0,"",INDEX(Kanban_Helper!$F$5:$F$504,
MATCH(L$4&amp;"-"&amp;(ROW($K256)-ROW($K$5)-MOD(ROW($K256)-ROW($K$5),3))/3+1, Kanban_Helper!$E$5:$E$504&amp;"-"&amp;Kanban_Helper!$G$5:$G$504,0),
1)),"")</f>
        <v/>
      </c>
      <c r="M256" s="167" t="str">
        <f t="array" ref="M256">IFERROR(IF(LEN(M$4)=0,"",INDEX(Kanban_Helper!$F$5:$F$504,
MATCH(M$4&amp;"-"&amp;(ROW($K256)-ROW($K$5)-MOD(ROW($K256)-ROW($K$5),3))/3+1, Kanban_Helper!$E$5:$E$504&amp;"-"&amp;Kanban_Helper!$G$5:$G$504,0),
1)),"")</f>
        <v/>
      </c>
      <c r="N256" s="167" t="str">
        <f t="array" ref="N256">IFERROR(IF(LEN(N$4)=0,"",INDEX(Kanban_Helper!$F$5:$F$504,
MATCH(N$4&amp;"-"&amp;(ROW($K256)-ROW($K$5)-MOD(ROW($K256)-ROW($K$5),3))/3+1, Kanban_Helper!$E$5:$E$504&amp;"-"&amp;Kanban_Helper!$G$5:$G$504,0),
1)),"")</f>
        <v/>
      </c>
      <c r="O256" s="167" t="str">
        <f t="array" ref="O256">IFERROR(IF(LEN(O$4)=0,"",INDEX(Kanban_Helper!$F$5:$F$504,
MATCH(O$4&amp;"-"&amp;(ROW($K256)-ROW($K$5)-MOD(ROW($K256)-ROW($K$5),3))/3+1, Kanban_Helper!$E$5:$E$504&amp;"-"&amp;Kanban_Helper!$G$5:$G$504,0),
1)),"")</f>
        <v/>
      </c>
      <c r="P256" s="167" t="str">
        <f t="array" ref="P256">IFERROR(IF(LEN(P$4)=0,"",INDEX(Kanban_Helper!$F$5:$F$504,
MATCH(P$4&amp;"-"&amp;(ROW($K256)-ROW($K$5)-MOD(ROW($K256)-ROW($K$5),3))/3+1, Kanban_Helper!$E$5:$E$504&amp;"-"&amp;Kanban_Helper!$G$5:$G$504,0),
1)),"")</f>
        <v/>
      </c>
      <c r="Q256" s="167" t="str">
        <f t="array" ref="Q256">IFERROR(IF(LEN(Q$4)=0,"",INDEX(Kanban_Helper!$F$5:$F$504,
MATCH(Q$4&amp;"-"&amp;(ROW($K256)-ROW($K$5)-MOD(ROW($K256)-ROW($K$5),3))/3+1, Kanban_Helper!$E$5:$E$504&amp;"-"&amp;Kanban_Helper!$G$5:$G$504,0),
1)),"")</f>
        <v/>
      </c>
      <c r="R256" s="167" t="str">
        <f t="array" ref="R256">IFERROR(IF(LEN(R$4)=0,"",INDEX(Kanban_Helper!$F$5:$F$504,
MATCH(R$4&amp;"-"&amp;(ROW($K256)-ROW($K$5)-MOD(ROW($K256)-ROW($K$5),3))/3+1, Kanban_Helper!$E$5:$E$504&amp;"-"&amp;Kanban_Helper!$G$5:$G$504,0),
1)),"")</f>
        <v/>
      </c>
      <c r="S256" s="167" t="str">
        <f t="array" ref="S256">IFERROR(IF(LEN(S$4)=0,"",INDEX(Kanban_Helper!$F$5:$F$504,
MATCH(S$4&amp;"-"&amp;(ROW($K256)-ROW($K$5)-MOD(ROW($K256)-ROW($K$5),3))/3+1, Kanban_Helper!$E$5:$E$504&amp;"-"&amp;Kanban_Helper!$G$5:$G$504,0),
1)),"")</f>
        <v/>
      </c>
      <c r="T256" s="167" t="str">
        <f t="array" ref="T256">IFERROR(IF(LEN(T$4)=0,"",INDEX(Kanban_Helper!$F$5:$F$504,
MATCH(T$4&amp;"-"&amp;(ROW($K256)-ROW($K$5)-MOD(ROW($K256)-ROW($K$5),3))/3+1, Kanban_Helper!$E$5:$E$504&amp;"-"&amp;Kanban_Helper!$G$5:$G$504,0),
1)),"")</f>
        <v/>
      </c>
      <c r="U256" s="167" t="str">
        <f t="array" ref="U256">IFERROR(IF(LEN(U$4)=0,"",INDEX(Kanban_Helper!$F$5:$F$504,
MATCH(U$4&amp;"-"&amp;(ROW($K256)-ROW($K$5)-MOD(ROW($K256)-ROW($K$5),3))/3+1, Kanban_Helper!$E$5:$E$504&amp;"-"&amp;Kanban_Helper!$G$5:$G$504,0),
1)),"")</f>
        <v/>
      </c>
      <c r="V256" s="167" t="str">
        <f t="array" ref="V256">IFERROR(IF(LEN(V$4)=0,"",INDEX(Kanban_Helper!$F$5:$F$504,
MATCH(V$4&amp;"-"&amp;(ROW($K256)-ROW($K$5)-MOD(ROW($K256)-ROW($K$5),3))/3+1, Kanban_Helper!$E$5:$E$504&amp;"-"&amp;Kanban_Helper!$G$5:$G$504,0),
1)),"")</f>
        <v/>
      </c>
      <c r="W256" s="167" t="str">
        <f t="array" ref="W256">IFERROR(IF(LEN(W$4)=0,"",INDEX(Kanban_Helper!$F$5:$F$504,
MATCH(W$4&amp;"-"&amp;(ROW($K256)-ROW($K$5)-MOD(ROW($K256)-ROW($K$5),3))/3+1, Kanban_Helper!$E$5:$E$504&amp;"-"&amp;Kanban_Helper!$G$5:$G$504,0),
1)),"")</f>
        <v/>
      </c>
      <c r="X256" s="167" t="str">
        <f t="array" ref="X256">IFERROR(IF(LEN(X$4)=0,"",INDEX(Kanban_Helper!$F$5:$F$504,
MATCH(X$4&amp;"-"&amp;(ROW($K256)-ROW($K$5)-MOD(ROW($K256)-ROW($K$5),3))/3+1, Kanban_Helper!$E$5:$E$504&amp;"-"&amp;Kanban_Helper!$G$5:$G$504,0),
1)),"")</f>
        <v/>
      </c>
      <c r="Y256" s="167" t="str">
        <f t="array" ref="Y256">IFERROR(IF(LEN(Y$4)=0,"",INDEX(Kanban_Helper!$F$5:$F$504,
MATCH(Y$4&amp;"-"&amp;(ROW($K256)-ROW($K$5)-MOD(ROW($K256)-ROW($K$5),3))/3+1, Kanban_Helper!$E$5:$E$504&amp;"-"&amp;Kanban_Helper!$G$5:$G$504,0),
1)),"")</f>
        <v/>
      </c>
      <c r="Z256" s="167" t="str">
        <f t="array" ref="Z256">IFERROR(IF(LEN(Z$4)=0,"",INDEX(Kanban_Helper!$F$5:$F$504,
MATCH(Z$4&amp;"-"&amp;(ROW($K256)-ROW($K$5)-MOD(ROW($K256)-ROW($K$5),3))/3+1, Kanban_Helper!$E$5:$E$504&amp;"-"&amp;Kanban_Helper!$G$5:$G$504,0),
1)),"")</f>
        <v/>
      </c>
    </row>
    <row r="257" spans="2:26" x14ac:dyDescent="0.25">
      <c r="B257" s="163"/>
      <c r="C257" s="163"/>
      <c r="D257" s="163"/>
      <c r="E257" s="163"/>
      <c r="F257" s="163"/>
      <c r="G257" s="295">
        <f>COUNTIF($E$5:E257,E257)</f>
        <v>0</v>
      </c>
      <c r="L257" s="166" t="str">
        <f t="shared" ref="L257:Z257" si="171">IFERROR(L259,"-")</f>
        <v/>
      </c>
      <c r="M257" s="166" t="str">
        <f t="shared" si="171"/>
        <v/>
      </c>
      <c r="N257" s="166" t="str">
        <f t="shared" si="171"/>
        <v/>
      </c>
      <c r="O257" s="166" t="str">
        <f t="shared" si="171"/>
        <v/>
      </c>
      <c r="P257" s="166" t="str">
        <f t="shared" si="171"/>
        <v/>
      </c>
      <c r="Q257" s="166" t="str">
        <f t="shared" si="171"/>
        <v/>
      </c>
      <c r="R257" s="166" t="str">
        <f t="shared" si="171"/>
        <v/>
      </c>
      <c r="S257" s="166" t="str">
        <f t="shared" si="171"/>
        <v/>
      </c>
      <c r="T257" s="166" t="str">
        <f t="shared" si="171"/>
        <v/>
      </c>
      <c r="U257" s="166" t="str">
        <f t="shared" si="171"/>
        <v/>
      </c>
      <c r="V257" s="166" t="str">
        <f t="shared" si="171"/>
        <v/>
      </c>
      <c r="W257" s="166" t="str">
        <f t="shared" si="171"/>
        <v/>
      </c>
      <c r="X257" s="166" t="str">
        <f t="shared" si="171"/>
        <v/>
      </c>
      <c r="Y257" s="166" t="str">
        <f t="shared" si="171"/>
        <v/>
      </c>
      <c r="Z257" s="166" t="str">
        <f t="shared" si="171"/>
        <v/>
      </c>
    </row>
    <row r="258" spans="2:26" x14ac:dyDescent="0.25">
      <c r="B258" s="163"/>
      <c r="C258" s="163"/>
      <c r="D258" s="163"/>
      <c r="E258" s="163"/>
      <c r="F258" s="163"/>
      <c r="G258" s="295">
        <f>COUNTIF($E$5:E258,E258)</f>
        <v>0</v>
      </c>
      <c r="L258" s="166" t="str">
        <f t="shared" ref="L258:Z258" si="172">IFERROR(L259,"-")</f>
        <v/>
      </c>
      <c r="M258" s="166" t="str">
        <f t="shared" si="172"/>
        <v/>
      </c>
      <c r="N258" s="166" t="str">
        <f t="shared" si="172"/>
        <v/>
      </c>
      <c r="O258" s="166" t="str">
        <f t="shared" si="172"/>
        <v/>
      </c>
      <c r="P258" s="166" t="str">
        <f t="shared" si="172"/>
        <v/>
      </c>
      <c r="Q258" s="166" t="str">
        <f t="shared" si="172"/>
        <v/>
      </c>
      <c r="R258" s="166" t="str">
        <f t="shared" si="172"/>
        <v/>
      </c>
      <c r="S258" s="166" t="str">
        <f t="shared" si="172"/>
        <v/>
      </c>
      <c r="T258" s="166" t="str">
        <f t="shared" si="172"/>
        <v/>
      </c>
      <c r="U258" s="166" t="str">
        <f t="shared" si="172"/>
        <v/>
      </c>
      <c r="V258" s="166" t="str">
        <f t="shared" si="172"/>
        <v/>
      </c>
      <c r="W258" s="166" t="str">
        <f t="shared" si="172"/>
        <v/>
      </c>
      <c r="X258" s="166" t="str">
        <f t="shared" si="172"/>
        <v/>
      </c>
      <c r="Y258" s="166" t="str">
        <f t="shared" si="172"/>
        <v/>
      </c>
      <c r="Z258" s="166" t="str">
        <f t="shared" si="172"/>
        <v/>
      </c>
    </row>
    <row r="259" spans="2:26" x14ac:dyDescent="0.25">
      <c r="B259" s="163"/>
      <c r="C259" s="163"/>
      <c r="D259" s="163"/>
      <c r="E259" s="163"/>
      <c r="F259" s="163"/>
      <c r="G259" s="295">
        <f>COUNTIF($E$5:E259,E259)</f>
        <v>0</v>
      </c>
      <c r="L259" s="167" t="str">
        <f t="array" ref="L259">IFERROR(IF(LEN(L$4)=0,"",INDEX(Kanban_Helper!$F$5:$F$504,
MATCH(L$4&amp;"-"&amp;(ROW($K259)-ROW($K$5)-MOD(ROW($K259)-ROW($K$5),3))/3+1, Kanban_Helper!$E$5:$E$504&amp;"-"&amp;Kanban_Helper!$G$5:$G$504,0),
1)),"")</f>
        <v/>
      </c>
      <c r="M259" s="167" t="str">
        <f t="array" ref="M259">IFERROR(IF(LEN(M$4)=0,"",INDEX(Kanban_Helper!$F$5:$F$504,
MATCH(M$4&amp;"-"&amp;(ROW($K259)-ROW($K$5)-MOD(ROW($K259)-ROW($K$5),3))/3+1, Kanban_Helper!$E$5:$E$504&amp;"-"&amp;Kanban_Helper!$G$5:$G$504,0),
1)),"")</f>
        <v/>
      </c>
      <c r="N259" s="167" t="str">
        <f t="array" ref="N259">IFERROR(IF(LEN(N$4)=0,"",INDEX(Kanban_Helper!$F$5:$F$504,
MATCH(N$4&amp;"-"&amp;(ROW($K259)-ROW($K$5)-MOD(ROW($K259)-ROW($K$5),3))/3+1, Kanban_Helper!$E$5:$E$504&amp;"-"&amp;Kanban_Helper!$G$5:$G$504,0),
1)),"")</f>
        <v/>
      </c>
      <c r="O259" s="167" t="str">
        <f t="array" ref="O259">IFERROR(IF(LEN(O$4)=0,"",INDEX(Kanban_Helper!$F$5:$F$504,
MATCH(O$4&amp;"-"&amp;(ROW($K259)-ROW($K$5)-MOD(ROW($K259)-ROW($K$5),3))/3+1, Kanban_Helper!$E$5:$E$504&amp;"-"&amp;Kanban_Helper!$G$5:$G$504,0),
1)),"")</f>
        <v/>
      </c>
      <c r="P259" s="167" t="str">
        <f t="array" ref="P259">IFERROR(IF(LEN(P$4)=0,"",INDEX(Kanban_Helper!$F$5:$F$504,
MATCH(P$4&amp;"-"&amp;(ROW($K259)-ROW($K$5)-MOD(ROW($K259)-ROW($K$5),3))/3+1, Kanban_Helper!$E$5:$E$504&amp;"-"&amp;Kanban_Helper!$G$5:$G$504,0),
1)),"")</f>
        <v/>
      </c>
      <c r="Q259" s="167" t="str">
        <f t="array" ref="Q259">IFERROR(IF(LEN(Q$4)=0,"",INDEX(Kanban_Helper!$F$5:$F$504,
MATCH(Q$4&amp;"-"&amp;(ROW($K259)-ROW($K$5)-MOD(ROW($K259)-ROW($K$5),3))/3+1, Kanban_Helper!$E$5:$E$504&amp;"-"&amp;Kanban_Helper!$G$5:$G$504,0),
1)),"")</f>
        <v/>
      </c>
      <c r="R259" s="167" t="str">
        <f t="array" ref="R259">IFERROR(IF(LEN(R$4)=0,"",INDEX(Kanban_Helper!$F$5:$F$504,
MATCH(R$4&amp;"-"&amp;(ROW($K259)-ROW($K$5)-MOD(ROW($K259)-ROW($K$5),3))/3+1, Kanban_Helper!$E$5:$E$504&amp;"-"&amp;Kanban_Helper!$G$5:$G$504,0),
1)),"")</f>
        <v/>
      </c>
      <c r="S259" s="167" t="str">
        <f t="array" ref="S259">IFERROR(IF(LEN(S$4)=0,"",INDEX(Kanban_Helper!$F$5:$F$504,
MATCH(S$4&amp;"-"&amp;(ROW($K259)-ROW($K$5)-MOD(ROW($K259)-ROW($K$5),3))/3+1, Kanban_Helper!$E$5:$E$504&amp;"-"&amp;Kanban_Helper!$G$5:$G$504,0),
1)),"")</f>
        <v/>
      </c>
      <c r="T259" s="167" t="str">
        <f t="array" ref="T259">IFERROR(IF(LEN(T$4)=0,"",INDEX(Kanban_Helper!$F$5:$F$504,
MATCH(T$4&amp;"-"&amp;(ROW($K259)-ROW($K$5)-MOD(ROW($K259)-ROW($K$5),3))/3+1, Kanban_Helper!$E$5:$E$504&amp;"-"&amp;Kanban_Helper!$G$5:$G$504,0),
1)),"")</f>
        <v/>
      </c>
      <c r="U259" s="167" t="str">
        <f t="array" ref="U259">IFERROR(IF(LEN(U$4)=0,"",INDEX(Kanban_Helper!$F$5:$F$504,
MATCH(U$4&amp;"-"&amp;(ROW($K259)-ROW($K$5)-MOD(ROW($K259)-ROW($K$5),3))/3+1, Kanban_Helper!$E$5:$E$504&amp;"-"&amp;Kanban_Helper!$G$5:$G$504,0),
1)),"")</f>
        <v/>
      </c>
      <c r="V259" s="167" t="str">
        <f t="array" ref="V259">IFERROR(IF(LEN(V$4)=0,"",INDEX(Kanban_Helper!$F$5:$F$504,
MATCH(V$4&amp;"-"&amp;(ROW($K259)-ROW($K$5)-MOD(ROW($K259)-ROW($K$5),3))/3+1, Kanban_Helper!$E$5:$E$504&amp;"-"&amp;Kanban_Helper!$G$5:$G$504,0),
1)),"")</f>
        <v/>
      </c>
      <c r="W259" s="167" t="str">
        <f t="array" ref="W259">IFERROR(IF(LEN(W$4)=0,"",INDEX(Kanban_Helper!$F$5:$F$504,
MATCH(W$4&amp;"-"&amp;(ROW($K259)-ROW($K$5)-MOD(ROW($K259)-ROW($K$5),3))/3+1, Kanban_Helper!$E$5:$E$504&amp;"-"&amp;Kanban_Helper!$G$5:$G$504,0),
1)),"")</f>
        <v/>
      </c>
      <c r="X259" s="167" t="str">
        <f t="array" ref="X259">IFERROR(IF(LEN(X$4)=0,"",INDEX(Kanban_Helper!$F$5:$F$504,
MATCH(X$4&amp;"-"&amp;(ROW($K259)-ROW($K$5)-MOD(ROW($K259)-ROW($K$5),3))/3+1, Kanban_Helper!$E$5:$E$504&amp;"-"&amp;Kanban_Helper!$G$5:$G$504,0),
1)),"")</f>
        <v/>
      </c>
      <c r="Y259" s="167" t="str">
        <f t="array" ref="Y259">IFERROR(IF(LEN(Y$4)=0,"",INDEX(Kanban_Helper!$F$5:$F$504,
MATCH(Y$4&amp;"-"&amp;(ROW($K259)-ROW($K$5)-MOD(ROW($K259)-ROW($K$5),3))/3+1, Kanban_Helper!$E$5:$E$504&amp;"-"&amp;Kanban_Helper!$G$5:$G$504,0),
1)),"")</f>
        <v/>
      </c>
      <c r="Z259" s="167" t="str">
        <f t="array" ref="Z259">IFERROR(IF(LEN(Z$4)=0,"",INDEX(Kanban_Helper!$F$5:$F$504,
MATCH(Z$4&amp;"-"&amp;(ROW($K259)-ROW($K$5)-MOD(ROW($K259)-ROW($K$5),3))/3+1, Kanban_Helper!$E$5:$E$504&amp;"-"&amp;Kanban_Helper!$G$5:$G$504,0),
1)),"")</f>
        <v/>
      </c>
    </row>
    <row r="260" spans="2:26" x14ac:dyDescent="0.25">
      <c r="B260" s="163"/>
      <c r="C260" s="163"/>
      <c r="D260" s="163"/>
      <c r="E260" s="163"/>
      <c r="F260" s="163"/>
      <c r="G260" s="295">
        <f>COUNTIF($E$5:E260,E260)</f>
        <v>0</v>
      </c>
      <c r="L260" s="166" t="str">
        <f t="shared" ref="L260:Z260" si="173">IFERROR(L262,"-")</f>
        <v/>
      </c>
      <c r="M260" s="166" t="str">
        <f t="shared" si="173"/>
        <v/>
      </c>
      <c r="N260" s="166" t="str">
        <f t="shared" si="173"/>
        <v/>
      </c>
      <c r="O260" s="166" t="str">
        <f t="shared" si="173"/>
        <v/>
      </c>
      <c r="P260" s="166" t="str">
        <f t="shared" si="173"/>
        <v/>
      </c>
      <c r="Q260" s="166" t="str">
        <f t="shared" si="173"/>
        <v/>
      </c>
      <c r="R260" s="166" t="str">
        <f t="shared" si="173"/>
        <v/>
      </c>
      <c r="S260" s="166" t="str">
        <f t="shared" si="173"/>
        <v/>
      </c>
      <c r="T260" s="166" t="str">
        <f t="shared" si="173"/>
        <v/>
      </c>
      <c r="U260" s="166" t="str">
        <f t="shared" si="173"/>
        <v/>
      </c>
      <c r="V260" s="166" t="str">
        <f t="shared" si="173"/>
        <v/>
      </c>
      <c r="W260" s="166" t="str">
        <f t="shared" si="173"/>
        <v/>
      </c>
      <c r="X260" s="166" t="str">
        <f t="shared" si="173"/>
        <v/>
      </c>
      <c r="Y260" s="166" t="str">
        <f t="shared" si="173"/>
        <v/>
      </c>
      <c r="Z260" s="166" t="str">
        <f t="shared" si="173"/>
        <v/>
      </c>
    </row>
    <row r="261" spans="2:26" x14ac:dyDescent="0.25">
      <c r="B261" s="163"/>
      <c r="C261" s="163"/>
      <c r="D261" s="163"/>
      <c r="E261" s="163"/>
      <c r="F261" s="163"/>
      <c r="G261" s="295">
        <f>COUNTIF($E$5:E261,E261)</f>
        <v>0</v>
      </c>
      <c r="L261" s="166" t="str">
        <f t="shared" ref="L261:Z261" si="174">IFERROR(L262,"-")</f>
        <v/>
      </c>
      <c r="M261" s="166" t="str">
        <f t="shared" si="174"/>
        <v/>
      </c>
      <c r="N261" s="166" t="str">
        <f t="shared" si="174"/>
        <v/>
      </c>
      <c r="O261" s="166" t="str">
        <f t="shared" si="174"/>
        <v/>
      </c>
      <c r="P261" s="166" t="str">
        <f t="shared" si="174"/>
        <v/>
      </c>
      <c r="Q261" s="166" t="str">
        <f t="shared" si="174"/>
        <v/>
      </c>
      <c r="R261" s="166" t="str">
        <f t="shared" si="174"/>
        <v/>
      </c>
      <c r="S261" s="166" t="str">
        <f t="shared" si="174"/>
        <v/>
      </c>
      <c r="T261" s="166" t="str">
        <f t="shared" si="174"/>
        <v/>
      </c>
      <c r="U261" s="166" t="str">
        <f t="shared" si="174"/>
        <v/>
      </c>
      <c r="V261" s="166" t="str">
        <f t="shared" si="174"/>
        <v/>
      </c>
      <c r="W261" s="166" t="str">
        <f t="shared" si="174"/>
        <v/>
      </c>
      <c r="X261" s="166" t="str">
        <f t="shared" si="174"/>
        <v/>
      </c>
      <c r="Y261" s="166" t="str">
        <f t="shared" si="174"/>
        <v/>
      </c>
      <c r="Z261" s="166" t="str">
        <f t="shared" si="174"/>
        <v/>
      </c>
    </row>
    <row r="262" spans="2:26" x14ac:dyDescent="0.25">
      <c r="B262" s="163"/>
      <c r="C262" s="163"/>
      <c r="D262" s="163"/>
      <c r="E262" s="163"/>
      <c r="F262" s="163"/>
      <c r="G262" s="295">
        <f>COUNTIF($E$5:E262,E262)</f>
        <v>0</v>
      </c>
      <c r="L262" s="167" t="str">
        <f t="array" ref="L262">IFERROR(IF(LEN(L$4)=0,"",INDEX(Kanban_Helper!$F$5:$F$504,
MATCH(L$4&amp;"-"&amp;(ROW($K262)-ROW($K$5)-MOD(ROW($K262)-ROW($K$5),3))/3+1, Kanban_Helper!$E$5:$E$504&amp;"-"&amp;Kanban_Helper!$G$5:$G$504,0),
1)),"")</f>
        <v/>
      </c>
      <c r="M262" s="167" t="str">
        <f t="array" ref="M262">IFERROR(IF(LEN(M$4)=0,"",INDEX(Kanban_Helper!$F$5:$F$504,
MATCH(M$4&amp;"-"&amp;(ROW($K262)-ROW($K$5)-MOD(ROW($K262)-ROW($K$5),3))/3+1, Kanban_Helper!$E$5:$E$504&amp;"-"&amp;Kanban_Helper!$G$5:$G$504,0),
1)),"")</f>
        <v/>
      </c>
      <c r="N262" s="167" t="str">
        <f t="array" ref="N262">IFERROR(IF(LEN(N$4)=0,"",INDEX(Kanban_Helper!$F$5:$F$504,
MATCH(N$4&amp;"-"&amp;(ROW($K262)-ROW($K$5)-MOD(ROW($K262)-ROW($K$5),3))/3+1, Kanban_Helper!$E$5:$E$504&amp;"-"&amp;Kanban_Helper!$G$5:$G$504,0),
1)),"")</f>
        <v/>
      </c>
      <c r="O262" s="167" t="str">
        <f t="array" ref="O262">IFERROR(IF(LEN(O$4)=0,"",INDEX(Kanban_Helper!$F$5:$F$504,
MATCH(O$4&amp;"-"&amp;(ROW($K262)-ROW($K$5)-MOD(ROW($K262)-ROW($K$5),3))/3+1, Kanban_Helper!$E$5:$E$504&amp;"-"&amp;Kanban_Helper!$G$5:$G$504,0),
1)),"")</f>
        <v/>
      </c>
      <c r="P262" s="167" t="str">
        <f t="array" ref="P262">IFERROR(IF(LEN(P$4)=0,"",INDEX(Kanban_Helper!$F$5:$F$504,
MATCH(P$4&amp;"-"&amp;(ROW($K262)-ROW($K$5)-MOD(ROW($K262)-ROW($K$5),3))/3+1, Kanban_Helper!$E$5:$E$504&amp;"-"&amp;Kanban_Helper!$G$5:$G$504,0),
1)),"")</f>
        <v/>
      </c>
      <c r="Q262" s="167" t="str">
        <f t="array" ref="Q262">IFERROR(IF(LEN(Q$4)=0,"",INDEX(Kanban_Helper!$F$5:$F$504,
MATCH(Q$4&amp;"-"&amp;(ROW($K262)-ROW($K$5)-MOD(ROW($K262)-ROW($K$5),3))/3+1, Kanban_Helper!$E$5:$E$504&amp;"-"&amp;Kanban_Helper!$G$5:$G$504,0),
1)),"")</f>
        <v/>
      </c>
      <c r="R262" s="167" t="str">
        <f t="array" ref="R262">IFERROR(IF(LEN(R$4)=0,"",INDEX(Kanban_Helper!$F$5:$F$504,
MATCH(R$4&amp;"-"&amp;(ROW($K262)-ROW($K$5)-MOD(ROW($K262)-ROW($K$5),3))/3+1, Kanban_Helper!$E$5:$E$504&amp;"-"&amp;Kanban_Helper!$G$5:$G$504,0),
1)),"")</f>
        <v/>
      </c>
      <c r="S262" s="167" t="str">
        <f t="array" ref="S262">IFERROR(IF(LEN(S$4)=0,"",INDEX(Kanban_Helper!$F$5:$F$504,
MATCH(S$4&amp;"-"&amp;(ROW($K262)-ROW($K$5)-MOD(ROW($K262)-ROW($K$5),3))/3+1, Kanban_Helper!$E$5:$E$504&amp;"-"&amp;Kanban_Helper!$G$5:$G$504,0),
1)),"")</f>
        <v/>
      </c>
      <c r="T262" s="167" t="str">
        <f t="array" ref="T262">IFERROR(IF(LEN(T$4)=0,"",INDEX(Kanban_Helper!$F$5:$F$504,
MATCH(T$4&amp;"-"&amp;(ROW($K262)-ROW($K$5)-MOD(ROW($K262)-ROW($K$5),3))/3+1, Kanban_Helper!$E$5:$E$504&amp;"-"&amp;Kanban_Helper!$G$5:$G$504,0),
1)),"")</f>
        <v/>
      </c>
      <c r="U262" s="167" t="str">
        <f t="array" ref="U262">IFERROR(IF(LEN(U$4)=0,"",INDEX(Kanban_Helper!$F$5:$F$504,
MATCH(U$4&amp;"-"&amp;(ROW($K262)-ROW($K$5)-MOD(ROW($K262)-ROW($K$5),3))/3+1, Kanban_Helper!$E$5:$E$504&amp;"-"&amp;Kanban_Helper!$G$5:$G$504,0),
1)),"")</f>
        <v/>
      </c>
      <c r="V262" s="167" t="str">
        <f t="array" ref="V262">IFERROR(IF(LEN(V$4)=0,"",INDEX(Kanban_Helper!$F$5:$F$504,
MATCH(V$4&amp;"-"&amp;(ROW($K262)-ROW($K$5)-MOD(ROW($K262)-ROW($K$5),3))/3+1, Kanban_Helper!$E$5:$E$504&amp;"-"&amp;Kanban_Helper!$G$5:$G$504,0),
1)),"")</f>
        <v/>
      </c>
      <c r="W262" s="167" t="str">
        <f t="array" ref="W262">IFERROR(IF(LEN(W$4)=0,"",INDEX(Kanban_Helper!$F$5:$F$504,
MATCH(W$4&amp;"-"&amp;(ROW($K262)-ROW($K$5)-MOD(ROW($K262)-ROW($K$5),3))/3+1, Kanban_Helper!$E$5:$E$504&amp;"-"&amp;Kanban_Helper!$G$5:$G$504,0),
1)),"")</f>
        <v/>
      </c>
      <c r="X262" s="167" t="str">
        <f t="array" ref="X262">IFERROR(IF(LEN(X$4)=0,"",INDEX(Kanban_Helper!$F$5:$F$504,
MATCH(X$4&amp;"-"&amp;(ROW($K262)-ROW($K$5)-MOD(ROW($K262)-ROW($K$5),3))/3+1, Kanban_Helper!$E$5:$E$504&amp;"-"&amp;Kanban_Helper!$G$5:$G$504,0),
1)),"")</f>
        <v/>
      </c>
      <c r="Y262" s="167" t="str">
        <f t="array" ref="Y262">IFERROR(IF(LEN(Y$4)=0,"",INDEX(Kanban_Helper!$F$5:$F$504,
MATCH(Y$4&amp;"-"&amp;(ROW($K262)-ROW($K$5)-MOD(ROW($K262)-ROW($K$5),3))/3+1, Kanban_Helper!$E$5:$E$504&amp;"-"&amp;Kanban_Helper!$G$5:$G$504,0),
1)),"")</f>
        <v/>
      </c>
      <c r="Z262" s="167" t="str">
        <f t="array" ref="Z262">IFERROR(IF(LEN(Z$4)=0,"",INDEX(Kanban_Helper!$F$5:$F$504,
MATCH(Z$4&amp;"-"&amp;(ROW($K262)-ROW($K$5)-MOD(ROW($K262)-ROW($K$5),3))/3+1, Kanban_Helper!$E$5:$E$504&amp;"-"&amp;Kanban_Helper!$G$5:$G$504,0),
1)),"")</f>
        <v/>
      </c>
    </row>
    <row r="263" spans="2:26" x14ac:dyDescent="0.25">
      <c r="B263" s="163"/>
      <c r="C263" s="163"/>
      <c r="D263" s="163"/>
      <c r="E263" s="163"/>
      <c r="F263" s="163"/>
      <c r="G263" s="295">
        <f>COUNTIF($E$5:E263,E263)</f>
        <v>0</v>
      </c>
      <c r="L263" s="166" t="str">
        <f t="shared" ref="L263:Z263" si="175">IFERROR(L265,"-")</f>
        <v/>
      </c>
      <c r="M263" s="166" t="str">
        <f t="shared" si="175"/>
        <v/>
      </c>
      <c r="N263" s="166" t="str">
        <f t="shared" si="175"/>
        <v/>
      </c>
      <c r="O263" s="166" t="str">
        <f t="shared" si="175"/>
        <v/>
      </c>
      <c r="P263" s="166" t="str">
        <f t="shared" si="175"/>
        <v/>
      </c>
      <c r="Q263" s="166" t="str">
        <f t="shared" si="175"/>
        <v/>
      </c>
      <c r="R263" s="166" t="str">
        <f t="shared" si="175"/>
        <v/>
      </c>
      <c r="S263" s="166" t="str">
        <f t="shared" si="175"/>
        <v/>
      </c>
      <c r="T263" s="166" t="str">
        <f t="shared" si="175"/>
        <v/>
      </c>
      <c r="U263" s="166" t="str">
        <f t="shared" si="175"/>
        <v/>
      </c>
      <c r="V263" s="166" t="str">
        <f t="shared" si="175"/>
        <v/>
      </c>
      <c r="W263" s="166" t="str">
        <f t="shared" si="175"/>
        <v/>
      </c>
      <c r="X263" s="166" t="str">
        <f t="shared" si="175"/>
        <v/>
      </c>
      <c r="Y263" s="166" t="str">
        <f t="shared" si="175"/>
        <v/>
      </c>
      <c r="Z263" s="166" t="str">
        <f t="shared" si="175"/>
        <v/>
      </c>
    </row>
    <row r="264" spans="2:26" x14ac:dyDescent="0.25">
      <c r="B264" s="163"/>
      <c r="C264" s="163"/>
      <c r="D264" s="163"/>
      <c r="E264" s="163"/>
      <c r="F264" s="163"/>
      <c r="G264" s="295">
        <f>COUNTIF($E$5:E264,E264)</f>
        <v>0</v>
      </c>
      <c r="L264" s="166" t="str">
        <f t="shared" ref="L264:Z264" si="176">IFERROR(L265,"-")</f>
        <v/>
      </c>
      <c r="M264" s="166" t="str">
        <f t="shared" si="176"/>
        <v/>
      </c>
      <c r="N264" s="166" t="str">
        <f t="shared" si="176"/>
        <v/>
      </c>
      <c r="O264" s="166" t="str">
        <f t="shared" si="176"/>
        <v/>
      </c>
      <c r="P264" s="166" t="str">
        <f t="shared" si="176"/>
        <v/>
      </c>
      <c r="Q264" s="166" t="str">
        <f t="shared" si="176"/>
        <v/>
      </c>
      <c r="R264" s="166" t="str">
        <f t="shared" si="176"/>
        <v/>
      </c>
      <c r="S264" s="166" t="str">
        <f t="shared" si="176"/>
        <v/>
      </c>
      <c r="T264" s="166" t="str">
        <f t="shared" si="176"/>
        <v/>
      </c>
      <c r="U264" s="166" t="str">
        <f t="shared" si="176"/>
        <v/>
      </c>
      <c r="V264" s="166" t="str">
        <f t="shared" si="176"/>
        <v/>
      </c>
      <c r="W264" s="166" t="str">
        <f t="shared" si="176"/>
        <v/>
      </c>
      <c r="X264" s="166" t="str">
        <f t="shared" si="176"/>
        <v/>
      </c>
      <c r="Y264" s="166" t="str">
        <f t="shared" si="176"/>
        <v/>
      </c>
      <c r="Z264" s="166" t="str">
        <f t="shared" si="176"/>
        <v/>
      </c>
    </row>
    <row r="265" spans="2:26" x14ac:dyDescent="0.25">
      <c r="B265" s="163"/>
      <c r="C265" s="163"/>
      <c r="D265" s="163"/>
      <c r="E265" s="163"/>
      <c r="F265" s="163"/>
      <c r="G265" s="295">
        <f>COUNTIF($E$5:E265,E265)</f>
        <v>0</v>
      </c>
      <c r="L265" s="167" t="str">
        <f t="array" ref="L265">IFERROR(IF(LEN(L$4)=0,"",INDEX(Kanban_Helper!$F$5:$F$504,
MATCH(L$4&amp;"-"&amp;(ROW($K265)-ROW($K$5)-MOD(ROW($K265)-ROW($K$5),3))/3+1, Kanban_Helper!$E$5:$E$504&amp;"-"&amp;Kanban_Helper!$G$5:$G$504,0),
1)),"")</f>
        <v/>
      </c>
      <c r="M265" s="167" t="str">
        <f t="array" ref="M265">IFERROR(IF(LEN(M$4)=0,"",INDEX(Kanban_Helper!$F$5:$F$504,
MATCH(M$4&amp;"-"&amp;(ROW($K265)-ROW($K$5)-MOD(ROW($K265)-ROW($K$5),3))/3+1, Kanban_Helper!$E$5:$E$504&amp;"-"&amp;Kanban_Helper!$G$5:$G$504,0),
1)),"")</f>
        <v/>
      </c>
      <c r="N265" s="167" t="str">
        <f t="array" ref="N265">IFERROR(IF(LEN(N$4)=0,"",INDEX(Kanban_Helper!$F$5:$F$504,
MATCH(N$4&amp;"-"&amp;(ROW($K265)-ROW($K$5)-MOD(ROW($K265)-ROW($K$5),3))/3+1, Kanban_Helper!$E$5:$E$504&amp;"-"&amp;Kanban_Helper!$G$5:$G$504,0),
1)),"")</f>
        <v/>
      </c>
      <c r="O265" s="167" t="str">
        <f t="array" ref="O265">IFERROR(IF(LEN(O$4)=0,"",INDEX(Kanban_Helper!$F$5:$F$504,
MATCH(O$4&amp;"-"&amp;(ROW($K265)-ROW($K$5)-MOD(ROW($K265)-ROW($K$5),3))/3+1, Kanban_Helper!$E$5:$E$504&amp;"-"&amp;Kanban_Helper!$G$5:$G$504,0),
1)),"")</f>
        <v/>
      </c>
      <c r="P265" s="167" t="str">
        <f t="array" ref="P265">IFERROR(IF(LEN(P$4)=0,"",INDEX(Kanban_Helper!$F$5:$F$504,
MATCH(P$4&amp;"-"&amp;(ROW($K265)-ROW($K$5)-MOD(ROW($K265)-ROW($K$5),3))/3+1, Kanban_Helper!$E$5:$E$504&amp;"-"&amp;Kanban_Helper!$G$5:$G$504,0),
1)),"")</f>
        <v/>
      </c>
      <c r="Q265" s="167" t="str">
        <f t="array" ref="Q265">IFERROR(IF(LEN(Q$4)=0,"",INDEX(Kanban_Helper!$F$5:$F$504,
MATCH(Q$4&amp;"-"&amp;(ROW($K265)-ROW($K$5)-MOD(ROW($K265)-ROW($K$5),3))/3+1, Kanban_Helper!$E$5:$E$504&amp;"-"&amp;Kanban_Helper!$G$5:$G$504,0),
1)),"")</f>
        <v/>
      </c>
      <c r="R265" s="167" t="str">
        <f t="array" ref="R265">IFERROR(IF(LEN(R$4)=0,"",INDEX(Kanban_Helper!$F$5:$F$504,
MATCH(R$4&amp;"-"&amp;(ROW($K265)-ROW($K$5)-MOD(ROW($K265)-ROW($K$5),3))/3+1, Kanban_Helper!$E$5:$E$504&amp;"-"&amp;Kanban_Helper!$G$5:$G$504,0),
1)),"")</f>
        <v/>
      </c>
      <c r="S265" s="167" t="str">
        <f t="array" ref="S265">IFERROR(IF(LEN(S$4)=0,"",INDEX(Kanban_Helper!$F$5:$F$504,
MATCH(S$4&amp;"-"&amp;(ROW($K265)-ROW($K$5)-MOD(ROW($K265)-ROW($K$5),3))/3+1, Kanban_Helper!$E$5:$E$504&amp;"-"&amp;Kanban_Helper!$G$5:$G$504,0),
1)),"")</f>
        <v/>
      </c>
      <c r="T265" s="167" t="str">
        <f t="array" ref="T265">IFERROR(IF(LEN(T$4)=0,"",INDEX(Kanban_Helper!$F$5:$F$504,
MATCH(T$4&amp;"-"&amp;(ROW($K265)-ROW($K$5)-MOD(ROW($K265)-ROW($K$5),3))/3+1, Kanban_Helper!$E$5:$E$504&amp;"-"&amp;Kanban_Helper!$G$5:$G$504,0),
1)),"")</f>
        <v/>
      </c>
      <c r="U265" s="167" t="str">
        <f t="array" ref="U265">IFERROR(IF(LEN(U$4)=0,"",INDEX(Kanban_Helper!$F$5:$F$504,
MATCH(U$4&amp;"-"&amp;(ROW($K265)-ROW($K$5)-MOD(ROW($K265)-ROW($K$5),3))/3+1, Kanban_Helper!$E$5:$E$504&amp;"-"&amp;Kanban_Helper!$G$5:$G$504,0),
1)),"")</f>
        <v/>
      </c>
      <c r="V265" s="167" t="str">
        <f t="array" ref="V265">IFERROR(IF(LEN(V$4)=0,"",INDEX(Kanban_Helper!$F$5:$F$504,
MATCH(V$4&amp;"-"&amp;(ROW($K265)-ROW($K$5)-MOD(ROW($K265)-ROW($K$5),3))/3+1, Kanban_Helper!$E$5:$E$504&amp;"-"&amp;Kanban_Helper!$G$5:$G$504,0),
1)),"")</f>
        <v/>
      </c>
      <c r="W265" s="167" t="str">
        <f t="array" ref="W265">IFERROR(IF(LEN(W$4)=0,"",INDEX(Kanban_Helper!$F$5:$F$504,
MATCH(W$4&amp;"-"&amp;(ROW($K265)-ROW($K$5)-MOD(ROW($K265)-ROW($K$5),3))/3+1, Kanban_Helper!$E$5:$E$504&amp;"-"&amp;Kanban_Helper!$G$5:$G$504,0),
1)),"")</f>
        <v/>
      </c>
      <c r="X265" s="167" t="str">
        <f t="array" ref="X265">IFERROR(IF(LEN(X$4)=0,"",INDEX(Kanban_Helper!$F$5:$F$504,
MATCH(X$4&amp;"-"&amp;(ROW($K265)-ROW($K$5)-MOD(ROW($K265)-ROW($K$5),3))/3+1, Kanban_Helper!$E$5:$E$504&amp;"-"&amp;Kanban_Helper!$G$5:$G$504,0),
1)),"")</f>
        <v/>
      </c>
      <c r="Y265" s="167" t="str">
        <f t="array" ref="Y265">IFERROR(IF(LEN(Y$4)=0,"",INDEX(Kanban_Helper!$F$5:$F$504,
MATCH(Y$4&amp;"-"&amp;(ROW($K265)-ROW($K$5)-MOD(ROW($K265)-ROW($K$5),3))/3+1, Kanban_Helper!$E$5:$E$504&amp;"-"&amp;Kanban_Helper!$G$5:$G$504,0),
1)),"")</f>
        <v/>
      </c>
      <c r="Z265" s="167" t="str">
        <f t="array" ref="Z265">IFERROR(IF(LEN(Z$4)=0,"",INDEX(Kanban_Helper!$F$5:$F$504,
MATCH(Z$4&amp;"-"&amp;(ROW($K265)-ROW($K$5)-MOD(ROW($K265)-ROW($K$5),3))/3+1, Kanban_Helper!$E$5:$E$504&amp;"-"&amp;Kanban_Helper!$G$5:$G$504,0),
1)),"")</f>
        <v/>
      </c>
    </row>
    <row r="266" spans="2:26" x14ac:dyDescent="0.25">
      <c r="B266" s="163"/>
      <c r="C266" s="163"/>
      <c r="D266" s="163"/>
      <c r="E266" s="163"/>
      <c r="F266" s="163"/>
      <c r="G266" s="295">
        <f>COUNTIF($E$5:E266,E266)</f>
        <v>0</v>
      </c>
      <c r="L266" s="166" t="str">
        <f t="shared" ref="L266:Z266" si="177">IFERROR(L268,"-")</f>
        <v/>
      </c>
      <c r="M266" s="166" t="str">
        <f t="shared" si="177"/>
        <v/>
      </c>
      <c r="N266" s="166" t="str">
        <f t="shared" si="177"/>
        <v/>
      </c>
      <c r="O266" s="166" t="str">
        <f t="shared" si="177"/>
        <v/>
      </c>
      <c r="P266" s="166" t="str">
        <f t="shared" si="177"/>
        <v/>
      </c>
      <c r="Q266" s="166" t="str">
        <f t="shared" si="177"/>
        <v/>
      </c>
      <c r="R266" s="166" t="str">
        <f t="shared" si="177"/>
        <v/>
      </c>
      <c r="S266" s="166" t="str">
        <f t="shared" si="177"/>
        <v/>
      </c>
      <c r="T266" s="166" t="str">
        <f t="shared" si="177"/>
        <v/>
      </c>
      <c r="U266" s="166" t="str">
        <f t="shared" si="177"/>
        <v/>
      </c>
      <c r="V266" s="166" t="str">
        <f t="shared" si="177"/>
        <v/>
      </c>
      <c r="W266" s="166" t="str">
        <f t="shared" si="177"/>
        <v/>
      </c>
      <c r="X266" s="166" t="str">
        <f t="shared" si="177"/>
        <v/>
      </c>
      <c r="Y266" s="166" t="str">
        <f t="shared" si="177"/>
        <v/>
      </c>
      <c r="Z266" s="166" t="str">
        <f t="shared" si="177"/>
        <v/>
      </c>
    </row>
    <row r="267" spans="2:26" x14ac:dyDescent="0.25">
      <c r="B267" s="163"/>
      <c r="C267" s="163"/>
      <c r="D267" s="163"/>
      <c r="E267" s="163"/>
      <c r="F267" s="163"/>
      <c r="G267" s="295">
        <f>COUNTIF($E$5:E267,E267)</f>
        <v>0</v>
      </c>
      <c r="L267" s="166" t="str">
        <f t="shared" ref="L267:Z267" si="178">IFERROR(L268,"-")</f>
        <v/>
      </c>
      <c r="M267" s="166" t="str">
        <f t="shared" si="178"/>
        <v/>
      </c>
      <c r="N267" s="166" t="str">
        <f t="shared" si="178"/>
        <v/>
      </c>
      <c r="O267" s="166" t="str">
        <f t="shared" si="178"/>
        <v/>
      </c>
      <c r="P267" s="166" t="str">
        <f t="shared" si="178"/>
        <v/>
      </c>
      <c r="Q267" s="166" t="str">
        <f t="shared" si="178"/>
        <v/>
      </c>
      <c r="R267" s="166" t="str">
        <f t="shared" si="178"/>
        <v/>
      </c>
      <c r="S267" s="166" t="str">
        <f t="shared" si="178"/>
        <v/>
      </c>
      <c r="T267" s="166" t="str">
        <f t="shared" si="178"/>
        <v/>
      </c>
      <c r="U267" s="166" t="str">
        <f t="shared" si="178"/>
        <v/>
      </c>
      <c r="V267" s="166" t="str">
        <f t="shared" si="178"/>
        <v/>
      </c>
      <c r="W267" s="166" t="str">
        <f t="shared" si="178"/>
        <v/>
      </c>
      <c r="X267" s="166" t="str">
        <f t="shared" si="178"/>
        <v/>
      </c>
      <c r="Y267" s="166" t="str">
        <f t="shared" si="178"/>
        <v/>
      </c>
      <c r="Z267" s="166" t="str">
        <f t="shared" si="178"/>
        <v/>
      </c>
    </row>
    <row r="268" spans="2:26" x14ac:dyDescent="0.25">
      <c r="B268" s="163"/>
      <c r="C268" s="163"/>
      <c r="D268" s="163"/>
      <c r="E268" s="163"/>
      <c r="F268" s="163"/>
      <c r="G268" s="295">
        <f>COUNTIF($E$5:E268,E268)</f>
        <v>0</v>
      </c>
      <c r="L268" s="167" t="str">
        <f t="array" ref="L268">IFERROR(IF(LEN(L$4)=0,"",INDEX(Kanban_Helper!$F$5:$F$504,
MATCH(L$4&amp;"-"&amp;(ROW($K268)-ROW($K$5)-MOD(ROW($K268)-ROW($K$5),3))/3+1, Kanban_Helper!$E$5:$E$504&amp;"-"&amp;Kanban_Helper!$G$5:$G$504,0),
1)),"")</f>
        <v/>
      </c>
      <c r="M268" s="167" t="str">
        <f t="array" ref="M268">IFERROR(IF(LEN(M$4)=0,"",INDEX(Kanban_Helper!$F$5:$F$504,
MATCH(M$4&amp;"-"&amp;(ROW($K268)-ROW($K$5)-MOD(ROW($K268)-ROW($K$5),3))/3+1, Kanban_Helper!$E$5:$E$504&amp;"-"&amp;Kanban_Helper!$G$5:$G$504,0),
1)),"")</f>
        <v/>
      </c>
      <c r="N268" s="167" t="str">
        <f t="array" ref="N268">IFERROR(IF(LEN(N$4)=0,"",INDEX(Kanban_Helper!$F$5:$F$504,
MATCH(N$4&amp;"-"&amp;(ROW($K268)-ROW($K$5)-MOD(ROW($K268)-ROW($K$5),3))/3+1, Kanban_Helper!$E$5:$E$504&amp;"-"&amp;Kanban_Helper!$G$5:$G$504,0),
1)),"")</f>
        <v/>
      </c>
      <c r="O268" s="167" t="str">
        <f t="array" ref="O268">IFERROR(IF(LEN(O$4)=0,"",INDEX(Kanban_Helper!$F$5:$F$504,
MATCH(O$4&amp;"-"&amp;(ROW($K268)-ROW($K$5)-MOD(ROW($K268)-ROW($K$5),3))/3+1, Kanban_Helper!$E$5:$E$504&amp;"-"&amp;Kanban_Helper!$G$5:$G$504,0),
1)),"")</f>
        <v/>
      </c>
      <c r="P268" s="167" t="str">
        <f t="array" ref="P268">IFERROR(IF(LEN(P$4)=0,"",INDEX(Kanban_Helper!$F$5:$F$504,
MATCH(P$4&amp;"-"&amp;(ROW($K268)-ROW($K$5)-MOD(ROW($K268)-ROW($K$5),3))/3+1, Kanban_Helper!$E$5:$E$504&amp;"-"&amp;Kanban_Helper!$G$5:$G$504,0),
1)),"")</f>
        <v/>
      </c>
      <c r="Q268" s="167" t="str">
        <f t="array" ref="Q268">IFERROR(IF(LEN(Q$4)=0,"",INDEX(Kanban_Helper!$F$5:$F$504,
MATCH(Q$4&amp;"-"&amp;(ROW($K268)-ROW($K$5)-MOD(ROW($K268)-ROW($K$5),3))/3+1, Kanban_Helper!$E$5:$E$504&amp;"-"&amp;Kanban_Helper!$G$5:$G$504,0),
1)),"")</f>
        <v/>
      </c>
      <c r="R268" s="167" t="str">
        <f t="array" ref="R268">IFERROR(IF(LEN(R$4)=0,"",INDEX(Kanban_Helper!$F$5:$F$504,
MATCH(R$4&amp;"-"&amp;(ROW($K268)-ROW($K$5)-MOD(ROW($K268)-ROW($K$5),3))/3+1, Kanban_Helper!$E$5:$E$504&amp;"-"&amp;Kanban_Helper!$G$5:$G$504,0),
1)),"")</f>
        <v/>
      </c>
      <c r="S268" s="167" t="str">
        <f t="array" ref="S268">IFERROR(IF(LEN(S$4)=0,"",INDEX(Kanban_Helper!$F$5:$F$504,
MATCH(S$4&amp;"-"&amp;(ROW($K268)-ROW($K$5)-MOD(ROW($K268)-ROW($K$5),3))/3+1, Kanban_Helper!$E$5:$E$504&amp;"-"&amp;Kanban_Helper!$G$5:$G$504,0),
1)),"")</f>
        <v/>
      </c>
      <c r="T268" s="167" t="str">
        <f t="array" ref="T268">IFERROR(IF(LEN(T$4)=0,"",INDEX(Kanban_Helper!$F$5:$F$504,
MATCH(T$4&amp;"-"&amp;(ROW($K268)-ROW($K$5)-MOD(ROW($K268)-ROW($K$5),3))/3+1, Kanban_Helper!$E$5:$E$504&amp;"-"&amp;Kanban_Helper!$G$5:$G$504,0),
1)),"")</f>
        <v/>
      </c>
      <c r="U268" s="167" t="str">
        <f t="array" ref="U268">IFERROR(IF(LEN(U$4)=0,"",INDEX(Kanban_Helper!$F$5:$F$504,
MATCH(U$4&amp;"-"&amp;(ROW($K268)-ROW($K$5)-MOD(ROW($K268)-ROW($K$5),3))/3+1, Kanban_Helper!$E$5:$E$504&amp;"-"&amp;Kanban_Helper!$G$5:$G$504,0),
1)),"")</f>
        <v/>
      </c>
      <c r="V268" s="167" t="str">
        <f t="array" ref="V268">IFERROR(IF(LEN(V$4)=0,"",INDEX(Kanban_Helper!$F$5:$F$504,
MATCH(V$4&amp;"-"&amp;(ROW($K268)-ROW($K$5)-MOD(ROW($K268)-ROW($K$5),3))/3+1, Kanban_Helper!$E$5:$E$504&amp;"-"&amp;Kanban_Helper!$G$5:$G$504,0),
1)),"")</f>
        <v/>
      </c>
      <c r="W268" s="167" t="str">
        <f t="array" ref="W268">IFERROR(IF(LEN(W$4)=0,"",INDEX(Kanban_Helper!$F$5:$F$504,
MATCH(W$4&amp;"-"&amp;(ROW($K268)-ROW($K$5)-MOD(ROW($K268)-ROW($K$5),3))/3+1, Kanban_Helper!$E$5:$E$504&amp;"-"&amp;Kanban_Helper!$G$5:$G$504,0),
1)),"")</f>
        <v/>
      </c>
      <c r="X268" s="167" t="str">
        <f t="array" ref="X268">IFERROR(IF(LEN(X$4)=0,"",INDEX(Kanban_Helper!$F$5:$F$504,
MATCH(X$4&amp;"-"&amp;(ROW($K268)-ROW($K$5)-MOD(ROW($K268)-ROW($K$5),3))/3+1, Kanban_Helper!$E$5:$E$504&amp;"-"&amp;Kanban_Helper!$G$5:$G$504,0),
1)),"")</f>
        <v/>
      </c>
      <c r="Y268" s="167" t="str">
        <f t="array" ref="Y268">IFERROR(IF(LEN(Y$4)=0,"",INDEX(Kanban_Helper!$F$5:$F$504,
MATCH(Y$4&amp;"-"&amp;(ROW($K268)-ROW($K$5)-MOD(ROW($K268)-ROW($K$5),3))/3+1, Kanban_Helper!$E$5:$E$504&amp;"-"&amp;Kanban_Helper!$G$5:$G$504,0),
1)),"")</f>
        <v/>
      </c>
      <c r="Z268" s="167" t="str">
        <f t="array" ref="Z268">IFERROR(IF(LEN(Z$4)=0,"",INDEX(Kanban_Helper!$F$5:$F$504,
MATCH(Z$4&amp;"-"&amp;(ROW($K268)-ROW($K$5)-MOD(ROW($K268)-ROW($K$5),3))/3+1, Kanban_Helper!$E$5:$E$504&amp;"-"&amp;Kanban_Helper!$G$5:$G$504,0),
1)),"")</f>
        <v/>
      </c>
    </row>
    <row r="269" spans="2:26" x14ac:dyDescent="0.25">
      <c r="B269" s="163"/>
      <c r="C269" s="163"/>
      <c r="D269" s="163"/>
      <c r="E269" s="163"/>
      <c r="F269" s="163"/>
      <c r="G269" s="295">
        <f>COUNTIF($E$5:E269,E269)</f>
        <v>0</v>
      </c>
      <c r="L269" s="166" t="str">
        <f t="shared" ref="L269:Z269" si="179">IFERROR(L271,"-")</f>
        <v/>
      </c>
      <c r="M269" s="166" t="str">
        <f t="shared" si="179"/>
        <v/>
      </c>
      <c r="N269" s="166" t="str">
        <f t="shared" si="179"/>
        <v/>
      </c>
      <c r="O269" s="166" t="str">
        <f t="shared" si="179"/>
        <v/>
      </c>
      <c r="P269" s="166" t="str">
        <f t="shared" si="179"/>
        <v/>
      </c>
      <c r="Q269" s="166" t="str">
        <f t="shared" si="179"/>
        <v/>
      </c>
      <c r="R269" s="166" t="str">
        <f t="shared" si="179"/>
        <v/>
      </c>
      <c r="S269" s="166" t="str">
        <f t="shared" si="179"/>
        <v/>
      </c>
      <c r="T269" s="166" t="str">
        <f t="shared" si="179"/>
        <v/>
      </c>
      <c r="U269" s="166" t="str">
        <f t="shared" si="179"/>
        <v/>
      </c>
      <c r="V269" s="166" t="str">
        <f t="shared" si="179"/>
        <v/>
      </c>
      <c r="W269" s="166" t="str">
        <f t="shared" si="179"/>
        <v/>
      </c>
      <c r="X269" s="166" t="str">
        <f t="shared" si="179"/>
        <v/>
      </c>
      <c r="Y269" s="166" t="str">
        <f t="shared" si="179"/>
        <v/>
      </c>
      <c r="Z269" s="166" t="str">
        <f t="shared" si="179"/>
        <v/>
      </c>
    </row>
    <row r="270" spans="2:26" x14ac:dyDescent="0.25">
      <c r="B270" s="163"/>
      <c r="C270" s="163"/>
      <c r="D270" s="163"/>
      <c r="E270" s="163"/>
      <c r="F270" s="163"/>
      <c r="G270" s="295">
        <f>COUNTIF($E$5:E270,E270)</f>
        <v>0</v>
      </c>
      <c r="L270" s="166" t="str">
        <f t="shared" ref="L270:Z270" si="180">IFERROR(L271,"-")</f>
        <v/>
      </c>
      <c r="M270" s="166" t="str">
        <f t="shared" si="180"/>
        <v/>
      </c>
      <c r="N270" s="166" t="str">
        <f t="shared" si="180"/>
        <v/>
      </c>
      <c r="O270" s="166" t="str">
        <f t="shared" si="180"/>
        <v/>
      </c>
      <c r="P270" s="166" t="str">
        <f t="shared" si="180"/>
        <v/>
      </c>
      <c r="Q270" s="166" t="str">
        <f t="shared" si="180"/>
        <v/>
      </c>
      <c r="R270" s="166" t="str">
        <f t="shared" si="180"/>
        <v/>
      </c>
      <c r="S270" s="166" t="str">
        <f t="shared" si="180"/>
        <v/>
      </c>
      <c r="T270" s="166" t="str">
        <f t="shared" si="180"/>
        <v/>
      </c>
      <c r="U270" s="166" t="str">
        <f t="shared" si="180"/>
        <v/>
      </c>
      <c r="V270" s="166" t="str">
        <f t="shared" si="180"/>
        <v/>
      </c>
      <c r="W270" s="166" t="str">
        <f t="shared" si="180"/>
        <v/>
      </c>
      <c r="X270" s="166" t="str">
        <f t="shared" si="180"/>
        <v/>
      </c>
      <c r="Y270" s="166" t="str">
        <f t="shared" si="180"/>
        <v/>
      </c>
      <c r="Z270" s="166" t="str">
        <f t="shared" si="180"/>
        <v/>
      </c>
    </row>
    <row r="271" spans="2:26" x14ac:dyDescent="0.25">
      <c r="B271" s="163"/>
      <c r="C271" s="163"/>
      <c r="D271" s="163"/>
      <c r="E271" s="163"/>
      <c r="F271" s="163"/>
      <c r="G271" s="295">
        <f>COUNTIF($E$5:E271,E271)</f>
        <v>0</v>
      </c>
      <c r="L271" s="167" t="str">
        <f t="array" ref="L271">IFERROR(IF(LEN(L$4)=0,"",INDEX(Kanban_Helper!$F$5:$F$504,
MATCH(L$4&amp;"-"&amp;(ROW($K271)-ROW($K$5)-MOD(ROW($K271)-ROW($K$5),3))/3+1, Kanban_Helper!$E$5:$E$504&amp;"-"&amp;Kanban_Helper!$G$5:$G$504,0),
1)),"")</f>
        <v/>
      </c>
      <c r="M271" s="167" t="str">
        <f t="array" ref="M271">IFERROR(IF(LEN(M$4)=0,"",INDEX(Kanban_Helper!$F$5:$F$504,
MATCH(M$4&amp;"-"&amp;(ROW($K271)-ROW($K$5)-MOD(ROW($K271)-ROW($K$5),3))/3+1, Kanban_Helper!$E$5:$E$504&amp;"-"&amp;Kanban_Helper!$G$5:$G$504,0),
1)),"")</f>
        <v/>
      </c>
      <c r="N271" s="167" t="str">
        <f t="array" ref="N271">IFERROR(IF(LEN(N$4)=0,"",INDEX(Kanban_Helper!$F$5:$F$504,
MATCH(N$4&amp;"-"&amp;(ROW($K271)-ROW($K$5)-MOD(ROW($K271)-ROW($K$5),3))/3+1, Kanban_Helper!$E$5:$E$504&amp;"-"&amp;Kanban_Helper!$G$5:$G$504,0),
1)),"")</f>
        <v/>
      </c>
      <c r="O271" s="167" t="str">
        <f t="array" ref="O271">IFERROR(IF(LEN(O$4)=0,"",INDEX(Kanban_Helper!$F$5:$F$504,
MATCH(O$4&amp;"-"&amp;(ROW($K271)-ROW($K$5)-MOD(ROW($K271)-ROW($K$5),3))/3+1, Kanban_Helper!$E$5:$E$504&amp;"-"&amp;Kanban_Helper!$G$5:$G$504,0),
1)),"")</f>
        <v/>
      </c>
      <c r="P271" s="167" t="str">
        <f t="array" ref="P271">IFERROR(IF(LEN(P$4)=0,"",INDEX(Kanban_Helper!$F$5:$F$504,
MATCH(P$4&amp;"-"&amp;(ROW($K271)-ROW($K$5)-MOD(ROW($K271)-ROW($K$5),3))/3+1, Kanban_Helper!$E$5:$E$504&amp;"-"&amp;Kanban_Helper!$G$5:$G$504,0),
1)),"")</f>
        <v/>
      </c>
      <c r="Q271" s="167" t="str">
        <f t="array" ref="Q271">IFERROR(IF(LEN(Q$4)=0,"",INDEX(Kanban_Helper!$F$5:$F$504,
MATCH(Q$4&amp;"-"&amp;(ROW($K271)-ROW($K$5)-MOD(ROW($K271)-ROW($K$5),3))/3+1, Kanban_Helper!$E$5:$E$504&amp;"-"&amp;Kanban_Helper!$G$5:$G$504,0),
1)),"")</f>
        <v/>
      </c>
      <c r="R271" s="167" t="str">
        <f t="array" ref="R271">IFERROR(IF(LEN(R$4)=0,"",INDEX(Kanban_Helper!$F$5:$F$504,
MATCH(R$4&amp;"-"&amp;(ROW($K271)-ROW($K$5)-MOD(ROW($K271)-ROW($K$5),3))/3+1, Kanban_Helper!$E$5:$E$504&amp;"-"&amp;Kanban_Helper!$G$5:$G$504,0),
1)),"")</f>
        <v/>
      </c>
      <c r="S271" s="167" t="str">
        <f t="array" ref="S271">IFERROR(IF(LEN(S$4)=0,"",INDEX(Kanban_Helper!$F$5:$F$504,
MATCH(S$4&amp;"-"&amp;(ROW($K271)-ROW($K$5)-MOD(ROW($K271)-ROW($K$5),3))/3+1, Kanban_Helper!$E$5:$E$504&amp;"-"&amp;Kanban_Helper!$G$5:$G$504,0),
1)),"")</f>
        <v/>
      </c>
      <c r="T271" s="167" t="str">
        <f t="array" ref="T271">IFERROR(IF(LEN(T$4)=0,"",INDEX(Kanban_Helper!$F$5:$F$504,
MATCH(T$4&amp;"-"&amp;(ROW($K271)-ROW($K$5)-MOD(ROW($K271)-ROW($K$5),3))/3+1, Kanban_Helper!$E$5:$E$504&amp;"-"&amp;Kanban_Helper!$G$5:$G$504,0),
1)),"")</f>
        <v/>
      </c>
      <c r="U271" s="167" t="str">
        <f t="array" ref="U271">IFERROR(IF(LEN(U$4)=0,"",INDEX(Kanban_Helper!$F$5:$F$504,
MATCH(U$4&amp;"-"&amp;(ROW($K271)-ROW($K$5)-MOD(ROW($K271)-ROW($K$5),3))/3+1, Kanban_Helper!$E$5:$E$504&amp;"-"&amp;Kanban_Helper!$G$5:$G$504,0),
1)),"")</f>
        <v/>
      </c>
      <c r="V271" s="167" t="str">
        <f t="array" ref="V271">IFERROR(IF(LEN(V$4)=0,"",INDEX(Kanban_Helper!$F$5:$F$504,
MATCH(V$4&amp;"-"&amp;(ROW($K271)-ROW($K$5)-MOD(ROW($K271)-ROW($K$5),3))/3+1, Kanban_Helper!$E$5:$E$504&amp;"-"&amp;Kanban_Helper!$G$5:$G$504,0),
1)),"")</f>
        <v/>
      </c>
      <c r="W271" s="167" t="str">
        <f t="array" ref="W271">IFERROR(IF(LEN(W$4)=0,"",INDEX(Kanban_Helper!$F$5:$F$504,
MATCH(W$4&amp;"-"&amp;(ROW($K271)-ROW($K$5)-MOD(ROW($K271)-ROW($K$5),3))/3+1, Kanban_Helper!$E$5:$E$504&amp;"-"&amp;Kanban_Helper!$G$5:$G$504,0),
1)),"")</f>
        <v/>
      </c>
      <c r="X271" s="167" t="str">
        <f t="array" ref="X271">IFERROR(IF(LEN(X$4)=0,"",INDEX(Kanban_Helper!$F$5:$F$504,
MATCH(X$4&amp;"-"&amp;(ROW($K271)-ROW($K$5)-MOD(ROW($K271)-ROW($K$5),3))/3+1, Kanban_Helper!$E$5:$E$504&amp;"-"&amp;Kanban_Helper!$G$5:$G$504,0),
1)),"")</f>
        <v/>
      </c>
      <c r="Y271" s="167" t="str">
        <f t="array" ref="Y271">IFERROR(IF(LEN(Y$4)=0,"",INDEX(Kanban_Helper!$F$5:$F$504,
MATCH(Y$4&amp;"-"&amp;(ROW($K271)-ROW($K$5)-MOD(ROW($K271)-ROW($K$5),3))/3+1, Kanban_Helper!$E$5:$E$504&amp;"-"&amp;Kanban_Helper!$G$5:$G$504,0),
1)),"")</f>
        <v/>
      </c>
      <c r="Z271" s="167" t="str">
        <f t="array" ref="Z271">IFERROR(IF(LEN(Z$4)=0,"",INDEX(Kanban_Helper!$F$5:$F$504,
MATCH(Z$4&amp;"-"&amp;(ROW($K271)-ROW($K$5)-MOD(ROW($K271)-ROW($K$5),3))/3+1, Kanban_Helper!$E$5:$E$504&amp;"-"&amp;Kanban_Helper!$G$5:$G$504,0),
1)),"")</f>
        <v/>
      </c>
    </row>
    <row r="272" spans="2:26" x14ac:dyDescent="0.25">
      <c r="B272" s="163"/>
      <c r="C272" s="163"/>
      <c r="D272" s="163"/>
      <c r="E272" s="163"/>
      <c r="F272" s="163"/>
      <c r="G272" s="295">
        <f>COUNTIF($E$5:E272,E272)</f>
        <v>0</v>
      </c>
      <c r="L272" s="166" t="str">
        <f t="shared" ref="L272:Z272" si="181">IFERROR(L274,"-")</f>
        <v/>
      </c>
      <c r="M272" s="166" t="str">
        <f t="shared" si="181"/>
        <v/>
      </c>
      <c r="N272" s="166" t="str">
        <f t="shared" si="181"/>
        <v/>
      </c>
      <c r="O272" s="166" t="str">
        <f t="shared" si="181"/>
        <v/>
      </c>
      <c r="P272" s="166" t="str">
        <f t="shared" si="181"/>
        <v/>
      </c>
      <c r="Q272" s="166" t="str">
        <f t="shared" si="181"/>
        <v/>
      </c>
      <c r="R272" s="166" t="str">
        <f t="shared" si="181"/>
        <v/>
      </c>
      <c r="S272" s="166" t="str">
        <f t="shared" si="181"/>
        <v/>
      </c>
      <c r="T272" s="166" t="str">
        <f t="shared" si="181"/>
        <v/>
      </c>
      <c r="U272" s="166" t="str">
        <f t="shared" si="181"/>
        <v/>
      </c>
      <c r="V272" s="166" t="str">
        <f t="shared" si="181"/>
        <v/>
      </c>
      <c r="W272" s="166" t="str">
        <f t="shared" si="181"/>
        <v/>
      </c>
      <c r="X272" s="166" t="str">
        <f t="shared" si="181"/>
        <v/>
      </c>
      <c r="Y272" s="166" t="str">
        <f t="shared" si="181"/>
        <v/>
      </c>
      <c r="Z272" s="166" t="str">
        <f t="shared" si="181"/>
        <v/>
      </c>
    </row>
    <row r="273" spans="2:26" x14ac:dyDescent="0.25">
      <c r="B273" s="163"/>
      <c r="C273" s="163"/>
      <c r="D273" s="163"/>
      <c r="E273" s="163"/>
      <c r="F273" s="163"/>
      <c r="G273" s="295">
        <f>COUNTIF($E$5:E273,E273)</f>
        <v>0</v>
      </c>
      <c r="L273" s="166" t="str">
        <f t="shared" ref="L273:Z273" si="182">IFERROR(L274,"-")</f>
        <v/>
      </c>
      <c r="M273" s="166" t="str">
        <f t="shared" si="182"/>
        <v/>
      </c>
      <c r="N273" s="166" t="str">
        <f t="shared" si="182"/>
        <v/>
      </c>
      <c r="O273" s="166" t="str">
        <f t="shared" si="182"/>
        <v/>
      </c>
      <c r="P273" s="166" t="str">
        <f t="shared" si="182"/>
        <v/>
      </c>
      <c r="Q273" s="166" t="str">
        <f t="shared" si="182"/>
        <v/>
      </c>
      <c r="R273" s="166" t="str">
        <f t="shared" si="182"/>
        <v/>
      </c>
      <c r="S273" s="166" t="str">
        <f t="shared" si="182"/>
        <v/>
      </c>
      <c r="T273" s="166" t="str">
        <f t="shared" si="182"/>
        <v/>
      </c>
      <c r="U273" s="166" t="str">
        <f t="shared" si="182"/>
        <v/>
      </c>
      <c r="V273" s="166" t="str">
        <f t="shared" si="182"/>
        <v/>
      </c>
      <c r="W273" s="166" t="str">
        <f t="shared" si="182"/>
        <v/>
      </c>
      <c r="X273" s="166" t="str">
        <f t="shared" si="182"/>
        <v/>
      </c>
      <c r="Y273" s="166" t="str">
        <f t="shared" si="182"/>
        <v/>
      </c>
      <c r="Z273" s="166" t="str">
        <f t="shared" si="182"/>
        <v/>
      </c>
    </row>
    <row r="274" spans="2:26" x14ac:dyDescent="0.25">
      <c r="B274" s="163"/>
      <c r="C274" s="163"/>
      <c r="D274" s="163"/>
      <c r="E274" s="163"/>
      <c r="F274" s="163"/>
      <c r="G274" s="295">
        <f>COUNTIF($E$5:E274,E274)</f>
        <v>0</v>
      </c>
      <c r="L274" s="167" t="str">
        <f t="array" ref="L274">IFERROR(IF(LEN(L$4)=0,"",INDEX(Kanban_Helper!$F$5:$F$504,
MATCH(L$4&amp;"-"&amp;(ROW($K274)-ROW($K$5)-MOD(ROW($K274)-ROW($K$5),3))/3+1, Kanban_Helper!$E$5:$E$504&amp;"-"&amp;Kanban_Helper!$G$5:$G$504,0),
1)),"")</f>
        <v/>
      </c>
      <c r="M274" s="167" t="str">
        <f t="array" ref="M274">IFERROR(IF(LEN(M$4)=0,"",INDEX(Kanban_Helper!$F$5:$F$504,
MATCH(M$4&amp;"-"&amp;(ROW($K274)-ROW($K$5)-MOD(ROW($K274)-ROW($K$5),3))/3+1, Kanban_Helper!$E$5:$E$504&amp;"-"&amp;Kanban_Helper!$G$5:$G$504,0),
1)),"")</f>
        <v/>
      </c>
      <c r="N274" s="167" t="str">
        <f t="array" ref="N274">IFERROR(IF(LEN(N$4)=0,"",INDEX(Kanban_Helper!$F$5:$F$504,
MATCH(N$4&amp;"-"&amp;(ROW($K274)-ROW($K$5)-MOD(ROW($K274)-ROW($K$5),3))/3+1, Kanban_Helper!$E$5:$E$504&amp;"-"&amp;Kanban_Helper!$G$5:$G$504,0),
1)),"")</f>
        <v/>
      </c>
      <c r="O274" s="167" t="str">
        <f t="array" ref="O274">IFERROR(IF(LEN(O$4)=0,"",INDEX(Kanban_Helper!$F$5:$F$504,
MATCH(O$4&amp;"-"&amp;(ROW($K274)-ROW($K$5)-MOD(ROW($K274)-ROW($K$5),3))/3+1, Kanban_Helper!$E$5:$E$504&amp;"-"&amp;Kanban_Helper!$G$5:$G$504,0),
1)),"")</f>
        <v/>
      </c>
      <c r="P274" s="167" t="str">
        <f t="array" ref="P274">IFERROR(IF(LEN(P$4)=0,"",INDEX(Kanban_Helper!$F$5:$F$504,
MATCH(P$4&amp;"-"&amp;(ROW($K274)-ROW($K$5)-MOD(ROW($K274)-ROW($K$5),3))/3+1, Kanban_Helper!$E$5:$E$504&amp;"-"&amp;Kanban_Helper!$G$5:$G$504,0),
1)),"")</f>
        <v/>
      </c>
      <c r="Q274" s="167" t="str">
        <f t="array" ref="Q274">IFERROR(IF(LEN(Q$4)=0,"",INDEX(Kanban_Helper!$F$5:$F$504,
MATCH(Q$4&amp;"-"&amp;(ROW($K274)-ROW($K$5)-MOD(ROW($K274)-ROW($K$5),3))/3+1, Kanban_Helper!$E$5:$E$504&amp;"-"&amp;Kanban_Helper!$G$5:$G$504,0),
1)),"")</f>
        <v/>
      </c>
      <c r="R274" s="167" t="str">
        <f t="array" ref="R274">IFERROR(IF(LEN(R$4)=0,"",INDEX(Kanban_Helper!$F$5:$F$504,
MATCH(R$4&amp;"-"&amp;(ROW($K274)-ROW($K$5)-MOD(ROW($K274)-ROW($K$5),3))/3+1, Kanban_Helper!$E$5:$E$504&amp;"-"&amp;Kanban_Helper!$G$5:$G$504,0),
1)),"")</f>
        <v/>
      </c>
      <c r="S274" s="167" t="str">
        <f t="array" ref="S274">IFERROR(IF(LEN(S$4)=0,"",INDEX(Kanban_Helper!$F$5:$F$504,
MATCH(S$4&amp;"-"&amp;(ROW($K274)-ROW($K$5)-MOD(ROW($K274)-ROW($K$5),3))/3+1, Kanban_Helper!$E$5:$E$504&amp;"-"&amp;Kanban_Helper!$G$5:$G$504,0),
1)),"")</f>
        <v/>
      </c>
      <c r="T274" s="167" t="str">
        <f t="array" ref="T274">IFERROR(IF(LEN(T$4)=0,"",INDEX(Kanban_Helper!$F$5:$F$504,
MATCH(T$4&amp;"-"&amp;(ROW($K274)-ROW($K$5)-MOD(ROW($K274)-ROW($K$5),3))/3+1, Kanban_Helper!$E$5:$E$504&amp;"-"&amp;Kanban_Helper!$G$5:$G$504,0),
1)),"")</f>
        <v/>
      </c>
      <c r="U274" s="167" t="str">
        <f t="array" ref="U274">IFERROR(IF(LEN(U$4)=0,"",INDEX(Kanban_Helper!$F$5:$F$504,
MATCH(U$4&amp;"-"&amp;(ROW($K274)-ROW($K$5)-MOD(ROW($K274)-ROW($K$5),3))/3+1, Kanban_Helper!$E$5:$E$504&amp;"-"&amp;Kanban_Helper!$G$5:$G$504,0),
1)),"")</f>
        <v/>
      </c>
      <c r="V274" s="167" t="str">
        <f t="array" ref="V274">IFERROR(IF(LEN(V$4)=0,"",INDEX(Kanban_Helper!$F$5:$F$504,
MATCH(V$4&amp;"-"&amp;(ROW($K274)-ROW($K$5)-MOD(ROW($K274)-ROW($K$5),3))/3+1, Kanban_Helper!$E$5:$E$504&amp;"-"&amp;Kanban_Helper!$G$5:$G$504,0),
1)),"")</f>
        <v/>
      </c>
      <c r="W274" s="167" t="str">
        <f t="array" ref="W274">IFERROR(IF(LEN(W$4)=0,"",INDEX(Kanban_Helper!$F$5:$F$504,
MATCH(W$4&amp;"-"&amp;(ROW($K274)-ROW($K$5)-MOD(ROW($K274)-ROW($K$5),3))/3+1, Kanban_Helper!$E$5:$E$504&amp;"-"&amp;Kanban_Helper!$G$5:$G$504,0),
1)),"")</f>
        <v/>
      </c>
      <c r="X274" s="167" t="str">
        <f t="array" ref="X274">IFERROR(IF(LEN(X$4)=0,"",INDEX(Kanban_Helper!$F$5:$F$504,
MATCH(X$4&amp;"-"&amp;(ROW($K274)-ROW($K$5)-MOD(ROW($K274)-ROW($K$5),3))/3+1, Kanban_Helper!$E$5:$E$504&amp;"-"&amp;Kanban_Helper!$G$5:$G$504,0),
1)),"")</f>
        <v/>
      </c>
      <c r="Y274" s="167" t="str">
        <f t="array" ref="Y274">IFERROR(IF(LEN(Y$4)=0,"",INDEX(Kanban_Helper!$F$5:$F$504,
MATCH(Y$4&amp;"-"&amp;(ROW($K274)-ROW($K$5)-MOD(ROW($K274)-ROW($K$5),3))/3+1, Kanban_Helper!$E$5:$E$504&amp;"-"&amp;Kanban_Helper!$G$5:$G$504,0),
1)),"")</f>
        <v/>
      </c>
      <c r="Z274" s="167" t="str">
        <f t="array" ref="Z274">IFERROR(IF(LEN(Z$4)=0,"",INDEX(Kanban_Helper!$F$5:$F$504,
MATCH(Z$4&amp;"-"&amp;(ROW($K274)-ROW($K$5)-MOD(ROW($K274)-ROW($K$5),3))/3+1, Kanban_Helper!$E$5:$E$504&amp;"-"&amp;Kanban_Helper!$G$5:$G$504,0),
1)),"")</f>
        <v/>
      </c>
    </row>
    <row r="275" spans="2:26" x14ac:dyDescent="0.25">
      <c r="B275" s="163"/>
      <c r="C275" s="163"/>
      <c r="D275" s="163"/>
      <c r="E275" s="163"/>
      <c r="F275" s="163"/>
      <c r="G275" s="295">
        <f>COUNTIF($E$5:E275,E275)</f>
        <v>0</v>
      </c>
      <c r="L275" s="166" t="str">
        <f t="shared" ref="L275:Z275" si="183">IFERROR(L277,"-")</f>
        <v/>
      </c>
      <c r="M275" s="166" t="str">
        <f t="shared" si="183"/>
        <v/>
      </c>
      <c r="N275" s="166" t="str">
        <f t="shared" si="183"/>
        <v/>
      </c>
      <c r="O275" s="166" t="str">
        <f t="shared" si="183"/>
        <v/>
      </c>
      <c r="P275" s="166" t="str">
        <f t="shared" si="183"/>
        <v/>
      </c>
      <c r="Q275" s="166" t="str">
        <f t="shared" si="183"/>
        <v/>
      </c>
      <c r="R275" s="166" t="str">
        <f t="shared" si="183"/>
        <v/>
      </c>
      <c r="S275" s="166" t="str">
        <f t="shared" si="183"/>
        <v/>
      </c>
      <c r="T275" s="166" t="str">
        <f t="shared" si="183"/>
        <v/>
      </c>
      <c r="U275" s="166" t="str">
        <f t="shared" si="183"/>
        <v/>
      </c>
      <c r="V275" s="166" t="str">
        <f t="shared" si="183"/>
        <v/>
      </c>
      <c r="W275" s="166" t="str">
        <f t="shared" si="183"/>
        <v/>
      </c>
      <c r="X275" s="166" t="str">
        <f t="shared" si="183"/>
        <v/>
      </c>
      <c r="Y275" s="166" t="str">
        <f t="shared" si="183"/>
        <v/>
      </c>
      <c r="Z275" s="166" t="str">
        <f t="shared" si="183"/>
        <v/>
      </c>
    </row>
    <row r="276" spans="2:26" x14ac:dyDescent="0.25">
      <c r="B276" s="163"/>
      <c r="C276" s="163"/>
      <c r="D276" s="163"/>
      <c r="E276" s="163"/>
      <c r="F276" s="163"/>
      <c r="G276" s="295">
        <f>COUNTIF($E$5:E276,E276)</f>
        <v>0</v>
      </c>
      <c r="L276" s="166" t="str">
        <f t="shared" ref="L276:Z276" si="184">IFERROR(L277,"-")</f>
        <v/>
      </c>
      <c r="M276" s="166" t="str">
        <f t="shared" si="184"/>
        <v/>
      </c>
      <c r="N276" s="166" t="str">
        <f t="shared" si="184"/>
        <v/>
      </c>
      <c r="O276" s="166" t="str">
        <f t="shared" si="184"/>
        <v/>
      </c>
      <c r="P276" s="166" t="str">
        <f t="shared" si="184"/>
        <v/>
      </c>
      <c r="Q276" s="166" t="str">
        <f t="shared" si="184"/>
        <v/>
      </c>
      <c r="R276" s="166" t="str">
        <f t="shared" si="184"/>
        <v/>
      </c>
      <c r="S276" s="166" t="str">
        <f t="shared" si="184"/>
        <v/>
      </c>
      <c r="T276" s="166" t="str">
        <f t="shared" si="184"/>
        <v/>
      </c>
      <c r="U276" s="166" t="str">
        <f t="shared" si="184"/>
        <v/>
      </c>
      <c r="V276" s="166" t="str">
        <f t="shared" si="184"/>
        <v/>
      </c>
      <c r="W276" s="166" t="str">
        <f t="shared" si="184"/>
        <v/>
      </c>
      <c r="X276" s="166" t="str">
        <f t="shared" si="184"/>
        <v/>
      </c>
      <c r="Y276" s="166" t="str">
        <f t="shared" si="184"/>
        <v/>
      </c>
      <c r="Z276" s="166" t="str">
        <f t="shared" si="184"/>
        <v/>
      </c>
    </row>
    <row r="277" spans="2:26" x14ac:dyDescent="0.25">
      <c r="B277" s="163"/>
      <c r="C277" s="163"/>
      <c r="D277" s="163"/>
      <c r="E277" s="163"/>
      <c r="F277" s="163"/>
      <c r="G277" s="295">
        <f>COUNTIF($E$5:E277,E277)</f>
        <v>0</v>
      </c>
      <c r="L277" s="167" t="str">
        <f t="array" ref="L277">IFERROR(IF(LEN(L$4)=0,"",INDEX(Kanban_Helper!$F$5:$F$504,
MATCH(L$4&amp;"-"&amp;(ROW($K277)-ROW($K$5)-MOD(ROW($K277)-ROW($K$5),3))/3+1, Kanban_Helper!$E$5:$E$504&amp;"-"&amp;Kanban_Helper!$G$5:$G$504,0),
1)),"")</f>
        <v/>
      </c>
      <c r="M277" s="167" t="str">
        <f t="array" ref="M277">IFERROR(IF(LEN(M$4)=0,"",INDEX(Kanban_Helper!$F$5:$F$504,
MATCH(M$4&amp;"-"&amp;(ROW($K277)-ROW($K$5)-MOD(ROW($K277)-ROW($K$5),3))/3+1, Kanban_Helper!$E$5:$E$504&amp;"-"&amp;Kanban_Helper!$G$5:$G$504,0),
1)),"")</f>
        <v/>
      </c>
      <c r="N277" s="167" t="str">
        <f t="array" ref="N277">IFERROR(IF(LEN(N$4)=0,"",INDEX(Kanban_Helper!$F$5:$F$504,
MATCH(N$4&amp;"-"&amp;(ROW($K277)-ROW($K$5)-MOD(ROW($K277)-ROW($K$5),3))/3+1, Kanban_Helper!$E$5:$E$504&amp;"-"&amp;Kanban_Helper!$G$5:$G$504,0),
1)),"")</f>
        <v/>
      </c>
      <c r="O277" s="167" t="str">
        <f t="array" ref="O277">IFERROR(IF(LEN(O$4)=0,"",INDEX(Kanban_Helper!$F$5:$F$504,
MATCH(O$4&amp;"-"&amp;(ROW($K277)-ROW($K$5)-MOD(ROW($K277)-ROW($K$5),3))/3+1, Kanban_Helper!$E$5:$E$504&amp;"-"&amp;Kanban_Helper!$G$5:$G$504,0),
1)),"")</f>
        <v/>
      </c>
      <c r="P277" s="167" t="str">
        <f t="array" ref="P277">IFERROR(IF(LEN(P$4)=0,"",INDEX(Kanban_Helper!$F$5:$F$504,
MATCH(P$4&amp;"-"&amp;(ROW($K277)-ROW($K$5)-MOD(ROW($K277)-ROW($K$5),3))/3+1, Kanban_Helper!$E$5:$E$504&amp;"-"&amp;Kanban_Helper!$G$5:$G$504,0),
1)),"")</f>
        <v/>
      </c>
      <c r="Q277" s="167" t="str">
        <f t="array" ref="Q277">IFERROR(IF(LEN(Q$4)=0,"",INDEX(Kanban_Helper!$F$5:$F$504,
MATCH(Q$4&amp;"-"&amp;(ROW($K277)-ROW($K$5)-MOD(ROW($K277)-ROW($K$5),3))/3+1, Kanban_Helper!$E$5:$E$504&amp;"-"&amp;Kanban_Helper!$G$5:$G$504,0),
1)),"")</f>
        <v/>
      </c>
      <c r="R277" s="167" t="str">
        <f t="array" ref="R277">IFERROR(IF(LEN(R$4)=0,"",INDEX(Kanban_Helper!$F$5:$F$504,
MATCH(R$4&amp;"-"&amp;(ROW($K277)-ROW($K$5)-MOD(ROW($K277)-ROW($K$5),3))/3+1, Kanban_Helper!$E$5:$E$504&amp;"-"&amp;Kanban_Helper!$G$5:$G$504,0),
1)),"")</f>
        <v/>
      </c>
      <c r="S277" s="167" t="str">
        <f t="array" ref="S277">IFERROR(IF(LEN(S$4)=0,"",INDEX(Kanban_Helper!$F$5:$F$504,
MATCH(S$4&amp;"-"&amp;(ROW($K277)-ROW($K$5)-MOD(ROW($K277)-ROW($K$5),3))/3+1, Kanban_Helper!$E$5:$E$504&amp;"-"&amp;Kanban_Helper!$G$5:$G$504,0),
1)),"")</f>
        <v/>
      </c>
      <c r="T277" s="167" t="str">
        <f t="array" ref="T277">IFERROR(IF(LEN(T$4)=0,"",INDEX(Kanban_Helper!$F$5:$F$504,
MATCH(T$4&amp;"-"&amp;(ROW($K277)-ROW($K$5)-MOD(ROW($K277)-ROW($K$5),3))/3+1, Kanban_Helper!$E$5:$E$504&amp;"-"&amp;Kanban_Helper!$G$5:$G$504,0),
1)),"")</f>
        <v/>
      </c>
      <c r="U277" s="167" t="str">
        <f t="array" ref="U277">IFERROR(IF(LEN(U$4)=0,"",INDEX(Kanban_Helper!$F$5:$F$504,
MATCH(U$4&amp;"-"&amp;(ROW($K277)-ROW($K$5)-MOD(ROW($K277)-ROW($K$5),3))/3+1, Kanban_Helper!$E$5:$E$504&amp;"-"&amp;Kanban_Helper!$G$5:$G$504,0),
1)),"")</f>
        <v/>
      </c>
      <c r="V277" s="167" t="str">
        <f t="array" ref="V277">IFERROR(IF(LEN(V$4)=0,"",INDEX(Kanban_Helper!$F$5:$F$504,
MATCH(V$4&amp;"-"&amp;(ROW($K277)-ROW($K$5)-MOD(ROW($K277)-ROW($K$5),3))/3+1, Kanban_Helper!$E$5:$E$504&amp;"-"&amp;Kanban_Helper!$G$5:$G$504,0),
1)),"")</f>
        <v/>
      </c>
      <c r="W277" s="167" t="str">
        <f t="array" ref="W277">IFERROR(IF(LEN(W$4)=0,"",INDEX(Kanban_Helper!$F$5:$F$504,
MATCH(W$4&amp;"-"&amp;(ROW($K277)-ROW($K$5)-MOD(ROW($K277)-ROW($K$5),3))/3+1, Kanban_Helper!$E$5:$E$504&amp;"-"&amp;Kanban_Helper!$G$5:$G$504,0),
1)),"")</f>
        <v/>
      </c>
      <c r="X277" s="167" t="str">
        <f t="array" ref="X277">IFERROR(IF(LEN(X$4)=0,"",INDEX(Kanban_Helper!$F$5:$F$504,
MATCH(X$4&amp;"-"&amp;(ROW($K277)-ROW($K$5)-MOD(ROW($K277)-ROW($K$5),3))/3+1, Kanban_Helper!$E$5:$E$504&amp;"-"&amp;Kanban_Helper!$G$5:$G$504,0),
1)),"")</f>
        <v/>
      </c>
      <c r="Y277" s="167" t="str">
        <f t="array" ref="Y277">IFERROR(IF(LEN(Y$4)=0,"",INDEX(Kanban_Helper!$F$5:$F$504,
MATCH(Y$4&amp;"-"&amp;(ROW($K277)-ROW($K$5)-MOD(ROW($K277)-ROW($K$5),3))/3+1, Kanban_Helper!$E$5:$E$504&amp;"-"&amp;Kanban_Helper!$G$5:$G$504,0),
1)),"")</f>
        <v/>
      </c>
      <c r="Z277" s="167" t="str">
        <f t="array" ref="Z277">IFERROR(IF(LEN(Z$4)=0,"",INDEX(Kanban_Helper!$F$5:$F$504,
MATCH(Z$4&amp;"-"&amp;(ROW($K277)-ROW($K$5)-MOD(ROW($K277)-ROW($K$5),3))/3+1, Kanban_Helper!$E$5:$E$504&amp;"-"&amp;Kanban_Helper!$G$5:$G$504,0),
1)),"")</f>
        <v/>
      </c>
    </row>
    <row r="278" spans="2:26" x14ac:dyDescent="0.25">
      <c r="B278" s="163"/>
      <c r="C278" s="163"/>
      <c r="D278" s="163"/>
      <c r="E278" s="163"/>
      <c r="F278" s="163"/>
      <c r="G278" s="295">
        <f>COUNTIF($E$5:E278,E278)</f>
        <v>0</v>
      </c>
      <c r="L278" s="166" t="str">
        <f t="shared" ref="L278:Z278" si="185">IFERROR(L280,"-")</f>
        <v/>
      </c>
      <c r="M278" s="166" t="str">
        <f t="shared" si="185"/>
        <v/>
      </c>
      <c r="N278" s="166" t="str">
        <f t="shared" si="185"/>
        <v/>
      </c>
      <c r="O278" s="166" t="str">
        <f t="shared" si="185"/>
        <v/>
      </c>
      <c r="P278" s="166" t="str">
        <f t="shared" si="185"/>
        <v/>
      </c>
      <c r="Q278" s="166" t="str">
        <f t="shared" si="185"/>
        <v/>
      </c>
      <c r="R278" s="166" t="str">
        <f t="shared" si="185"/>
        <v/>
      </c>
      <c r="S278" s="166" t="str">
        <f t="shared" si="185"/>
        <v/>
      </c>
      <c r="T278" s="166" t="str">
        <f t="shared" si="185"/>
        <v/>
      </c>
      <c r="U278" s="166" t="str">
        <f t="shared" si="185"/>
        <v/>
      </c>
      <c r="V278" s="166" t="str">
        <f t="shared" si="185"/>
        <v/>
      </c>
      <c r="W278" s="166" t="str">
        <f t="shared" si="185"/>
        <v/>
      </c>
      <c r="X278" s="166" t="str">
        <f t="shared" si="185"/>
        <v/>
      </c>
      <c r="Y278" s="166" t="str">
        <f t="shared" si="185"/>
        <v/>
      </c>
      <c r="Z278" s="166" t="str">
        <f t="shared" si="185"/>
        <v/>
      </c>
    </row>
    <row r="279" spans="2:26" x14ac:dyDescent="0.25">
      <c r="B279" s="163"/>
      <c r="C279" s="163"/>
      <c r="D279" s="163"/>
      <c r="E279" s="163"/>
      <c r="F279" s="163"/>
      <c r="G279" s="295">
        <f>COUNTIF($E$5:E279,E279)</f>
        <v>0</v>
      </c>
      <c r="L279" s="166" t="str">
        <f t="shared" ref="L279:Z279" si="186">IFERROR(L280,"-")</f>
        <v/>
      </c>
      <c r="M279" s="166" t="str">
        <f t="shared" si="186"/>
        <v/>
      </c>
      <c r="N279" s="166" t="str">
        <f t="shared" si="186"/>
        <v/>
      </c>
      <c r="O279" s="166" t="str">
        <f t="shared" si="186"/>
        <v/>
      </c>
      <c r="P279" s="166" t="str">
        <f t="shared" si="186"/>
        <v/>
      </c>
      <c r="Q279" s="166" t="str">
        <f t="shared" si="186"/>
        <v/>
      </c>
      <c r="R279" s="166" t="str">
        <f t="shared" si="186"/>
        <v/>
      </c>
      <c r="S279" s="166" t="str">
        <f t="shared" si="186"/>
        <v/>
      </c>
      <c r="T279" s="166" t="str">
        <f t="shared" si="186"/>
        <v/>
      </c>
      <c r="U279" s="166" t="str">
        <f t="shared" si="186"/>
        <v/>
      </c>
      <c r="V279" s="166" t="str">
        <f t="shared" si="186"/>
        <v/>
      </c>
      <c r="W279" s="166" t="str">
        <f t="shared" si="186"/>
        <v/>
      </c>
      <c r="X279" s="166" t="str">
        <f t="shared" si="186"/>
        <v/>
      </c>
      <c r="Y279" s="166" t="str">
        <f t="shared" si="186"/>
        <v/>
      </c>
      <c r="Z279" s="166" t="str">
        <f t="shared" si="186"/>
        <v/>
      </c>
    </row>
    <row r="280" spans="2:26" x14ac:dyDescent="0.25">
      <c r="B280" s="163"/>
      <c r="C280" s="163"/>
      <c r="D280" s="163"/>
      <c r="E280" s="163"/>
      <c r="F280" s="163"/>
      <c r="G280" s="295">
        <f>COUNTIF($E$5:E280,E280)</f>
        <v>0</v>
      </c>
      <c r="L280" s="167" t="str">
        <f t="array" ref="L280">IFERROR(IF(LEN(L$4)=0,"",INDEX(Kanban_Helper!$F$5:$F$504,
MATCH(L$4&amp;"-"&amp;(ROW($K280)-ROW($K$5)-MOD(ROW($K280)-ROW($K$5),3))/3+1, Kanban_Helper!$E$5:$E$504&amp;"-"&amp;Kanban_Helper!$G$5:$G$504,0),
1)),"")</f>
        <v/>
      </c>
      <c r="M280" s="167" t="str">
        <f t="array" ref="M280">IFERROR(IF(LEN(M$4)=0,"",INDEX(Kanban_Helper!$F$5:$F$504,
MATCH(M$4&amp;"-"&amp;(ROW($K280)-ROW($K$5)-MOD(ROW($K280)-ROW($K$5),3))/3+1, Kanban_Helper!$E$5:$E$504&amp;"-"&amp;Kanban_Helper!$G$5:$G$504,0),
1)),"")</f>
        <v/>
      </c>
      <c r="N280" s="167" t="str">
        <f t="array" ref="N280">IFERROR(IF(LEN(N$4)=0,"",INDEX(Kanban_Helper!$F$5:$F$504,
MATCH(N$4&amp;"-"&amp;(ROW($K280)-ROW($K$5)-MOD(ROW($K280)-ROW($K$5),3))/3+1, Kanban_Helper!$E$5:$E$504&amp;"-"&amp;Kanban_Helper!$G$5:$G$504,0),
1)),"")</f>
        <v/>
      </c>
      <c r="O280" s="167" t="str">
        <f t="array" ref="O280">IFERROR(IF(LEN(O$4)=0,"",INDEX(Kanban_Helper!$F$5:$F$504,
MATCH(O$4&amp;"-"&amp;(ROW($K280)-ROW($K$5)-MOD(ROW($K280)-ROW($K$5),3))/3+1, Kanban_Helper!$E$5:$E$504&amp;"-"&amp;Kanban_Helper!$G$5:$G$504,0),
1)),"")</f>
        <v/>
      </c>
      <c r="P280" s="167" t="str">
        <f t="array" ref="P280">IFERROR(IF(LEN(P$4)=0,"",INDEX(Kanban_Helper!$F$5:$F$504,
MATCH(P$4&amp;"-"&amp;(ROW($K280)-ROW($K$5)-MOD(ROW($K280)-ROW($K$5),3))/3+1, Kanban_Helper!$E$5:$E$504&amp;"-"&amp;Kanban_Helper!$G$5:$G$504,0),
1)),"")</f>
        <v/>
      </c>
      <c r="Q280" s="167" t="str">
        <f t="array" ref="Q280">IFERROR(IF(LEN(Q$4)=0,"",INDEX(Kanban_Helper!$F$5:$F$504,
MATCH(Q$4&amp;"-"&amp;(ROW($K280)-ROW($K$5)-MOD(ROW($K280)-ROW($K$5),3))/3+1, Kanban_Helper!$E$5:$E$504&amp;"-"&amp;Kanban_Helper!$G$5:$G$504,0),
1)),"")</f>
        <v/>
      </c>
      <c r="R280" s="167" t="str">
        <f t="array" ref="R280">IFERROR(IF(LEN(R$4)=0,"",INDEX(Kanban_Helper!$F$5:$F$504,
MATCH(R$4&amp;"-"&amp;(ROW($K280)-ROW($K$5)-MOD(ROW($K280)-ROW($K$5),3))/3+1, Kanban_Helper!$E$5:$E$504&amp;"-"&amp;Kanban_Helper!$G$5:$G$504,0),
1)),"")</f>
        <v/>
      </c>
      <c r="S280" s="167" t="str">
        <f t="array" ref="S280">IFERROR(IF(LEN(S$4)=0,"",INDEX(Kanban_Helper!$F$5:$F$504,
MATCH(S$4&amp;"-"&amp;(ROW($K280)-ROW($K$5)-MOD(ROW($K280)-ROW($K$5),3))/3+1, Kanban_Helper!$E$5:$E$504&amp;"-"&amp;Kanban_Helper!$G$5:$G$504,0),
1)),"")</f>
        <v/>
      </c>
      <c r="T280" s="167" t="str">
        <f t="array" ref="T280">IFERROR(IF(LEN(T$4)=0,"",INDEX(Kanban_Helper!$F$5:$F$504,
MATCH(T$4&amp;"-"&amp;(ROW($K280)-ROW($K$5)-MOD(ROW($K280)-ROW($K$5),3))/3+1, Kanban_Helper!$E$5:$E$504&amp;"-"&amp;Kanban_Helper!$G$5:$G$504,0),
1)),"")</f>
        <v/>
      </c>
      <c r="U280" s="167" t="str">
        <f t="array" ref="U280">IFERROR(IF(LEN(U$4)=0,"",INDEX(Kanban_Helper!$F$5:$F$504,
MATCH(U$4&amp;"-"&amp;(ROW($K280)-ROW($K$5)-MOD(ROW($K280)-ROW($K$5),3))/3+1, Kanban_Helper!$E$5:$E$504&amp;"-"&amp;Kanban_Helper!$G$5:$G$504,0),
1)),"")</f>
        <v/>
      </c>
      <c r="V280" s="167" t="str">
        <f t="array" ref="V280">IFERROR(IF(LEN(V$4)=0,"",INDEX(Kanban_Helper!$F$5:$F$504,
MATCH(V$4&amp;"-"&amp;(ROW($K280)-ROW($K$5)-MOD(ROW($K280)-ROW($K$5),3))/3+1, Kanban_Helper!$E$5:$E$504&amp;"-"&amp;Kanban_Helper!$G$5:$G$504,0),
1)),"")</f>
        <v/>
      </c>
      <c r="W280" s="167" t="str">
        <f t="array" ref="W280">IFERROR(IF(LEN(W$4)=0,"",INDEX(Kanban_Helper!$F$5:$F$504,
MATCH(W$4&amp;"-"&amp;(ROW($K280)-ROW($K$5)-MOD(ROW($K280)-ROW($K$5),3))/3+1, Kanban_Helper!$E$5:$E$504&amp;"-"&amp;Kanban_Helper!$G$5:$G$504,0),
1)),"")</f>
        <v/>
      </c>
      <c r="X280" s="167" t="str">
        <f t="array" ref="X280">IFERROR(IF(LEN(X$4)=0,"",INDEX(Kanban_Helper!$F$5:$F$504,
MATCH(X$4&amp;"-"&amp;(ROW($K280)-ROW($K$5)-MOD(ROW($K280)-ROW($K$5),3))/3+1, Kanban_Helper!$E$5:$E$504&amp;"-"&amp;Kanban_Helper!$G$5:$G$504,0),
1)),"")</f>
        <v/>
      </c>
      <c r="Y280" s="167" t="str">
        <f t="array" ref="Y280">IFERROR(IF(LEN(Y$4)=0,"",INDEX(Kanban_Helper!$F$5:$F$504,
MATCH(Y$4&amp;"-"&amp;(ROW($K280)-ROW($K$5)-MOD(ROW($K280)-ROW($K$5),3))/3+1, Kanban_Helper!$E$5:$E$504&amp;"-"&amp;Kanban_Helper!$G$5:$G$504,0),
1)),"")</f>
        <v/>
      </c>
      <c r="Z280" s="167" t="str">
        <f t="array" ref="Z280">IFERROR(IF(LEN(Z$4)=0,"",INDEX(Kanban_Helper!$F$5:$F$504,
MATCH(Z$4&amp;"-"&amp;(ROW($K280)-ROW($K$5)-MOD(ROW($K280)-ROW($K$5),3))/3+1, Kanban_Helper!$E$5:$E$504&amp;"-"&amp;Kanban_Helper!$G$5:$G$504,0),
1)),"")</f>
        <v/>
      </c>
    </row>
    <row r="281" spans="2:26" x14ac:dyDescent="0.25">
      <c r="B281" s="163"/>
      <c r="C281" s="163"/>
      <c r="D281" s="163"/>
      <c r="E281" s="163"/>
      <c r="F281" s="163"/>
      <c r="G281" s="295">
        <f>COUNTIF($E$5:E281,E281)</f>
        <v>0</v>
      </c>
      <c r="L281" s="166" t="str">
        <f t="shared" ref="L281:Z281" si="187">IFERROR(L283,"-")</f>
        <v/>
      </c>
      <c r="M281" s="166" t="str">
        <f t="shared" si="187"/>
        <v/>
      </c>
      <c r="N281" s="166" t="str">
        <f t="shared" si="187"/>
        <v/>
      </c>
      <c r="O281" s="166" t="str">
        <f t="shared" si="187"/>
        <v/>
      </c>
      <c r="P281" s="166" t="str">
        <f t="shared" si="187"/>
        <v/>
      </c>
      <c r="Q281" s="166" t="str">
        <f t="shared" si="187"/>
        <v/>
      </c>
      <c r="R281" s="166" t="str">
        <f t="shared" si="187"/>
        <v/>
      </c>
      <c r="S281" s="166" t="str">
        <f t="shared" si="187"/>
        <v/>
      </c>
      <c r="T281" s="166" t="str">
        <f t="shared" si="187"/>
        <v/>
      </c>
      <c r="U281" s="166" t="str">
        <f t="shared" si="187"/>
        <v/>
      </c>
      <c r="V281" s="166" t="str">
        <f t="shared" si="187"/>
        <v/>
      </c>
      <c r="W281" s="166" t="str">
        <f t="shared" si="187"/>
        <v/>
      </c>
      <c r="X281" s="166" t="str">
        <f t="shared" si="187"/>
        <v/>
      </c>
      <c r="Y281" s="166" t="str">
        <f t="shared" si="187"/>
        <v/>
      </c>
      <c r="Z281" s="166" t="str">
        <f t="shared" si="187"/>
        <v/>
      </c>
    </row>
    <row r="282" spans="2:26" x14ac:dyDescent="0.25">
      <c r="B282" s="163"/>
      <c r="C282" s="163"/>
      <c r="D282" s="163"/>
      <c r="E282" s="163"/>
      <c r="F282" s="163"/>
      <c r="G282" s="295">
        <f>COUNTIF($E$5:E282,E282)</f>
        <v>0</v>
      </c>
      <c r="L282" s="166" t="str">
        <f t="shared" ref="L282:Z282" si="188">IFERROR(L283,"-")</f>
        <v/>
      </c>
      <c r="M282" s="166" t="str">
        <f t="shared" si="188"/>
        <v/>
      </c>
      <c r="N282" s="166" t="str">
        <f t="shared" si="188"/>
        <v/>
      </c>
      <c r="O282" s="166" t="str">
        <f t="shared" si="188"/>
        <v/>
      </c>
      <c r="P282" s="166" t="str">
        <f t="shared" si="188"/>
        <v/>
      </c>
      <c r="Q282" s="166" t="str">
        <f t="shared" si="188"/>
        <v/>
      </c>
      <c r="R282" s="166" t="str">
        <f t="shared" si="188"/>
        <v/>
      </c>
      <c r="S282" s="166" t="str">
        <f t="shared" si="188"/>
        <v/>
      </c>
      <c r="T282" s="166" t="str">
        <f t="shared" si="188"/>
        <v/>
      </c>
      <c r="U282" s="166" t="str">
        <f t="shared" si="188"/>
        <v/>
      </c>
      <c r="V282" s="166" t="str">
        <f t="shared" si="188"/>
        <v/>
      </c>
      <c r="W282" s="166" t="str">
        <f t="shared" si="188"/>
        <v/>
      </c>
      <c r="X282" s="166" t="str">
        <f t="shared" si="188"/>
        <v/>
      </c>
      <c r="Y282" s="166" t="str">
        <f t="shared" si="188"/>
        <v/>
      </c>
      <c r="Z282" s="166" t="str">
        <f t="shared" si="188"/>
        <v/>
      </c>
    </row>
    <row r="283" spans="2:26" x14ac:dyDescent="0.25">
      <c r="B283" s="163"/>
      <c r="C283" s="163"/>
      <c r="D283" s="163"/>
      <c r="E283" s="163"/>
      <c r="F283" s="163"/>
      <c r="G283" s="295">
        <f>COUNTIF($E$5:E283,E283)</f>
        <v>0</v>
      </c>
      <c r="L283" s="167" t="str">
        <f t="array" ref="L283">IFERROR(IF(LEN(L$4)=0,"",INDEX(Kanban_Helper!$F$5:$F$504,
MATCH(L$4&amp;"-"&amp;(ROW($K283)-ROW($K$5)-MOD(ROW($K283)-ROW($K$5),3))/3+1, Kanban_Helper!$E$5:$E$504&amp;"-"&amp;Kanban_Helper!$G$5:$G$504,0),
1)),"")</f>
        <v/>
      </c>
      <c r="M283" s="167" t="str">
        <f t="array" ref="M283">IFERROR(IF(LEN(M$4)=0,"",INDEX(Kanban_Helper!$F$5:$F$504,
MATCH(M$4&amp;"-"&amp;(ROW($K283)-ROW($K$5)-MOD(ROW($K283)-ROW($K$5),3))/3+1, Kanban_Helper!$E$5:$E$504&amp;"-"&amp;Kanban_Helper!$G$5:$G$504,0),
1)),"")</f>
        <v/>
      </c>
      <c r="N283" s="167" t="str">
        <f t="array" ref="N283">IFERROR(IF(LEN(N$4)=0,"",INDEX(Kanban_Helper!$F$5:$F$504,
MATCH(N$4&amp;"-"&amp;(ROW($K283)-ROW($K$5)-MOD(ROW($K283)-ROW($K$5),3))/3+1, Kanban_Helper!$E$5:$E$504&amp;"-"&amp;Kanban_Helper!$G$5:$G$504,0),
1)),"")</f>
        <v/>
      </c>
      <c r="O283" s="167" t="str">
        <f t="array" ref="O283">IFERROR(IF(LEN(O$4)=0,"",INDEX(Kanban_Helper!$F$5:$F$504,
MATCH(O$4&amp;"-"&amp;(ROW($K283)-ROW($K$5)-MOD(ROW($K283)-ROW($K$5),3))/3+1, Kanban_Helper!$E$5:$E$504&amp;"-"&amp;Kanban_Helper!$G$5:$G$504,0),
1)),"")</f>
        <v/>
      </c>
      <c r="P283" s="167" t="str">
        <f t="array" ref="P283">IFERROR(IF(LEN(P$4)=0,"",INDEX(Kanban_Helper!$F$5:$F$504,
MATCH(P$4&amp;"-"&amp;(ROW($K283)-ROW($K$5)-MOD(ROW($K283)-ROW($K$5),3))/3+1, Kanban_Helper!$E$5:$E$504&amp;"-"&amp;Kanban_Helper!$G$5:$G$504,0),
1)),"")</f>
        <v/>
      </c>
      <c r="Q283" s="167" t="str">
        <f t="array" ref="Q283">IFERROR(IF(LEN(Q$4)=0,"",INDEX(Kanban_Helper!$F$5:$F$504,
MATCH(Q$4&amp;"-"&amp;(ROW($K283)-ROW($K$5)-MOD(ROW($K283)-ROW($K$5),3))/3+1, Kanban_Helper!$E$5:$E$504&amp;"-"&amp;Kanban_Helper!$G$5:$G$504,0),
1)),"")</f>
        <v/>
      </c>
      <c r="R283" s="167" t="str">
        <f t="array" ref="R283">IFERROR(IF(LEN(R$4)=0,"",INDEX(Kanban_Helper!$F$5:$F$504,
MATCH(R$4&amp;"-"&amp;(ROW($K283)-ROW($K$5)-MOD(ROW($K283)-ROW($K$5),3))/3+1, Kanban_Helper!$E$5:$E$504&amp;"-"&amp;Kanban_Helper!$G$5:$G$504,0),
1)),"")</f>
        <v/>
      </c>
      <c r="S283" s="167" t="str">
        <f t="array" ref="S283">IFERROR(IF(LEN(S$4)=0,"",INDEX(Kanban_Helper!$F$5:$F$504,
MATCH(S$4&amp;"-"&amp;(ROW($K283)-ROW($K$5)-MOD(ROW($K283)-ROW($K$5),3))/3+1, Kanban_Helper!$E$5:$E$504&amp;"-"&amp;Kanban_Helper!$G$5:$G$504,0),
1)),"")</f>
        <v/>
      </c>
      <c r="T283" s="167" t="str">
        <f t="array" ref="T283">IFERROR(IF(LEN(T$4)=0,"",INDEX(Kanban_Helper!$F$5:$F$504,
MATCH(T$4&amp;"-"&amp;(ROW($K283)-ROW($K$5)-MOD(ROW($K283)-ROW($K$5),3))/3+1, Kanban_Helper!$E$5:$E$504&amp;"-"&amp;Kanban_Helper!$G$5:$G$504,0),
1)),"")</f>
        <v/>
      </c>
      <c r="U283" s="167" t="str">
        <f t="array" ref="U283">IFERROR(IF(LEN(U$4)=0,"",INDEX(Kanban_Helper!$F$5:$F$504,
MATCH(U$4&amp;"-"&amp;(ROW($K283)-ROW($K$5)-MOD(ROW($K283)-ROW($K$5),3))/3+1, Kanban_Helper!$E$5:$E$504&amp;"-"&amp;Kanban_Helper!$G$5:$G$504,0),
1)),"")</f>
        <v/>
      </c>
      <c r="V283" s="167" t="str">
        <f t="array" ref="V283">IFERROR(IF(LEN(V$4)=0,"",INDEX(Kanban_Helper!$F$5:$F$504,
MATCH(V$4&amp;"-"&amp;(ROW($K283)-ROW($K$5)-MOD(ROW($K283)-ROW($K$5),3))/3+1, Kanban_Helper!$E$5:$E$504&amp;"-"&amp;Kanban_Helper!$G$5:$G$504,0),
1)),"")</f>
        <v/>
      </c>
      <c r="W283" s="167" t="str">
        <f t="array" ref="W283">IFERROR(IF(LEN(W$4)=0,"",INDEX(Kanban_Helper!$F$5:$F$504,
MATCH(W$4&amp;"-"&amp;(ROW($K283)-ROW($K$5)-MOD(ROW($K283)-ROW($K$5),3))/3+1, Kanban_Helper!$E$5:$E$504&amp;"-"&amp;Kanban_Helper!$G$5:$G$504,0),
1)),"")</f>
        <v/>
      </c>
      <c r="X283" s="167" t="str">
        <f t="array" ref="X283">IFERROR(IF(LEN(X$4)=0,"",INDEX(Kanban_Helper!$F$5:$F$504,
MATCH(X$4&amp;"-"&amp;(ROW($K283)-ROW($K$5)-MOD(ROW($K283)-ROW($K$5),3))/3+1, Kanban_Helper!$E$5:$E$504&amp;"-"&amp;Kanban_Helper!$G$5:$G$504,0),
1)),"")</f>
        <v/>
      </c>
      <c r="Y283" s="167" t="str">
        <f t="array" ref="Y283">IFERROR(IF(LEN(Y$4)=0,"",INDEX(Kanban_Helper!$F$5:$F$504,
MATCH(Y$4&amp;"-"&amp;(ROW($K283)-ROW($K$5)-MOD(ROW($K283)-ROW($K$5),3))/3+1, Kanban_Helper!$E$5:$E$504&amp;"-"&amp;Kanban_Helper!$G$5:$G$504,0),
1)),"")</f>
        <v/>
      </c>
      <c r="Z283" s="167" t="str">
        <f t="array" ref="Z283">IFERROR(IF(LEN(Z$4)=0,"",INDEX(Kanban_Helper!$F$5:$F$504,
MATCH(Z$4&amp;"-"&amp;(ROW($K283)-ROW($K$5)-MOD(ROW($K283)-ROW($K$5),3))/3+1, Kanban_Helper!$E$5:$E$504&amp;"-"&amp;Kanban_Helper!$G$5:$G$504,0),
1)),"")</f>
        <v/>
      </c>
    </row>
    <row r="284" spans="2:26" x14ac:dyDescent="0.25">
      <c r="B284" s="163"/>
      <c r="C284" s="163"/>
      <c r="D284" s="163"/>
      <c r="E284" s="163"/>
      <c r="F284" s="163"/>
      <c r="G284" s="295">
        <f>COUNTIF($E$5:E284,E284)</f>
        <v>0</v>
      </c>
      <c r="L284" s="166" t="str">
        <f t="shared" ref="L284:Z284" si="189">IFERROR(L286,"-")</f>
        <v/>
      </c>
      <c r="M284" s="166" t="str">
        <f t="shared" si="189"/>
        <v/>
      </c>
      <c r="N284" s="166" t="str">
        <f t="shared" si="189"/>
        <v/>
      </c>
      <c r="O284" s="166" t="str">
        <f t="shared" si="189"/>
        <v/>
      </c>
      <c r="P284" s="166" t="str">
        <f t="shared" si="189"/>
        <v/>
      </c>
      <c r="Q284" s="166" t="str">
        <f t="shared" si="189"/>
        <v/>
      </c>
      <c r="R284" s="166" t="str">
        <f t="shared" si="189"/>
        <v/>
      </c>
      <c r="S284" s="166" t="str">
        <f t="shared" si="189"/>
        <v/>
      </c>
      <c r="T284" s="166" t="str">
        <f t="shared" si="189"/>
        <v/>
      </c>
      <c r="U284" s="166" t="str">
        <f t="shared" si="189"/>
        <v/>
      </c>
      <c r="V284" s="166" t="str">
        <f t="shared" si="189"/>
        <v/>
      </c>
      <c r="W284" s="166" t="str">
        <f t="shared" si="189"/>
        <v/>
      </c>
      <c r="X284" s="166" t="str">
        <f t="shared" si="189"/>
        <v/>
      </c>
      <c r="Y284" s="166" t="str">
        <f t="shared" si="189"/>
        <v/>
      </c>
      <c r="Z284" s="166" t="str">
        <f t="shared" si="189"/>
        <v/>
      </c>
    </row>
    <row r="285" spans="2:26" x14ac:dyDescent="0.25">
      <c r="B285" s="163"/>
      <c r="C285" s="163"/>
      <c r="D285" s="163"/>
      <c r="E285" s="163"/>
      <c r="F285" s="163"/>
      <c r="G285" s="295">
        <f>COUNTIF($E$5:E285,E285)</f>
        <v>0</v>
      </c>
      <c r="L285" s="166" t="str">
        <f t="shared" ref="L285:Z285" si="190">IFERROR(L286,"-")</f>
        <v/>
      </c>
      <c r="M285" s="166" t="str">
        <f t="shared" si="190"/>
        <v/>
      </c>
      <c r="N285" s="166" t="str">
        <f t="shared" si="190"/>
        <v/>
      </c>
      <c r="O285" s="166" t="str">
        <f t="shared" si="190"/>
        <v/>
      </c>
      <c r="P285" s="166" t="str">
        <f t="shared" si="190"/>
        <v/>
      </c>
      <c r="Q285" s="166" t="str">
        <f t="shared" si="190"/>
        <v/>
      </c>
      <c r="R285" s="166" t="str">
        <f t="shared" si="190"/>
        <v/>
      </c>
      <c r="S285" s="166" t="str">
        <f t="shared" si="190"/>
        <v/>
      </c>
      <c r="T285" s="166" t="str">
        <f t="shared" si="190"/>
        <v/>
      </c>
      <c r="U285" s="166" t="str">
        <f t="shared" si="190"/>
        <v/>
      </c>
      <c r="V285" s="166" t="str">
        <f t="shared" si="190"/>
        <v/>
      </c>
      <c r="W285" s="166" t="str">
        <f t="shared" si="190"/>
        <v/>
      </c>
      <c r="X285" s="166" t="str">
        <f t="shared" si="190"/>
        <v/>
      </c>
      <c r="Y285" s="166" t="str">
        <f t="shared" si="190"/>
        <v/>
      </c>
      <c r="Z285" s="166" t="str">
        <f t="shared" si="190"/>
        <v/>
      </c>
    </row>
    <row r="286" spans="2:26" x14ac:dyDescent="0.25">
      <c r="B286" s="163"/>
      <c r="C286" s="163"/>
      <c r="D286" s="163"/>
      <c r="E286" s="163"/>
      <c r="F286" s="163"/>
      <c r="G286" s="295">
        <f>COUNTIF($E$5:E286,E286)</f>
        <v>0</v>
      </c>
      <c r="L286" s="167" t="str">
        <f t="array" ref="L286">IFERROR(IF(LEN(L$4)=0,"",INDEX(Kanban_Helper!$F$5:$F$504,
MATCH(L$4&amp;"-"&amp;(ROW($K286)-ROW($K$5)-MOD(ROW($K286)-ROW($K$5),3))/3+1, Kanban_Helper!$E$5:$E$504&amp;"-"&amp;Kanban_Helper!$G$5:$G$504,0),
1)),"")</f>
        <v/>
      </c>
      <c r="M286" s="167" t="str">
        <f t="array" ref="M286">IFERROR(IF(LEN(M$4)=0,"",INDEX(Kanban_Helper!$F$5:$F$504,
MATCH(M$4&amp;"-"&amp;(ROW($K286)-ROW($K$5)-MOD(ROW($K286)-ROW($K$5),3))/3+1, Kanban_Helper!$E$5:$E$504&amp;"-"&amp;Kanban_Helper!$G$5:$G$504,0),
1)),"")</f>
        <v/>
      </c>
      <c r="N286" s="167" t="str">
        <f t="array" ref="N286">IFERROR(IF(LEN(N$4)=0,"",INDEX(Kanban_Helper!$F$5:$F$504,
MATCH(N$4&amp;"-"&amp;(ROW($K286)-ROW($K$5)-MOD(ROW($K286)-ROW($K$5),3))/3+1, Kanban_Helper!$E$5:$E$504&amp;"-"&amp;Kanban_Helper!$G$5:$G$504,0),
1)),"")</f>
        <v/>
      </c>
      <c r="O286" s="167" t="str">
        <f t="array" ref="O286">IFERROR(IF(LEN(O$4)=0,"",INDEX(Kanban_Helper!$F$5:$F$504,
MATCH(O$4&amp;"-"&amp;(ROW($K286)-ROW($K$5)-MOD(ROW($K286)-ROW($K$5),3))/3+1, Kanban_Helper!$E$5:$E$504&amp;"-"&amp;Kanban_Helper!$G$5:$G$504,0),
1)),"")</f>
        <v/>
      </c>
      <c r="P286" s="167" t="str">
        <f t="array" ref="P286">IFERROR(IF(LEN(P$4)=0,"",INDEX(Kanban_Helper!$F$5:$F$504,
MATCH(P$4&amp;"-"&amp;(ROW($K286)-ROW($K$5)-MOD(ROW($K286)-ROW($K$5),3))/3+1, Kanban_Helper!$E$5:$E$504&amp;"-"&amp;Kanban_Helper!$G$5:$G$504,0),
1)),"")</f>
        <v/>
      </c>
      <c r="Q286" s="167" t="str">
        <f t="array" ref="Q286">IFERROR(IF(LEN(Q$4)=0,"",INDEX(Kanban_Helper!$F$5:$F$504,
MATCH(Q$4&amp;"-"&amp;(ROW($K286)-ROW($K$5)-MOD(ROW($K286)-ROW($K$5),3))/3+1, Kanban_Helper!$E$5:$E$504&amp;"-"&amp;Kanban_Helper!$G$5:$G$504,0),
1)),"")</f>
        <v/>
      </c>
      <c r="R286" s="167" t="str">
        <f t="array" ref="R286">IFERROR(IF(LEN(R$4)=0,"",INDEX(Kanban_Helper!$F$5:$F$504,
MATCH(R$4&amp;"-"&amp;(ROW($K286)-ROW($K$5)-MOD(ROW($K286)-ROW($K$5),3))/3+1, Kanban_Helper!$E$5:$E$504&amp;"-"&amp;Kanban_Helper!$G$5:$G$504,0),
1)),"")</f>
        <v/>
      </c>
      <c r="S286" s="167" t="str">
        <f t="array" ref="S286">IFERROR(IF(LEN(S$4)=0,"",INDEX(Kanban_Helper!$F$5:$F$504,
MATCH(S$4&amp;"-"&amp;(ROW($K286)-ROW($K$5)-MOD(ROW($K286)-ROW($K$5),3))/3+1, Kanban_Helper!$E$5:$E$504&amp;"-"&amp;Kanban_Helper!$G$5:$G$504,0),
1)),"")</f>
        <v/>
      </c>
      <c r="T286" s="167" t="str">
        <f t="array" ref="T286">IFERROR(IF(LEN(T$4)=0,"",INDEX(Kanban_Helper!$F$5:$F$504,
MATCH(T$4&amp;"-"&amp;(ROW($K286)-ROW($K$5)-MOD(ROW($K286)-ROW($K$5),3))/3+1, Kanban_Helper!$E$5:$E$504&amp;"-"&amp;Kanban_Helper!$G$5:$G$504,0),
1)),"")</f>
        <v/>
      </c>
      <c r="U286" s="167" t="str">
        <f t="array" ref="U286">IFERROR(IF(LEN(U$4)=0,"",INDEX(Kanban_Helper!$F$5:$F$504,
MATCH(U$4&amp;"-"&amp;(ROW($K286)-ROW($K$5)-MOD(ROW($K286)-ROW($K$5),3))/3+1, Kanban_Helper!$E$5:$E$504&amp;"-"&amp;Kanban_Helper!$G$5:$G$504,0),
1)),"")</f>
        <v/>
      </c>
      <c r="V286" s="167" t="str">
        <f t="array" ref="V286">IFERROR(IF(LEN(V$4)=0,"",INDEX(Kanban_Helper!$F$5:$F$504,
MATCH(V$4&amp;"-"&amp;(ROW($K286)-ROW($K$5)-MOD(ROW($K286)-ROW($K$5),3))/3+1, Kanban_Helper!$E$5:$E$504&amp;"-"&amp;Kanban_Helper!$G$5:$G$504,0),
1)),"")</f>
        <v/>
      </c>
      <c r="W286" s="167" t="str">
        <f t="array" ref="W286">IFERROR(IF(LEN(W$4)=0,"",INDEX(Kanban_Helper!$F$5:$F$504,
MATCH(W$4&amp;"-"&amp;(ROW($K286)-ROW($K$5)-MOD(ROW($K286)-ROW($K$5),3))/3+1, Kanban_Helper!$E$5:$E$504&amp;"-"&amp;Kanban_Helper!$G$5:$G$504,0),
1)),"")</f>
        <v/>
      </c>
      <c r="X286" s="167" t="str">
        <f t="array" ref="X286">IFERROR(IF(LEN(X$4)=0,"",INDEX(Kanban_Helper!$F$5:$F$504,
MATCH(X$4&amp;"-"&amp;(ROW($K286)-ROW($K$5)-MOD(ROW($K286)-ROW($K$5),3))/3+1, Kanban_Helper!$E$5:$E$504&amp;"-"&amp;Kanban_Helper!$G$5:$G$504,0),
1)),"")</f>
        <v/>
      </c>
      <c r="Y286" s="167" t="str">
        <f t="array" ref="Y286">IFERROR(IF(LEN(Y$4)=0,"",INDEX(Kanban_Helper!$F$5:$F$504,
MATCH(Y$4&amp;"-"&amp;(ROW($K286)-ROW($K$5)-MOD(ROW($K286)-ROW($K$5),3))/3+1, Kanban_Helper!$E$5:$E$504&amp;"-"&amp;Kanban_Helper!$G$5:$G$504,0),
1)),"")</f>
        <v/>
      </c>
      <c r="Z286" s="167" t="str">
        <f t="array" ref="Z286">IFERROR(IF(LEN(Z$4)=0,"",INDEX(Kanban_Helper!$F$5:$F$504,
MATCH(Z$4&amp;"-"&amp;(ROW($K286)-ROW($K$5)-MOD(ROW($K286)-ROW($K$5),3))/3+1, Kanban_Helper!$E$5:$E$504&amp;"-"&amp;Kanban_Helper!$G$5:$G$504,0),
1)),"")</f>
        <v/>
      </c>
    </row>
    <row r="287" spans="2:26" x14ac:dyDescent="0.25">
      <c r="B287" s="163"/>
      <c r="C287" s="163"/>
      <c r="D287" s="163"/>
      <c r="E287" s="163"/>
      <c r="F287" s="163"/>
      <c r="G287" s="295">
        <f>COUNTIF($E$5:E287,E287)</f>
        <v>0</v>
      </c>
      <c r="L287" s="166" t="str">
        <f t="shared" ref="L287:Z287" si="191">IFERROR(L289,"-")</f>
        <v/>
      </c>
      <c r="M287" s="166" t="str">
        <f t="shared" si="191"/>
        <v/>
      </c>
      <c r="N287" s="166" t="str">
        <f t="shared" si="191"/>
        <v/>
      </c>
      <c r="O287" s="166" t="str">
        <f t="shared" si="191"/>
        <v/>
      </c>
      <c r="P287" s="166" t="str">
        <f t="shared" si="191"/>
        <v/>
      </c>
      <c r="Q287" s="166" t="str">
        <f t="shared" si="191"/>
        <v/>
      </c>
      <c r="R287" s="166" t="str">
        <f t="shared" si="191"/>
        <v/>
      </c>
      <c r="S287" s="166" t="str">
        <f t="shared" si="191"/>
        <v/>
      </c>
      <c r="T287" s="166" t="str">
        <f t="shared" si="191"/>
        <v/>
      </c>
      <c r="U287" s="166" t="str">
        <f t="shared" si="191"/>
        <v/>
      </c>
      <c r="V287" s="166" t="str">
        <f t="shared" si="191"/>
        <v/>
      </c>
      <c r="W287" s="166" t="str">
        <f t="shared" si="191"/>
        <v/>
      </c>
      <c r="X287" s="166" t="str">
        <f t="shared" si="191"/>
        <v/>
      </c>
      <c r="Y287" s="166" t="str">
        <f t="shared" si="191"/>
        <v/>
      </c>
      <c r="Z287" s="166" t="str">
        <f t="shared" si="191"/>
        <v/>
      </c>
    </row>
    <row r="288" spans="2:26" x14ac:dyDescent="0.25">
      <c r="B288" s="163"/>
      <c r="C288" s="163"/>
      <c r="D288" s="163"/>
      <c r="E288" s="163"/>
      <c r="F288" s="163"/>
      <c r="G288" s="295">
        <f>COUNTIF($E$5:E288,E288)</f>
        <v>0</v>
      </c>
      <c r="L288" s="166" t="str">
        <f t="shared" ref="L288:Z288" si="192">IFERROR(L289,"-")</f>
        <v/>
      </c>
      <c r="M288" s="166" t="str">
        <f t="shared" si="192"/>
        <v/>
      </c>
      <c r="N288" s="166" t="str">
        <f t="shared" si="192"/>
        <v/>
      </c>
      <c r="O288" s="166" t="str">
        <f t="shared" si="192"/>
        <v/>
      </c>
      <c r="P288" s="166" t="str">
        <f t="shared" si="192"/>
        <v/>
      </c>
      <c r="Q288" s="166" t="str">
        <f t="shared" si="192"/>
        <v/>
      </c>
      <c r="R288" s="166" t="str">
        <f t="shared" si="192"/>
        <v/>
      </c>
      <c r="S288" s="166" t="str">
        <f t="shared" si="192"/>
        <v/>
      </c>
      <c r="T288" s="166" t="str">
        <f t="shared" si="192"/>
        <v/>
      </c>
      <c r="U288" s="166" t="str">
        <f t="shared" si="192"/>
        <v/>
      </c>
      <c r="V288" s="166" t="str">
        <f t="shared" si="192"/>
        <v/>
      </c>
      <c r="W288" s="166" t="str">
        <f t="shared" si="192"/>
        <v/>
      </c>
      <c r="X288" s="166" t="str">
        <f t="shared" si="192"/>
        <v/>
      </c>
      <c r="Y288" s="166" t="str">
        <f t="shared" si="192"/>
        <v/>
      </c>
      <c r="Z288" s="166" t="str">
        <f t="shared" si="192"/>
        <v/>
      </c>
    </row>
    <row r="289" spans="2:26" x14ac:dyDescent="0.25">
      <c r="B289" s="163"/>
      <c r="C289" s="163"/>
      <c r="D289" s="163"/>
      <c r="E289" s="163"/>
      <c r="F289" s="163"/>
      <c r="G289" s="295">
        <f>COUNTIF($E$5:E289,E289)</f>
        <v>0</v>
      </c>
      <c r="L289" s="167" t="str">
        <f t="array" ref="L289">IFERROR(IF(LEN(L$4)=0,"",INDEX(Kanban_Helper!$F$5:$F$504,
MATCH(L$4&amp;"-"&amp;(ROW($K289)-ROW($K$5)-MOD(ROW($K289)-ROW($K$5),3))/3+1, Kanban_Helper!$E$5:$E$504&amp;"-"&amp;Kanban_Helper!$G$5:$G$504,0),
1)),"")</f>
        <v/>
      </c>
      <c r="M289" s="167" t="str">
        <f t="array" ref="M289">IFERROR(IF(LEN(M$4)=0,"",INDEX(Kanban_Helper!$F$5:$F$504,
MATCH(M$4&amp;"-"&amp;(ROW($K289)-ROW($K$5)-MOD(ROW($K289)-ROW($K$5),3))/3+1, Kanban_Helper!$E$5:$E$504&amp;"-"&amp;Kanban_Helper!$G$5:$G$504,0),
1)),"")</f>
        <v/>
      </c>
      <c r="N289" s="167" t="str">
        <f t="array" ref="N289">IFERROR(IF(LEN(N$4)=0,"",INDEX(Kanban_Helper!$F$5:$F$504,
MATCH(N$4&amp;"-"&amp;(ROW($K289)-ROW($K$5)-MOD(ROW($K289)-ROW($K$5),3))/3+1, Kanban_Helper!$E$5:$E$504&amp;"-"&amp;Kanban_Helper!$G$5:$G$504,0),
1)),"")</f>
        <v/>
      </c>
      <c r="O289" s="167" t="str">
        <f t="array" ref="O289">IFERROR(IF(LEN(O$4)=0,"",INDEX(Kanban_Helper!$F$5:$F$504,
MATCH(O$4&amp;"-"&amp;(ROW($K289)-ROW($K$5)-MOD(ROW($K289)-ROW($K$5),3))/3+1, Kanban_Helper!$E$5:$E$504&amp;"-"&amp;Kanban_Helper!$G$5:$G$504,0),
1)),"")</f>
        <v/>
      </c>
      <c r="P289" s="167" t="str">
        <f t="array" ref="P289">IFERROR(IF(LEN(P$4)=0,"",INDEX(Kanban_Helper!$F$5:$F$504,
MATCH(P$4&amp;"-"&amp;(ROW($K289)-ROW($K$5)-MOD(ROW($K289)-ROW($K$5),3))/3+1, Kanban_Helper!$E$5:$E$504&amp;"-"&amp;Kanban_Helper!$G$5:$G$504,0),
1)),"")</f>
        <v/>
      </c>
      <c r="Q289" s="167" t="str">
        <f t="array" ref="Q289">IFERROR(IF(LEN(Q$4)=0,"",INDEX(Kanban_Helper!$F$5:$F$504,
MATCH(Q$4&amp;"-"&amp;(ROW($K289)-ROW($K$5)-MOD(ROW($K289)-ROW($K$5),3))/3+1, Kanban_Helper!$E$5:$E$504&amp;"-"&amp;Kanban_Helper!$G$5:$G$504,0),
1)),"")</f>
        <v/>
      </c>
      <c r="R289" s="167" t="str">
        <f t="array" ref="R289">IFERROR(IF(LEN(R$4)=0,"",INDEX(Kanban_Helper!$F$5:$F$504,
MATCH(R$4&amp;"-"&amp;(ROW($K289)-ROW($K$5)-MOD(ROW($K289)-ROW($K$5),3))/3+1, Kanban_Helper!$E$5:$E$504&amp;"-"&amp;Kanban_Helper!$G$5:$G$504,0),
1)),"")</f>
        <v/>
      </c>
      <c r="S289" s="167" t="str">
        <f t="array" ref="S289">IFERROR(IF(LEN(S$4)=0,"",INDEX(Kanban_Helper!$F$5:$F$504,
MATCH(S$4&amp;"-"&amp;(ROW($K289)-ROW($K$5)-MOD(ROW($K289)-ROW($K$5),3))/3+1, Kanban_Helper!$E$5:$E$504&amp;"-"&amp;Kanban_Helper!$G$5:$G$504,0),
1)),"")</f>
        <v/>
      </c>
      <c r="T289" s="167" t="str">
        <f t="array" ref="T289">IFERROR(IF(LEN(T$4)=0,"",INDEX(Kanban_Helper!$F$5:$F$504,
MATCH(T$4&amp;"-"&amp;(ROW($K289)-ROW($K$5)-MOD(ROW($K289)-ROW($K$5),3))/3+1, Kanban_Helper!$E$5:$E$504&amp;"-"&amp;Kanban_Helper!$G$5:$G$504,0),
1)),"")</f>
        <v/>
      </c>
      <c r="U289" s="167" t="str">
        <f t="array" ref="U289">IFERROR(IF(LEN(U$4)=0,"",INDEX(Kanban_Helper!$F$5:$F$504,
MATCH(U$4&amp;"-"&amp;(ROW($K289)-ROW($K$5)-MOD(ROW($K289)-ROW($K$5),3))/3+1, Kanban_Helper!$E$5:$E$504&amp;"-"&amp;Kanban_Helper!$G$5:$G$504,0),
1)),"")</f>
        <v/>
      </c>
      <c r="V289" s="167" t="str">
        <f t="array" ref="V289">IFERROR(IF(LEN(V$4)=0,"",INDEX(Kanban_Helper!$F$5:$F$504,
MATCH(V$4&amp;"-"&amp;(ROW($K289)-ROW($K$5)-MOD(ROW($K289)-ROW($K$5),3))/3+1, Kanban_Helper!$E$5:$E$504&amp;"-"&amp;Kanban_Helper!$G$5:$G$504,0),
1)),"")</f>
        <v/>
      </c>
      <c r="W289" s="167" t="str">
        <f t="array" ref="W289">IFERROR(IF(LEN(W$4)=0,"",INDEX(Kanban_Helper!$F$5:$F$504,
MATCH(W$4&amp;"-"&amp;(ROW($K289)-ROW($K$5)-MOD(ROW($K289)-ROW($K$5),3))/3+1, Kanban_Helper!$E$5:$E$504&amp;"-"&amp;Kanban_Helper!$G$5:$G$504,0),
1)),"")</f>
        <v/>
      </c>
      <c r="X289" s="167" t="str">
        <f t="array" ref="X289">IFERROR(IF(LEN(X$4)=0,"",INDEX(Kanban_Helper!$F$5:$F$504,
MATCH(X$4&amp;"-"&amp;(ROW($K289)-ROW($K$5)-MOD(ROW($K289)-ROW($K$5),3))/3+1, Kanban_Helper!$E$5:$E$504&amp;"-"&amp;Kanban_Helper!$G$5:$G$504,0),
1)),"")</f>
        <v/>
      </c>
      <c r="Y289" s="167" t="str">
        <f t="array" ref="Y289">IFERROR(IF(LEN(Y$4)=0,"",INDEX(Kanban_Helper!$F$5:$F$504,
MATCH(Y$4&amp;"-"&amp;(ROW($K289)-ROW($K$5)-MOD(ROW($K289)-ROW($K$5),3))/3+1, Kanban_Helper!$E$5:$E$504&amp;"-"&amp;Kanban_Helper!$G$5:$G$504,0),
1)),"")</f>
        <v/>
      </c>
      <c r="Z289" s="167" t="str">
        <f t="array" ref="Z289">IFERROR(IF(LEN(Z$4)=0,"",INDEX(Kanban_Helper!$F$5:$F$504,
MATCH(Z$4&amp;"-"&amp;(ROW($K289)-ROW($K$5)-MOD(ROW($K289)-ROW($K$5),3))/3+1, Kanban_Helper!$E$5:$E$504&amp;"-"&amp;Kanban_Helper!$G$5:$G$504,0),
1)),"")</f>
        <v/>
      </c>
    </row>
    <row r="290" spans="2:26" x14ac:dyDescent="0.25">
      <c r="B290" s="163"/>
      <c r="C290" s="163"/>
      <c r="D290" s="163"/>
      <c r="E290" s="163"/>
      <c r="F290" s="163"/>
      <c r="G290" s="295">
        <f>COUNTIF($E$5:E290,E290)</f>
        <v>0</v>
      </c>
      <c r="L290" s="166" t="str">
        <f t="shared" ref="L290:Z290" si="193">IFERROR(L292,"-")</f>
        <v/>
      </c>
      <c r="M290" s="166" t="str">
        <f t="shared" si="193"/>
        <v/>
      </c>
      <c r="N290" s="166" t="str">
        <f t="shared" si="193"/>
        <v/>
      </c>
      <c r="O290" s="166" t="str">
        <f t="shared" si="193"/>
        <v/>
      </c>
      <c r="P290" s="166" t="str">
        <f t="shared" si="193"/>
        <v/>
      </c>
      <c r="Q290" s="166" t="str">
        <f t="shared" si="193"/>
        <v/>
      </c>
      <c r="R290" s="166" t="str">
        <f t="shared" si="193"/>
        <v/>
      </c>
      <c r="S290" s="166" t="str">
        <f t="shared" si="193"/>
        <v/>
      </c>
      <c r="T290" s="166" t="str">
        <f t="shared" si="193"/>
        <v/>
      </c>
      <c r="U290" s="166" t="str">
        <f t="shared" si="193"/>
        <v/>
      </c>
      <c r="V290" s="166" t="str">
        <f t="shared" si="193"/>
        <v/>
      </c>
      <c r="W290" s="166" t="str">
        <f t="shared" si="193"/>
        <v/>
      </c>
      <c r="X290" s="166" t="str">
        <f t="shared" si="193"/>
        <v/>
      </c>
      <c r="Y290" s="166" t="str">
        <f t="shared" si="193"/>
        <v/>
      </c>
      <c r="Z290" s="166" t="str">
        <f t="shared" si="193"/>
        <v/>
      </c>
    </row>
    <row r="291" spans="2:26" x14ac:dyDescent="0.25">
      <c r="B291" s="163"/>
      <c r="C291" s="163"/>
      <c r="D291" s="163"/>
      <c r="E291" s="163"/>
      <c r="F291" s="163"/>
      <c r="G291" s="295">
        <f>COUNTIF($E$5:E291,E291)</f>
        <v>0</v>
      </c>
      <c r="L291" s="166" t="str">
        <f t="shared" ref="L291:Z291" si="194">IFERROR(L292,"-")</f>
        <v/>
      </c>
      <c r="M291" s="166" t="str">
        <f t="shared" si="194"/>
        <v/>
      </c>
      <c r="N291" s="166" t="str">
        <f t="shared" si="194"/>
        <v/>
      </c>
      <c r="O291" s="166" t="str">
        <f t="shared" si="194"/>
        <v/>
      </c>
      <c r="P291" s="166" t="str">
        <f t="shared" si="194"/>
        <v/>
      </c>
      <c r="Q291" s="166" t="str">
        <f t="shared" si="194"/>
        <v/>
      </c>
      <c r="R291" s="166" t="str">
        <f t="shared" si="194"/>
        <v/>
      </c>
      <c r="S291" s="166" t="str">
        <f t="shared" si="194"/>
        <v/>
      </c>
      <c r="T291" s="166" t="str">
        <f t="shared" si="194"/>
        <v/>
      </c>
      <c r="U291" s="166" t="str">
        <f t="shared" si="194"/>
        <v/>
      </c>
      <c r="V291" s="166" t="str">
        <f t="shared" si="194"/>
        <v/>
      </c>
      <c r="W291" s="166" t="str">
        <f t="shared" si="194"/>
        <v/>
      </c>
      <c r="X291" s="166" t="str">
        <f t="shared" si="194"/>
        <v/>
      </c>
      <c r="Y291" s="166" t="str">
        <f t="shared" si="194"/>
        <v/>
      </c>
      <c r="Z291" s="166" t="str">
        <f t="shared" si="194"/>
        <v/>
      </c>
    </row>
    <row r="292" spans="2:26" x14ac:dyDescent="0.25">
      <c r="B292" s="163"/>
      <c r="C292" s="163"/>
      <c r="D292" s="163"/>
      <c r="E292" s="163"/>
      <c r="F292" s="163"/>
      <c r="G292" s="295">
        <f>COUNTIF($E$5:E292,E292)</f>
        <v>0</v>
      </c>
      <c r="L292" s="167" t="str">
        <f t="array" ref="L292">IFERROR(IF(LEN(L$4)=0,"",INDEX(Kanban_Helper!$F$5:$F$504,
MATCH(L$4&amp;"-"&amp;(ROW($K292)-ROW($K$5)-MOD(ROW($K292)-ROW($K$5),3))/3+1, Kanban_Helper!$E$5:$E$504&amp;"-"&amp;Kanban_Helper!$G$5:$G$504,0),
1)),"")</f>
        <v/>
      </c>
      <c r="M292" s="167" t="str">
        <f t="array" ref="M292">IFERROR(IF(LEN(M$4)=0,"",INDEX(Kanban_Helper!$F$5:$F$504,
MATCH(M$4&amp;"-"&amp;(ROW($K292)-ROW($K$5)-MOD(ROW($K292)-ROW($K$5),3))/3+1, Kanban_Helper!$E$5:$E$504&amp;"-"&amp;Kanban_Helper!$G$5:$G$504,0),
1)),"")</f>
        <v/>
      </c>
      <c r="N292" s="167" t="str">
        <f t="array" ref="N292">IFERROR(IF(LEN(N$4)=0,"",INDEX(Kanban_Helper!$F$5:$F$504,
MATCH(N$4&amp;"-"&amp;(ROW($K292)-ROW($K$5)-MOD(ROW($K292)-ROW($K$5),3))/3+1, Kanban_Helper!$E$5:$E$504&amp;"-"&amp;Kanban_Helper!$G$5:$G$504,0),
1)),"")</f>
        <v/>
      </c>
      <c r="O292" s="167" t="str">
        <f t="array" ref="O292">IFERROR(IF(LEN(O$4)=0,"",INDEX(Kanban_Helper!$F$5:$F$504,
MATCH(O$4&amp;"-"&amp;(ROW($K292)-ROW($K$5)-MOD(ROW($K292)-ROW($K$5),3))/3+1, Kanban_Helper!$E$5:$E$504&amp;"-"&amp;Kanban_Helper!$G$5:$G$504,0),
1)),"")</f>
        <v/>
      </c>
      <c r="P292" s="167" t="str">
        <f t="array" ref="P292">IFERROR(IF(LEN(P$4)=0,"",INDEX(Kanban_Helper!$F$5:$F$504,
MATCH(P$4&amp;"-"&amp;(ROW($K292)-ROW($K$5)-MOD(ROW($K292)-ROW($K$5),3))/3+1, Kanban_Helper!$E$5:$E$504&amp;"-"&amp;Kanban_Helper!$G$5:$G$504,0),
1)),"")</f>
        <v/>
      </c>
      <c r="Q292" s="167" t="str">
        <f t="array" ref="Q292">IFERROR(IF(LEN(Q$4)=0,"",INDEX(Kanban_Helper!$F$5:$F$504,
MATCH(Q$4&amp;"-"&amp;(ROW($K292)-ROW($K$5)-MOD(ROW($K292)-ROW($K$5),3))/3+1, Kanban_Helper!$E$5:$E$504&amp;"-"&amp;Kanban_Helper!$G$5:$G$504,0),
1)),"")</f>
        <v/>
      </c>
      <c r="R292" s="167" t="str">
        <f t="array" ref="R292">IFERROR(IF(LEN(R$4)=0,"",INDEX(Kanban_Helper!$F$5:$F$504,
MATCH(R$4&amp;"-"&amp;(ROW($K292)-ROW($K$5)-MOD(ROW($K292)-ROW($K$5),3))/3+1, Kanban_Helper!$E$5:$E$504&amp;"-"&amp;Kanban_Helper!$G$5:$G$504,0),
1)),"")</f>
        <v/>
      </c>
      <c r="S292" s="167" t="str">
        <f t="array" ref="S292">IFERROR(IF(LEN(S$4)=0,"",INDEX(Kanban_Helper!$F$5:$F$504,
MATCH(S$4&amp;"-"&amp;(ROW($K292)-ROW($K$5)-MOD(ROW($K292)-ROW($K$5),3))/3+1, Kanban_Helper!$E$5:$E$504&amp;"-"&amp;Kanban_Helper!$G$5:$G$504,0),
1)),"")</f>
        <v/>
      </c>
      <c r="T292" s="167" t="str">
        <f t="array" ref="T292">IFERROR(IF(LEN(T$4)=0,"",INDEX(Kanban_Helper!$F$5:$F$504,
MATCH(T$4&amp;"-"&amp;(ROW($K292)-ROW($K$5)-MOD(ROW($K292)-ROW($K$5),3))/3+1, Kanban_Helper!$E$5:$E$504&amp;"-"&amp;Kanban_Helper!$G$5:$G$504,0),
1)),"")</f>
        <v/>
      </c>
      <c r="U292" s="167" t="str">
        <f t="array" ref="U292">IFERROR(IF(LEN(U$4)=0,"",INDEX(Kanban_Helper!$F$5:$F$504,
MATCH(U$4&amp;"-"&amp;(ROW($K292)-ROW($K$5)-MOD(ROW($K292)-ROW($K$5),3))/3+1, Kanban_Helper!$E$5:$E$504&amp;"-"&amp;Kanban_Helper!$G$5:$G$504,0),
1)),"")</f>
        <v/>
      </c>
      <c r="V292" s="167" t="str">
        <f t="array" ref="V292">IFERROR(IF(LEN(V$4)=0,"",INDEX(Kanban_Helper!$F$5:$F$504,
MATCH(V$4&amp;"-"&amp;(ROW($K292)-ROW($K$5)-MOD(ROW($K292)-ROW($K$5),3))/3+1, Kanban_Helper!$E$5:$E$504&amp;"-"&amp;Kanban_Helper!$G$5:$G$504,0),
1)),"")</f>
        <v/>
      </c>
      <c r="W292" s="167" t="str">
        <f t="array" ref="W292">IFERROR(IF(LEN(W$4)=0,"",INDEX(Kanban_Helper!$F$5:$F$504,
MATCH(W$4&amp;"-"&amp;(ROW($K292)-ROW($K$5)-MOD(ROW($K292)-ROW($K$5),3))/3+1, Kanban_Helper!$E$5:$E$504&amp;"-"&amp;Kanban_Helper!$G$5:$G$504,0),
1)),"")</f>
        <v/>
      </c>
      <c r="X292" s="167" t="str">
        <f t="array" ref="X292">IFERROR(IF(LEN(X$4)=0,"",INDEX(Kanban_Helper!$F$5:$F$504,
MATCH(X$4&amp;"-"&amp;(ROW($K292)-ROW($K$5)-MOD(ROW($K292)-ROW($K$5),3))/3+1, Kanban_Helper!$E$5:$E$504&amp;"-"&amp;Kanban_Helper!$G$5:$G$504,0),
1)),"")</f>
        <v/>
      </c>
      <c r="Y292" s="167" t="str">
        <f t="array" ref="Y292">IFERROR(IF(LEN(Y$4)=0,"",INDEX(Kanban_Helper!$F$5:$F$504,
MATCH(Y$4&amp;"-"&amp;(ROW($K292)-ROW($K$5)-MOD(ROW($K292)-ROW($K$5),3))/3+1, Kanban_Helper!$E$5:$E$504&amp;"-"&amp;Kanban_Helper!$G$5:$G$504,0),
1)),"")</f>
        <v/>
      </c>
      <c r="Z292" s="167" t="str">
        <f t="array" ref="Z292">IFERROR(IF(LEN(Z$4)=0,"",INDEX(Kanban_Helper!$F$5:$F$504,
MATCH(Z$4&amp;"-"&amp;(ROW($K292)-ROW($K$5)-MOD(ROW($K292)-ROW($K$5),3))/3+1, Kanban_Helper!$E$5:$E$504&amp;"-"&amp;Kanban_Helper!$G$5:$G$504,0),
1)),"")</f>
        <v/>
      </c>
    </row>
    <row r="293" spans="2:26" x14ac:dyDescent="0.25">
      <c r="B293" s="163"/>
      <c r="C293" s="163"/>
      <c r="D293" s="163"/>
      <c r="E293" s="163"/>
      <c r="F293" s="163"/>
      <c r="G293" s="295">
        <f>COUNTIF($E$5:E293,E293)</f>
        <v>0</v>
      </c>
      <c r="L293" s="166" t="str">
        <f t="shared" ref="L293:Z293" si="195">IFERROR(L295,"-")</f>
        <v/>
      </c>
      <c r="M293" s="166" t="str">
        <f t="shared" si="195"/>
        <v/>
      </c>
      <c r="N293" s="166" t="str">
        <f t="shared" si="195"/>
        <v/>
      </c>
      <c r="O293" s="166" t="str">
        <f t="shared" si="195"/>
        <v/>
      </c>
      <c r="P293" s="166" t="str">
        <f t="shared" si="195"/>
        <v/>
      </c>
      <c r="Q293" s="166" t="str">
        <f t="shared" si="195"/>
        <v/>
      </c>
      <c r="R293" s="166" t="str">
        <f t="shared" si="195"/>
        <v/>
      </c>
      <c r="S293" s="166" t="str">
        <f t="shared" si="195"/>
        <v/>
      </c>
      <c r="T293" s="166" t="str">
        <f t="shared" si="195"/>
        <v/>
      </c>
      <c r="U293" s="166" t="str">
        <f t="shared" si="195"/>
        <v/>
      </c>
      <c r="V293" s="166" t="str">
        <f t="shared" si="195"/>
        <v/>
      </c>
      <c r="W293" s="166" t="str">
        <f t="shared" si="195"/>
        <v/>
      </c>
      <c r="X293" s="166" t="str">
        <f t="shared" si="195"/>
        <v/>
      </c>
      <c r="Y293" s="166" t="str">
        <f t="shared" si="195"/>
        <v/>
      </c>
      <c r="Z293" s="166" t="str">
        <f t="shared" si="195"/>
        <v/>
      </c>
    </row>
    <row r="294" spans="2:26" x14ac:dyDescent="0.25">
      <c r="B294" s="163"/>
      <c r="C294" s="163"/>
      <c r="D294" s="163"/>
      <c r="E294" s="163"/>
      <c r="F294" s="163"/>
      <c r="G294" s="295">
        <f>COUNTIF($E$5:E294,E294)</f>
        <v>0</v>
      </c>
      <c r="L294" s="166" t="str">
        <f t="shared" ref="L294:Z294" si="196">IFERROR(L295,"-")</f>
        <v/>
      </c>
      <c r="M294" s="166" t="str">
        <f t="shared" si="196"/>
        <v/>
      </c>
      <c r="N294" s="166" t="str">
        <f t="shared" si="196"/>
        <v/>
      </c>
      <c r="O294" s="166" t="str">
        <f t="shared" si="196"/>
        <v/>
      </c>
      <c r="P294" s="166" t="str">
        <f t="shared" si="196"/>
        <v/>
      </c>
      <c r="Q294" s="166" t="str">
        <f t="shared" si="196"/>
        <v/>
      </c>
      <c r="R294" s="166" t="str">
        <f t="shared" si="196"/>
        <v/>
      </c>
      <c r="S294" s="166" t="str">
        <f t="shared" si="196"/>
        <v/>
      </c>
      <c r="T294" s="166" t="str">
        <f t="shared" si="196"/>
        <v/>
      </c>
      <c r="U294" s="166" t="str">
        <f t="shared" si="196"/>
        <v/>
      </c>
      <c r="V294" s="166" t="str">
        <f t="shared" si="196"/>
        <v/>
      </c>
      <c r="W294" s="166" t="str">
        <f t="shared" si="196"/>
        <v/>
      </c>
      <c r="X294" s="166" t="str">
        <f t="shared" si="196"/>
        <v/>
      </c>
      <c r="Y294" s="166" t="str">
        <f t="shared" si="196"/>
        <v/>
      </c>
      <c r="Z294" s="166" t="str">
        <f t="shared" si="196"/>
        <v/>
      </c>
    </row>
    <row r="295" spans="2:26" x14ac:dyDescent="0.25">
      <c r="B295" s="163"/>
      <c r="C295" s="163"/>
      <c r="D295" s="163"/>
      <c r="E295" s="163"/>
      <c r="F295" s="163"/>
      <c r="G295" s="295">
        <f>COUNTIF($E$5:E295,E295)</f>
        <v>0</v>
      </c>
      <c r="L295" s="167" t="str">
        <f t="array" ref="L295">IFERROR(IF(LEN(L$4)=0,"",INDEX(Kanban_Helper!$F$5:$F$504,
MATCH(L$4&amp;"-"&amp;(ROW($K295)-ROW($K$5)-MOD(ROW($K295)-ROW($K$5),3))/3+1, Kanban_Helper!$E$5:$E$504&amp;"-"&amp;Kanban_Helper!$G$5:$G$504,0),
1)),"")</f>
        <v/>
      </c>
      <c r="M295" s="167" t="str">
        <f t="array" ref="M295">IFERROR(IF(LEN(M$4)=0,"",INDEX(Kanban_Helper!$F$5:$F$504,
MATCH(M$4&amp;"-"&amp;(ROW($K295)-ROW($K$5)-MOD(ROW($K295)-ROW($K$5),3))/3+1, Kanban_Helper!$E$5:$E$504&amp;"-"&amp;Kanban_Helper!$G$5:$G$504,0),
1)),"")</f>
        <v/>
      </c>
      <c r="N295" s="167" t="str">
        <f t="array" ref="N295">IFERROR(IF(LEN(N$4)=0,"",INDEX(Kanban_Helper!$F$5:$F$504,
MATCH(N$4&amp;"-"&amp;(ROW($K295)-ROW($K$5)-MOD(ROW($K295)-ROW($K$5),3))/3+1, Kanban_Helper!$E$5:$E$504&amp;"-"&amp;Kanban_Helper!$G$5:$G$504,0),
1)),"")</f>
        <v/>
      </c>
      <c r="O295" s="167" t="str">
        <f t="array" ref="O295">IFERROR(IF(LEN(O$4)=0,"",INDEX(Kanban_Helper!$F$5:$F$504,
MATCH(O$4&amp;"-"&amp;(ROW($K295)-ROW($K$5)-MOD(ROW($K295)-ROW($K$5),3))/3+1, Kanban_Helper!$E$5:$E$504&amp;"-"&amp;Kanban_Helper!$G$5:$G$504,0),
1)),"")</f>
        <v/>
      </c>
      <c r="P295" s="167" t="str">
        <f t="array" ref="P295">IFERROR(IF(LEN(P$4)=0,"",INDEX(Kanban_Helper!$F$5:$F$504,
MATCH(P$4&amp;"-"&amp;(ROW($K295)-ROW($K$5)-MOD(ROW($K295)-ROW($K$5),3))/3+1, Kanban_Helper!$E$5:$E$504&amp;"-"&amp;Kanban_Helper!$G$5:$G$504,0),
1)),"")</f>
        <v/>
      </c>
      <c r="Q295" s="167" t="str">
        <f t="array" ref="Q295">IFERROR(IF(LEN(Q$4)=0,"",INDEX(Kanban_Helper!$F$5:$F$504,
MATCH(Q$4&amp;"-"&amp;(ROW($K295)-ROW($K$5)-MOD(ROW($K295)-ROW($K$5),3))/3+1, Kanban_Helper!$E$5:$E$504&amp;"-"&amp;Kanban_Helper!$G$5:$G$504,0),
1)),"")</f>
        <v/>
      </c>
      <c r="R295" s="167" t="str">
        <f t="array" ref="R295">IFERROR(IF(LEN(R$4)=0,"",INDEX(Kanban_Helper!$F$5:$F$504,
MATCH(R$4&amp;"-"&amp;(ROW($K295)-ROW($K$5)-MOD(ROW($K295)-ROW($K$5),3))/3+1, Kanban_Helper!$E$5:$E$504&amp;"-"&amp;Kanban_Helper!$G$5:$G$504,0),
1)),"")</f>
        <v/>
      </c>
      <c r="S295" s="167" t="str">
        <f t="array" ref="S295">IFERROR(IF(LEN(S$4)=0,"",INDEX(Kanban_Helper!$F$5:$F$504,
MATCH(S$4&amp;"-"&amp;(ROW($K295)-ROW($K$5)-MOD(ROW($K295)-ROW($K$5),3))/3+1, Kanban_Helper!$E$5:$E$504&amp;"-"&amp;Kanban_Helper!$G$5:$G$504,0),
1)),"")</f>
        <v/>
      </c>
      <c r="T295" s="167" t="str">
        <f t="array" ref="T295">IFERROR(IF(LEN(T$4)=0,"",INDEX(Kanban_Helper!$F$5:$F$504,
MATCH(T$4&amp;"-"&amp;(ROW($K295)-ROW($K$5)-MOD(ROW($K295)-ROW($K$5),3))/3+1, Kanban_Helper!$E$5:$E$504&amp;"-"&amp;Kanban_Helper!$G$5:$G$504,0),
1)),"")</f>
        <v/>
      </c>
      <c r="U295" s="167" t="str">
        <f t="array" ref="U295">IFERROR(IF(LEN(U$4)=0,"",INDEX(Kanban_Helper!$F$5:$F$504,
MATCH(U$4&amp;"-"&amp;(ROW($K295)-ROW($K$5)-MOD(ROW($K295)-ROW($K$5),3))/3+1, Kanban_Helper!$E$5:$E$504&amp;"-"&amp;Kanban_Helper!$G$5:$G$504,0),
1)),"")</f>
        <v/>
      </c>
      <c r="V295" s="167" t="str">
        <f t="array" ref="V295">IFERROR(IF(LEN(V$4)=0,"",INDEX(Kanban_Helper!$F$5:$F$504,
MATCH(V$4&amp;"-"&amp;(ROW($K295)-ROW($K$5)-MOD(ROW($K295)-ROW($K$5),3))/3+1, Kanban_Helper!$E$5:$E$504&amp;"-"&amp;Kanban_Helper!$G$5:$G$504,0),
1)),"")</f>
        <v/>
      </c>
      <c r="W295" s="167" t="str">
        <f t="array" ref="W295">IFERROR(IF(LEN(W$4)=0,"",INDEX(Kanban_Helper!$F$5:$F$504,
MATCH(W$4&amp;"-"&amp;(ROW($K295)-ROW($K$5)-MOD(ROW($K295)-ROW($K$5),3))/3+1, Kanban_Helper!$E$5:$E$504&amp;"-"&amp;Kanban_Helper!$G$5:$G$504,0),
1)),"")</f>
        <v/>
      </c>
      <c r="X295" s="167" t="str">
        <f t="array" ref="X295">IFERROR(IF(LEN(X$4)=0,"",INDEX(Kanban_Helper!$F$5:$F$504,
MATCH(X$4&amp;"-"&amp;(ROW($K295)-ROW($K$5)-MOD(ROW($K295)-ROW($K$5),3))/3+1, Kanban_Helper!$E$5:$E$504&amp;"-"&amp;Kanban_Helper!$G$5:$G$504,0),
1)),"")</f>
        <v/>
      </c>
      <c r="Y295" s="167" t="str">
        <f t="array" ref="Y295">IFERROR(IF(LEN(Y$4)=0,"",INDEX(Kanban_Helper!$F$5:$F$504,
MATCH(Y$4&amp;"-"&amp;(ROW($K295)-ROW($K$5)-MOD(ROW($K295)-ROW($K$5),3))/3+1, Kanban_Helper!$E$5:$E$504&amp;"-"&amp;Kanban_Helper!$G$5:$G$504,0),
1)),"")</f>
        <v/>
      </c>
      <c r="Z295" s="167" t="str">
        <f t="array" ref="Z295">IFERROR(IF(LEN(Z$4)=0,"",INDEX(Kanban_Helper!$F$5:$F$504,
MATCH(Z$4&amp;"-"&amp;(ROW($K295)-ROW($K$5)-MOD(ROW($K295)-ROW($K$5),3))/3+1, Kanban_Helper!$E$5:$E$504&amp;"-"&amp;Kanban_Helper!$G$5:$G$504,0),
1)),"")</f>
        <v/>
      </c>
    </row>
    <row r="296" spans="2:26" x14ac:dyDescent="0.25">
      <c r="B296" s="163"/>
      <c r="C296" s="163"/>
      <c r="D296" s="163"/>
      <c r="E296" s="163"/>
      <c r="F296" s="163"/>
      <c r="G296" s="295">
        <f>COUNTIF($E$5:E296,E296)</f>
        <v>0</v>
      </c>
      <c r="L296" s="166" t="str">
        <f t="shared" ref="L296:Z296" si="197">IFERROR(L298,"-")</f>
        <v/>
      </c>
      <c r="M296" s="166" t="str">
        <f t="shared" si="197"/>
        <v/>
      </c>
      <c r="N296" s="166" t="str">
        <f t="shared" si="197"/>
        <v/>
      </c>
      <c r="O296" s="166" t="str">
        <f t="shared" si="197"/>
        <v/>
      </c>
      <c r="P296" s="166" t="str">
        <f t="shared" si="197"/>
        <v/>
      </c>
      <c r="Q296" s="166" t="str">
        <f t="shared" si="197"/>
        <v/>
      </c>
      <c r="R296" s="166" t="str">
        <f t="shared" si="197"/>
        <v/>
      </c>
      <c r="S296" s="166" t="str">
        <f t="shared" si="197"/>
        <v/>
      </c>
      <c r="T296" s="166" t="str">
        <f t="shared" si="197"/>
        <v/>
      </c>
      <c r="U296" s="166" t="str">
        <f t="shared" si="197"/>
        <v/>
      </c>
      <c r="V296" s="166" t="str">
        <f t="shared" si="197"/>
        <v/>
      </c>
      <c r="W296" s="166" t="str">
        <f t="shared" si="197"/>
        <v/>
      </c>
      <c r="X296" s="166" t="str">
        <f t="shared" si="197"/>
        <v/>
      </c>
      <c r="Y296" s="166" t="str">
        <f t="shared" si="197"/>
        <v/>
      </c>
      <c r="Z296" s="166" t="str">
        <f t="shared" si="197"/>
        <v/>
      </c>
    </row>
    <row r="297" spans="2:26" x14ac:dyDescent="0.25">
      <c r="B297" s="163"/>
      <c r="C297" s="163"/>
      <c r="D297" s="163"/>
      <c r="E297" s="163"/>
      <c r="F297" s="163"/>
      <c r="G297" s="295">
        <f>COUNTIF($E$5:E297,E297)</f>
        <v>0</v>
      </c>
      <c r="L297" s="166" t="str">
        <f t="shared" ref="L297:Z297" si="198">IFERROR(L298,"-")</f>
        <v/>
      </c>
      <c r="M297" s="166" t="str">
        <f t="shared" si="198"/>
        <v/>
      </c>
      <c r="N297" s="166" t="str">
        <f t="shared" si="198"/>
        <v/>
      </c>
      <c r="O297" s="166" t="str">
        <f t="shared" si="198"/>
        <v/>
      </c>
      <c r="P297" s="166" t="str">
        <f t="shared" si="198"/>
        <v/>
      </c>
      <c r="Q297" s="166" t="str">
        <f t="shared" si="198"/>
        <v/>
      </c>
      <c r="R297" s="166" t="str">
        <f t="shared" si="198"/>
        <v/>
      </c>
      <c r="S297" s="166" t="str">
        <f t="shared" si="198"/>
        <v/>
      </c>
      <c r="T297" s="166" t="str">
        <f t="shared" si="198"/>
        <v/>
      </c>
      <c r="U297" s="166" t="str">
        <f t="shared" si="198"/>
        <v/>
      </c>
      <c r="V297" s="166" t="str">
        <f t="shared" si="198"/>
        <v/>
      </c>
      <c r="W297" s="166" t="str">
        <f t="shared" si="198"/>
        <v/>
      </c>
      <c r="X297" s="166" t="str">
        <f t="shared" si="198"/>
        <v/>
      </c>
      <c r="Y297" s="166" t="str">
        <f t="shared" si="198"/>
        <v/>
      </c>
      <c r="Z297" s="166" t="str">
        <f t="shared" si="198"/>
        <v/>
      </c>
    </row>
    <row r="298" spans="2:26" x14ac:dyDescent="0.25">
      <c r="B298" s="163"/>
      <c r="C298" s="163"/>
      <c r="D298" s="163"/>
      <c r="E298" s="163"/>
      <c r="F298" s="163"/>
      <c r="G298" s="295">
        <f>COUNTIF($E$5:E298,E298)</f>
        <v>0</v>
      </c>
      <c r="L298" s="167" t="str">
        <f t="array" ref="L298">IFERROR(IF(LEN(L$4)=0,"",INDEX(Kanban_Helper!$F$5:$F$504,
MATCH(L$4&amp;"-"&amp;(ROW($K298)-ROW($K$5)-MOD(ROW($K298)-ROW($K$5),3))/3+1, Kanban_Helper!$E$5:$E$504&amp;"-"&amp;Kanban_Helper!$G$5:$G$504,0),
1)),"")</f>
        <v/>
      </c>
      <c r="M298" s="167" t="str">
        <f t="array" ref="M298">IFERROR(IF(LEN(M$4)=0,"",INDEX(Kanban_Helper!$F$5:$F$504,
MATCH(M$4&amp;"-"&amp;(ROW($K298)-ROW($K$5)-MOD(ROW($K298)-ROW($K$5),3))/3+1, Kanban_Helper!$E$5:$E$504&amp;"-"&amp;Kanban_Helper!$G$5:$G$504,0),
1)),"")</f>
        <v/>
      </c>
      <c r="N298" s="167" t="str">
        <f t="array" ref="N298">IFERROR(IF(LEN(N$4)=0,"",INDEX(Kanban_Helper!$F$5:$F$504,
MATCH(N$4&amp;"-"&amp;(ROW($K298)-ROW($K$5)-MOD(ROW($K298)-ROW($K$5),3))/3+1, Kanban_Helper!$E$5:$E$504&amp;"-"&amp;Kanban_Helper!$G$5:$G$504,0),
1)),"")</f>
        <v/>
      </c>
      <c r="O298" s="167" t="str">
        <f t="array" ref="O298">IFERROR(IF(LEN(O$4)=0,"",INDEX(Kanban_Helper!$F$5:$F$504,
MATCH(O$4&amp;"-"&amp;(ROW($K298)-ROW($K$5)-MOD(ROW($K298)-ROW($K$5),3))/3+1, Kanban_Helper!$E$5:$E$504&amp;"-"&amp;Kanban_Helper!$G$5:$G$504,0),
1)),"")</f>
        <v/>
      </c>
      <c r="P298" s="167" t="str">
        <f t="array" ref="P298">IFERROR(IF(LEN(P$4)=0,"",INDEX(Kanban_Helper!$F$5:$F$504,
MATCH(P$4&amp;"-"&amp;(ROW($K298)-ROW($K$5)-MOD(ROW($K298)-ROW($K$5),3))/3+1, Kanban_Helper!$E$5:$E$504&amp;"-"&amp;Kanban_Helper!$G$5:$G$504,0),
1)),"")</f>
        <v/>
      </c>
      <c r="Q298" s="167" t="str">
        <f t="array" ref="Q298">IFERROR(IF(LEN(Q$4)=0,"",INDEX(Kanban_Helper!$F$5:$F$504,
MATCH(Q$4&amp;"-"&amp;(ROW($K298)-ROW($K$5)-MOD(ROW($K298)-ROW($K$5),3))/3+1, Kanban_Helper!$E$5:$E$504&amp;"-"&amp;Kanban_Helper!$G$5:$G$504,0),
1)),"")</f>
        <v/>
      </c>
      <c r="R298" s="167" t="str">
        <f t="array" ref="R298">IFERROR(IF(LEN(R$4)=0,"",INDEX(Kanban_Helper!$F$5:$F$504,
MATCH(R$4&amp;"-"&amp;(ROW($K298)-ROW($K$5)-MOD(ROW($K298)-ROW($K$5),3))/3+1, Kanban_Helper!$E$5:$E$504&amp;"-"&amp;Kanban_Helper!$G$5:$G$504,0),
1)),"")</f>
        <v/>
      </c>
      <c r="S298" s="167" t="str">
        <f t="array" ref="S298">IFERROR(IF(LEN(S$4)=0,"",INDEX(Kanban_Helper!$F$5:$F$504,
MATCH(S$4&amp;"-"&amp;(ROW($K298)-ROW($K$5)-MOD(ROW($K298)-ROW($K$5),3))/3+1, Kanban_Helper!$E$5:$E$504&amp;"-"&amp;Kanban_Helper!$G$5:$G$504,0),
1)),"")</f>
        <v/>
      </c>
      <c r="T298" s="167" t="str">
        <f t="array" ref="T298">IFERROR(IF(LEN(T$4)=0,"",INDEX(Kanban_Helper!$F$5:$F$504,
MATCH(T$4&amp;"-"&amp;(ROW($K298)-ROW($K$5)-MOD(ROW($K298)-ROW($K$5),3))/3+1, Kanban_Helper!$E$5:$E$504&amp;"-"&amp;Kanban_Helper!$G$5:$G$504,0),
1)),"")</f>
        <v/>
      </c>
      <c r="U298" s="167" t="str">
        <f t="array" ref="U298">IFERROR(IF(LEN(U$4)=0,"",INDEX(Kanban_Helper!$F$5:$F$504,
MATCH(U$4&amp;"-"&amp;(ROW($K298)-ROW($K$5)-MOD(ROW($K298)-ROW($K$5),3))/3+1, Kanban_Helper!$E$5:$E$504&amp;"-"&amp;Kanban_Helper!$G$5:$G$504,0),
1)),"")</f>
        <v/>
      </c>
      <c r="V298" s="167" t="str">
        <f t="array" ref="V298">IFERROR(IF(LEN(V$4)=0,"",INDEX(Kanban_Helper!$F$5:$F$504,
MATCH(V$4&amp;"-"&amp;(ROW($K298)-ROW($K$5)-MOD(ROW($K298)-ROW($K$5),3))/3+1, Kanban_Helper!$E$5:$E$504&amp;"-"&amp;Kanban_Helper!$G$5:$G$504,0),
1)),"")</f>
        <v/>
      </c>
      <c r="W298" s="167" t="str">
        <f t="array" ref="W298">IFERROR(IF(LEN(W$4)=0,"",INDEX(Kanban_Helper!$F$5:$F$504,
MATCH(W$4&amp;"-"&amp;(ROW($K298)-ROW($K$5)-MOD(ROW($K298)-ROW($K$5),3))/3+1, Kanban_Helper!$E$5:$E$504&amp;"-"&amp;Kanban_Helper!$G$5:$G$504,0),
1)),"")</f>
        <v/>
      </c>
      <c r="X298" s="167" t="str">
        <f t="array" ref="X298">IFERROR(IF(LEN(X$4)=0,"",INDEX(Kanban_Helper!$F$5:$F$504,
MATCH(X$4&amp;"-"&amp;(ROW($K298)-ROW($K$5)-MOD(ROW($K298)-ROW($K$5),3))/3+1, Kanban_Helper!$E$5:$E$504&amp;"-"&amp;Kanban_Helper!$G$5:$G$504,0),
1)),"")</f>
        <v/>
      </c>
      <c r="Y298" s="167" t="str">
        <f t="array" ref="Y298">IFERROR(IF(LEN(Y$4)=0,"",INDEX(Kanban_Helper!$F$5:$F$504,
MATCH(Y$4&amp;"-"&amp;(ROW($K298)-ROW($K$5)-MOD(ROW($K298)-ROW($K$5),3))/3+1, Kanban_Helper!$E$5:$E$504&amp;"-"&amp;Kanban_Helper!$G$5:$G$504,0),
1)),"")</f>
        <v/>
      </c>
      <c r="Z298" s="167" t="str">
        <f t="array" ref="Z298">IFERROR(IF(LEN(Z$4)=0,"",INDEX(Kanban_Helper!$F$5:$F$504,
MATCH(Z$4&amp;"-"&amp;(ROW($K298)-ROW($K$5)-MOD(ROW($K298)-ROW($K$5),3))/3+1, Kanban_Helper!$E$5:$E$504&amp;"-"&amp;Kanban_Helper!$G$5:$G$504,0),
1)),"")</f>
        <v/>
      </c>
    </row>
    <row r="299" spans="2:26" x14ac:dyDescent="0.25">
      <c r="B299" s="163"/>
      <c r="C299" s="163"/>
      <c r="D299" s="163"/>
      <c r="E299" s="163"/>
      <c r="F299" s="163"/>
      <c r="G299" s="295">
        <f>COUNTIF($E$5:E299,E299)</f>
        <v>0</v>
      </c>
      <c r="L299" s="166" t="str">
        <f t="shared" ref="L299:Z299" si="199">IFERROR(L301,"-")</f>
        <v/>
      </c>
      <c r="M299" s="166" t="str">
        <f t="shared" si="199"/>
        <v/>
      </c>
      <c r="N299" s="166" t="str">
        <f t="shared" si="199"/>
        <v/>
      </c>
      <c r="O299" s="166" t="str">
        <f t="shared" si="199"/>
        <v/>
      </c>
      <c r="P299" s="166" t="str">
        <f t="shared" si="199"/>
        <v/>
      </c>
      <c r="Q299" s="166" t="str">
        <f t="shared" si="199"/>
        <v/>
      </c>
      <c r="R299" s="166" t="str">
        <f t="shared" si="199"/>
        <v/>
      </c>
      <c r="S299" s="166" t="str">
        <f t="shared" si="199"/>
        <v/>
      </c>
      <c r="T299" s="166" t="str">
        <f t="shared" si="199"/>
        <v/>
      </c>
      <c r="U299" s="166" t="str">
        <f t="shared" si="199"/>
        <v/>
      </c>
      <c r="V299" s="166" t="str">
        <f t="shared" si="199"/>
        <v/>
      </c>
      <c r="W299" s="166" t="str">
        <f t="shared" si="199"/>
        <v/>
      </c>
      <c r="X299" s="166" t="str">
        <f t="shared" si="199"/>
        <v/>
      </c>
      <c r="Y299" s="166" t="str">
        <f t="shared" si="199"/>
        <v/>
      </c>
      <c r="Z299" s="166" t="str">
        <f t="shared" si="199"/>
        <v/>
      </c>
    </row>
    <row r="300" spans="2:26" x14ac:dyDescent="0.25">
      <c r="B300" s="163"/>
      <c r="C300" s="163"/>
      <c r="D300" s="163"/>
      <c r="E300" s="163"/>
      <c r="F300" s="163"/>
      <c r="G300" s="295">
        <f>COUNTIF($E$5:E300,E300)</f>
        <v>0</v>
      </c>
      <c r="L300" s="166" t="str">
        <f t="shared" ref="L300:Z300" si="200">IFERROR(L301,"-")</f>
        <v/>
      </c>
      <c r="M300" s="166" t="str">
        <f t="shared" si="200"/>
        <v/>
      </c>
      <c r="N300" s="166" t="str">
        <f t="shared" si="200"/>
        <v/>
      </c>
      <c r="O300" s="166" t="str">
        <f t="shared" si="200"/>
        <v/>
      </c>
      <c r="P300" s="166" t="str">
        <f t="shared" si="200"/>
        <v/>
      </c>
      <c r="Q300" s="166" t="str">
        <f t="shared" si="200"/>
        <v/>
      </c>
      <c r="R300" s="166" t="str">
        <f t="shared" si="200"/>
        <v/>
      </c>
      <c r="S300" s="166" t="str">
        <f t="shared" si="200"/>
        <v/>
      </c>
      <c r="T300" s="166" t="str">
        <f t="shared" si="200"/>
        <v/>
      </c>
      <c r="U300" s="166" t="str">
        <f t="shared" si="200"/>
        <v/>
      </c>
      <c r="V300" s="166" t="str">
        <f t="shared" si="200"/>
        <v/>
      </c>
      <c r="W300" s="166" t="str">
        <f t="shared" si="200"/>
        <v/>
      </c>
      <c r="X300" s="166" t="str">
        <f t="shared" si="200"/>
        <v/>
      </c>
      <c r="Y300" s="166" t="str">
        <f t="shared" si="200"/>
        <v/>
      </c>
      <c r="Z300" s="166" t="str">
        <f t="shared" si="200"/>
        <v/>
      </c>
    </row>
    <row r="301" spans="2:26" x14ac:dyDescent="0.25">
      <c r="B301" s="163"/>
      <c r="C301" s="163"/>
      <c r="D301" s="163"/>
      <c r="E301" s="163"/>
      <c r="F301" s="163"/>
      <c r="G301" s="295">
        <f>COUNTIF($E$5:E301,E301)</f>
        <v>0</v>
      </c>
      <c r="L301" s="167" t="str">
        <f t="array" ref="L301">IFERROR(IF(LEN(L$4)=0,"",INDEX(Kanban_Helper!$F$5:$F$504,
MATCH(L$4&amp;"-"&amp;(ROW($K301)-ROW($K$5)-MOD(ROW($K301)-ROW($K$5),3))/3+1, Kanban_Helper!$E$5:$E$504&amp;"-"&amp;Kanban_Helper!$G$5:$G$504,0),
1)),"")</f>
        <v/>
      </c>
      <c r="M301" s="167" t="str">
        <f t="array" ref="M301">IFERROR(IF(LEN(M$4)=0,"",INDEX(Kanban_Helper!$F$5:$F$504,
MATCH(M$4&amp;"-"&amp;(ROW($K301)-ROW($K$5)-MOD(ROW($K301)-ROW($K$5),3))/3+1, Kanban_Helper!$E$5:$E$504&amp;"-"&amp;Kanban_Helper!$G$5:$G$504,0),
1)),"")</f>
        <v/>
      </c>
      <c r="N301" s="167" t="str">
        <f t="array" ref="N301">IFERROR(IF(LEN(N$4)=0,"",INDEX(Kanban_Helper!$F$5:$F$504,
MATCH(N$4&amp;"-"&amp;(ROW($K301)-ROW($K$5)-MOD(ROW($K301)-ROW($K$5),3))/3+1, Kanban_Helper!$E$5:$E$504&amp;"-"&amp;Kanban_Helper!$G$5:$G$504,0),
1)),"")</f>
        <v/>
      </c>
      <c r="O301" s="167" t="str">
        <f t="array" ref="O301">IFERROR(IF(LEN(O$4)=0,"",INDEX(Kanban_Helper!$F$5:$F$504,
MATCH(O$4&amp;"-"&amp;(ROW($K301)-ROW($K$5)-MOD(ROW($K301)-ROW($K$5),3))/3+1, Kanban_Helper!$E$5:$E$504&amp;"-"&amp;Kanban_Helper!$G$5:$G$504,0),
1)),"")</f>
        <v/>
      </c>
      <c r="P301" s="167" t="str">
        <f t="array" ref="P301">IFERROR(IF(LEN(P$4)=0,"",INDEX(Kanban_Helper!$F$5:$F$504,
MATCH(P$4&amp;"-"&amp;(ROW($K301)-ROW($K$5)-MOD(ROW($K301)-ROW($K$5),3))/3+1, Kanban_Helper!$E$5:$E$504&amp;"-"&amp;Kanban_Helper!$G$5:$G$504,0),
1)),"")</f>
        <v/>
      </c>
      <c r="Q301" s="167" t="str">
        <f t="array" ref="Q301">IFERROR(IF(LEN(Q$4)=0,"",INDEX(Kanban_Helper!$F$5:$F$504,
MATCH(Q$4&amp;"-"&amp;(ROW($K301)-ROW($K$5)-MOD(ROW($K301)-ROW($K$5),3))/3+1, Kanban_Helper!$E$5:$E$504&amp;"-"&amp;Kanban_Helper!$G$5:$G$504,0),
1)),"")</f>
        <v/>
      </c>
      <c r="R301" s="167" t="str">
        <f t="array" ref="R301">IFERROR(IF(LEN(R$4)=0,"",INDEX(Kanban_Helper!$F$5:$F$504,
MATCH(R$4&amp;"-"&amp;(ROW($K301)-ROW($K$5)-MOD(ROW($K301)-ROW($K$5),3))/3+1, Kanban_Helper!$E$5:$E$504&amp;"-"&amp;Kanban_Helper!$G$5:$G$504,0),
1)),"")</f>
        <v/>
      </c>
      <c r="S301" s="167" t="str">
        <f t="array" ref="S301">IFERROR(IF(LEN(S$4)=0,"",INDEX(Kanban_Helper!$F$5:$F$504,
MATCH(S$4&amp;"-"&amp;(ROW($K301)-ROW($K$5)-MOD(ROW($K301)-ROW($K$5),3))/3+1, Kanban_Helper!$E$5:$E$504&amp;"-"&amp;Kanban_Helper!$G$5:$G$504,0),
1)),"")</f>
        <v/>
      </c>
      <c r="T301" s="167" t="str">
        <f t="array" ref="T301">IFERROR(IF(LEN(T$4)=0,"",INDEX(Kanban_Helper!$F$5:$F$504,
MATCH(T$4&amp;"-"&amp;(ROW($K301)-ROW($K$5)-MOD(ROW($K301)-ROW($K$5),3))/3+1, Kanban_Helper!$E$5:$E$504&amp;"-"&amp;Kanban_Helper!$G$5:$G$504,0),
1)),"")</f>
        <v/>
      </c>
      <c r="U301" s="167" t="str">
        <f t="array" ref="U301">IFERROR(IF(LEN(U$4)=0,"",INDEX(Kanban_Helper!$F$5:$F$504,
MATCH(U$4&amp;"-"&amp;(ROW($K301)-ROW($K$5)-MOD(ROW($K301)-ROW($K$5),3))/3+1, Kanban_Helper!$E$5:$E$504&amp;"-"&amp;Kanban_Helper!$G$5:$G$504,0),
1)),"")</f>
        <v/>
      </c>
      <c r="V301" s="167" t="str">
        <f t="array" ref="V301">IFERROR(IF(LEN(V$4)=0,"",INDEX(Kanban_Helper!$F$5:$F$504,
MATCH(V$4&amp;"-"&amp;(ROW($K301)-ROW($K$5)-MOD(ROW($K301)-ROW($K$5),3))/3+1, Kanban_Helper!$E$5:$E$504&amp;"-"&amp;Kanban_Helper!$G$5:$G$504,0),
1)),"")</f>
        <v/>
      </c>
      <c r="W301" s="167" t="str">
        <f t="array" ref="W301">IFERROR(IF(LEN(W$4)=0,"",INDEX(Kanban_Helper!$F$5:$F$504,
MATCH(W$4&amp;"-"&amp;(ROW($K301)-ROW($K$5)-MOD(ROW($K301)-ROW($K$5),3))/3+1, Kanban_Helper!$E$5:$E$504&amp;"-"&amp;Kanban_Helper!$G$5:$G$504,0),
1)),"")</f>
        <v/>
      </c>
      <c r="X301" s="167" t="str">
        <f t="array" ref="X301">IFERROR(IF(LEN(X$4)=0,"",INDEX(Kanban_Helper!$F$5:$F$504,
MATCH(X$4&amp;"-"&amp;(ROW($K301)-ROW($K$5)-MOD(ROW($K301)-ROW($K$5),3))/3+1, Kanban_Helper!$E$5:$E$504&amp;"-"&amp;Kanban_Helper!$G$5:$G$504,0),
1)),"")</f>
        <v/>
      </c>
      <c r="Y301" s="167" t="str">
        <f t="array" ref="Y301">IFERROR(IF(LEN(Y$4)=0,"",INDEX(Kanban_Helper!$F$5:$F$504,
MATCH(Y$4&amp;"-"&amp;(ROW($K301)-ROW($K$5)-MOD(ROW($K301)-ROW($K$5),3))/3+1, Kanban_Helper!$E$5:$E$504&amp;"-"&amp;Kanban_Helper!$G$5:$G$504,0),
1)),"")</f>
        <v/>
      </c>
      <c r="Z301" s="167" t="str">
        <f t="array" ref="Z301">IFERROR(IF(LEN(Z$4)=0,"",INDEX(Kanban_Helper!$F$5:$F$504,
MATCH(Z$4&amp;"-"&amp;(ROW($K301)-ROW($K$5)-MOD(ROW($K301)-ROW($K$5),3))/3+1, Kanban_Helper!$E$5:$E$504&amp;"-"&amp;Kanban_Helper!$G$5:$G$504,0),
1)),"")</f>
        <v/>
      </c>
    </row>
    <row r="302" spans="2:26" x14ac:dyDescent="0.25">
      <c r="B302" s="163"/>
      <c r="C302" s="163"/>
      <c r="D302" s="163"/>
      <c r="E302" s="163"/>
      <c r="F302" s="163"/>
      <c r="G302" s="295">
        <f>COUNTIF($E$5:E302,E302)</f>
        <v>0</v>
      </c>
      <c r="L302" s="166" t="str">
        <f t="shared" ref="L302:Z302" si="201">IFERROR(L304,"-")</f>
        <v/>
      </c>
      <c r="M302" s="166" t="str">
        <f t="shared" si="201"/>
        <v/>
      </c>
      <c r="N302" s="166" t="str">
        <f t="shared" si="201"/>
        <v/>
      </c>
      <c r="O302" s="166" t="str">
        <f t="shared" si="201"/>
        <v/>
      </c>
      <c r="P302" s="166" t="str">
        <f t="shared" si="201"/>
        <v/>
      </c>
      <c r="Q302" s="166" t="str">
        <f t="shared" si="201"/>
        <v/>
      </c>
      <c r="R302" s="166" t="str">
        <f t="shared" si="201"/>
        <v/>
      </c>
      <c r="S302" s="166" t="str">
        <f t="shared" si="201"/>
        <v/>
      </c>
      <c r="T302" s="166" t="str">
        <f t="shared" si="201"/>
        <v/>
      </c>
      <c r="U302" s="166" t="str">
        <f t="shared" si="201"/>
        <v/>
      </c>
      <c r="V302" s="166" t="str">
        <f t="shared" si="201"/>
        <v/>
      </c>
      <c r="W302" s="166" t="str">
        <f t="shared" si="201"/>
        <v/>
      </c>
      <c r="X302" s="166" t="str">
        <f t="shared" si="201"/>
        <v/>
      </c>
      <c r="Y302" s="166" t="str">
        <f t="shared" si="201"/>
        <v/>
      </c>
      <c r="Z302" s="166" t="str">
        <f t="shared" si="201"/>
        <v/>
      </c>
    </row>
    <row r="303" spans="2:26" x14ac:dyDescent="0.25">
      <c r="B303" s="163"/>
      <c r="C303" s="163"/>
      <c r="D303" s="163"/>
      <c r="E303" s="163"/>
      <c r="F303" s="163"/>
      <c r="G303" s="295">
        <f>COUNTIF($E$5:E303,E303)</f>
        <v>0</v>
      </c>
      <c r="L303" s="166" t="str">
        <f t="shared" ref="L303:Z303" si="202">IFERROR(L304,"-")</f>
        <v/>
      </c>
      <c r="M303" s="166" t="str">
        <f t="shared" si="202"/>
        <v/>
      </c>
      <c r="N303" s="166" t="str">
        <f t="shared" si="202"/>
        <v/>
      </c>
      <c r="O303" s="166" t="str">
        <f t="shared" si="202"/>
        <v/>
      </c>
      <c r="P303" s="166" t="str">
        <f t="shared" si="202"/>
        <v/>
      </c>
      <c r="Q303" s="166" t="str">
        <f t="shared" si="202"/>
        <v/>
      </c>
      <c r="R303" s="166" t="str">
        <f t="shared" si="202"/>
        <v/>
      </c>
      <c r="S303" s="166" t="str">
        <f t="shared" si="202"/>
        <v/>
      </c>
      <c r="T303" s="166" t="str">
        <f t="shared" si="202"/>
        <v/>
      </c>
      <c r="U303" s="166" t="str">
        <f t="shared" si="202"/>
        <v/>
      </c>
      <c r="V303" s="166" t="str">
        <f t="shared" si="202"/>
        <v/>
      </c>
      <c r="W303" s="166" t="str">
        <f t="shared" si="202"/>
        <v/>
      </c>
      <c r="X303" s="166" t="str">
        <f t="shared" si="202"/>
        <v/>
      </c>
      <c r="Y303" s="166" t="str">
        <f t="shared" si="202"/>
        <v/>
      </c>
      <c r="Z303" s="166" t="str">
        <f t="shared" si="202"/>
        <v/>
      </c>
    </row>
    <row r="304" spans="2:26" x14ac:dyDescent="0.25">
      <c r="B304" s="163"/>
      <c r="C304" s="163"/>
      <c r="D304" s="163"/>
      <c r="E304" s="163"/>
      <c r="F304" s="163"/>
      <c r="G304" s="295">
        <f>COUNTIF($E$5:E304,E304)</f>
        <v>0</v>
      </c>
      <c r="L304" s="167" t="str">
        <f t="array" ref="L304">IFERROR(IF(LEN(L$4)=0,"",INDEX(Kanban_Helper!$F$5:$F$504,
MATCH(L$4&amp;"-"&amp;(ROW($K304)-ROW($K$5)-MOD(ROW($K304)-ROW($K$5),3))/3+1, Kanban_Helper!$E$5:$E$504&amp;"-"&amp;Kanban_Helper!$G$5:$G$504,0),
1)),"")</f>
        <v/>
      </c>
      <c r="M304" s="167" t="str">
        <f t="array" ref="M304">IFERROR(IF(LEN(M$4)=0,"",INDEX(Kanban_Helper!$F$5:$F$504,
MATCH(M$4&amp;"-"&amp;(ROW($K304)-ROW($K$5)-MOD(ROW($K304)-ROW($K$5),3))/3+1, Kanban_Helper!$E$5:$E$504&amp;"-"&amp;Kanban_Helper!$G$5:$G$504,0),
1)),"")</f>
        <v/>
      </c>
      <c r="N304" s="167" t="str">
        <f t="array" ref="N304">IFERROR(IF(LEN(N$4)=0,"",INDEX(Kanban_Helper!$F$5:$F$504,
MATCH(N$4&amp;"-"&amp;(ROW($K304)-ROW($K$5)-MOD(ROW($K304)-ROW($K$5),3))/3+1, Kanban_Helper!$E$5:$E$504&amp;"-"&amp;Kanban_Helper!$G$5:$G$504,0),
1)),"")</f>
        <v/>
      </c>
      <c r="O304" s="167" t="str">
        <f t="array" ref="O304">IFERROR(IF(LEN(O$4)=0,"",INDEX(Kanban_Helper!$F$5:$F$504,
MATCH(O$4&amp;"-"&amp;(ROW($K304)-ROW($K$5)-MOD(ROW($K304)-ROW($K$5),3))/3+1, Kanban_Helper!$E$5:$E$504&amp;"-"&amp;Kanban_Helper!$G$5:$G$504,0),
1)),"")</f>
        <v/>
      </c>
      <c r="P304" s="167" t="str">
        <f t="array" ref="P304">IFERROR(IF(LEN(P$4)=0,"",INDEX(Kanban_Helper!$F$5:$F$504,
MATCH(P$4&amp;"-"&amp;(ROW($K304)-ROW($K$5)-MOD(ROW($K304)-ROW($K$5),3))/3+1, Kanban_Helper!$E$5:$E$504&amp;"-"&amp;Kanban_Helper!$G$5:$G$504,0),
1)),"")</f>
        <v/>
      </c>
      <c r="Q304" s="167" t="str">
        <f t="array" ref="Q304">IFERROR(IF(LEN(Q$4)=0,"",INDEX(Kanban_Helper!$F$5:$F$504,
MATCH(Q$4&amp;"-"&amp;(ROW($K304)-ROW($K$5)-MOD(ROW($K304)-ROW($K$5),3))/3+1, Kanban_Helper!$E$5:$E$504&amp;"-"&amp;Kanban_Helper!$G$5:$G$504,0),
1)),"")</f>
        <v/>
      </c>
      <c r="R304" s="167" t="str">
        <f t="array" ref="R304">IFERROR(IF(LEN(R$4)=0,"",INDEX(Kanban_Helper!$F$5:$F$504,
MATCH(R$4&amp;"-"&amp;(ROW($K304)-ROW($K$5)-MOD(ROW($K304)-ROW($K$5),3))/3+1, Kanban_Helper!$E$5:$E$504&amp;"-"&amp;Kanban_Helper!$G$5:$G$504,0),
1)),"")</f>
        <v/>
      </c>
      <c r="S304" s="167" t="str">
        <f t="array" ref="S304">IFERROR(IF(LEN(S$4)=0,"",INDEX(Kanban_Helper!$F$5:$F$504,
MATCH(S$4&amp;"-"&amp;(ROW($K304)-ROW($K$5)-MOD(ROW($K304)-ROW($K$5),3))/3+1, Kanban_Helper!$E$5:$E$504&amp;"-"&amp;Kanban_Helper!$G$5:$G$504,0),
1)),"")</f>
        <v/>
      </c>
      <c r="T304" s="167" t="str">
        <f t="array" ref="T304">IFERROR(IF(LEN(T$4)=0,"",INDEX(Kanban_Helper!$F$5:$F$504,
MATCH(T$4&amp;"-"&amp;(ROW($K304)-ROW($K$5)-MOD(ROW($K304)-ROW($K$5),3))/3+1, Kanban_Helper!$E$5:$E$504&amp;"-"&amp;Kanban_Helper!$G$5:$G$504,0),
1)),"")</f>
        <v/>
      </c>
      <c r="U304" s="167" t="str">
        <f t="array" ref="U304">IFERROR(IF(LEN(U$4)=0,"",INDEX(Kanban_Helper!$F$5:$F$504,
MATCH(U$4&amp;"-"&amp;(ROW($K304)-ROW($K$5)-MOD(ROW($K304)-ROW($K$5),3))/3+1, Kanban_Helper!$E$5:$E$504&amp;"-"&amp;Kanban_Helper!$G$5:$G$504,0),
1)),"")</f>
        <v/>
      </c>
      <c r="V304" s="167" t="str">
        <f t="array" ref="V304">IFERROR(IF(LEN(V$4)=0,"",INDEX(Kanban_Helper!$F$5:$F$504,
MATCH(V$4&amp;"-"&amp;(ROW($K304)-ROW($K$5)-MOD(ROW($K304)-ROW($K$5),3))/3+1, Kanban_Helper!$E$5:$E$504&amp;"-"&amp;Kanban_Helper!$G$5:$G$504,0),
1)),"")</f>
        <v/>
      </c>
      <c r="W304" s="167" t="str">
        <f t="array" ref="W304">IFERROR(IF(LEN(W$4)=0,"",INDEX(Kanban_Helper!$F$5:$F$504,
MATCH(W$4&amp;"-"&amp;(ROW($K304)-ROW($K$5)-MOD(ROW($K304)-ROW($K$5),3))/3+1, Kanban_Helper!$E$5:$E$504&amp;"-"&amp;Kanban_Helper!$G$5:$G$504,0),
1)),"")</f>
        <v/>
      </c>
      <c r="X304" s="167" t="str">
        <f t="array" ref="X304">IFERROR(IF(LEN(X$4)=0,"",INDEX(Kanban_Helper!$F$5:$F$504,
MATCH(X$4&amp;"-"&amp;(ROW($K304)-ROW($K$5)-MOD(ROW($K304)-ROW($K$5),3))/3+1, Kanban_Helper!$E$5:$E$504&amp;"-"&amp;Kanban_Helper!$G$5:$G$504,0),
1)),"")</f>
        <v/>
      </c>
      <c r="Y304" s="167" t="str">
        <f t="array" ref="Y304">IFERROR(IF(LEN(Y$4)=0,"",INDEX(Kanban_Helper!$F$5:$F$504,
MATCH(Y$4&amp;"-"&amp;(ROW($K304)-ROW($K$5)-MOD(ROW($K304)-ROW($K$5),3))/3+1, Kanban_Helper!$E$5:$E$504&amp;"-"&amp;Kanban_Helper!$G$5:$G$504,0),
1)),"")</f>
        <v/>
      </c>
      <c r="Z304" s="167" t="str">
        <f t="array" ref="Z304">IFERROR(IF(LEN(Z$4)=0,"",INDEX(Kanban_Helper!$F$5:$F$504,
MATCH(Z$4&amp;"-"&amp;(ROW($K304)-ROW($K$5)-MOD(ROW($K304)-ROW($K$5),3))/3+1, Kanban_Helper!$E$5:$E$504&amp;"-"&amp;Kanban_Helper!$G$5:$G$504,0),
1)),"")</f>
        <v/>
      </c>
    </row>
    <row r="305" spans="2:26" x14ac:dyDescent="0.25">
      <c r="B305" s="163"/>
      <c r="C305" s="163"/>
      <c r="D305" s="163"/>
      <c r="E305" s="163"/>
      <c r="F305" s="163"/>
      <c r="G305" s="295">
        <f>COUNTIF($E$5:E305,E305)</f>
        <v>0</v>
      </c>
      <c r="L305" s="166" t="str">
        <f t="shared" ref="L305:Z305" si="203">IFERROR(L307,"-")</f>
        <v/>
      </c>
      <c r="M305" s="166" t="str">
        <f t="shared" si="203"/>
        <v/>
      </c>
      <c r="N305" s="166" t="str">
        <f t="shared" si="203"/>
        <v/>
      </c>
      <c r="O305" s="166" t="str">
        <f t="shared" si="203"/>
        <v/>
      </c>
      <c r="P305" s="166" t="str">
        <f t="shared" si="203"/>
        <v/>
      </c>
      <c r="Q305" s="166" t="str">
        <f t="shared" si="203"/>
        <v/>
      </c>
      <c r="R305" s="166" t="str">
        <f t="shared" si="203"/>
        <v/>
      </c>
      <c r="S305" s="166" t="str">
        <f t="shared" si="203"/>
        <v/>
      </c>
      <c r="T305" s="166" t="str">
        <f t="shared" si="203"/>
        <v/>
      </c>
      <c r="U305" s="166" t="str">
        <f t="shared" si="203"/>
        <v/>
      </c>
      <c r="V305" s="166" t="str">
        <f t="shared" si="203"/>
        <v/>
      </c>
      <c r="W305" s="166" t="str">
        <f t="shared" si="203"/>
        <v/>
      </c>
      <c r="X305" s="166" t="str">
        <f t="shared" si="203"/>
        <v/>
      </c>
      <c r="Y305" s="166" t="str">
        <f t="shared" si="203"/>
        <v/>
      </c>
      <c r="Z305" s="166" t="str">
        <f t="shared" si="203"/>
        <v/>
      </c>
    </row>
    <row r="306" spans="2:26" x14ac:dyDescent="0.25">
      <c r="B306" s="163"/>
      <c r="C306" s="163"/>
      <c r="D306" s="163"/>
      <c r="E306" s="163"/>
      <c r="F306" s="163"/>
      <c r="G306" s="295">
        <f>COUNTIF($E$5:E306,E306)</f>
        <v>0</v>
      </c>
      <c r="L306" s="166" t="str">
        <f t="shared" ref="L306:Z306" si="204">IFERROR(L307,"-")</f>
        <v/>
      </c>
      <c r="M306" s="166" t="str">
        <f t="shared" si="204"/>
        <v/>
      </c>
      <c r="N306" s="166" t="str">
        <f t="shared" si="204"/>
        <v/>
      </c>
      <c r="O306" s="166" t="str">
        <f t="shared" si="204"/>
        <v/>
      </c>
      <c r="P306" s="166" t="str">
        <f t="shared" si="204"/>
        <v/>
      </c>
      <c r="Q306" s="166" t="str">
        <f t="shared" si="204"/>
        <v/>
      </c>
      <c r="R306" s="166" t="str">
        <f t="shared" si="204"/>
        <v/>
      </c>
      <c r="S306" s="166" t="str">
        <f t="shared" si="204"/>
        <v/>
      </c>
      <c r="T306" s="166" t="str">
        <f t="shared" si="204"/>
        <v/>
      </c>
      <c r="U306" s="166" t="str">
        <f t="shared" si="204"/>
        <v/>
      </c>
      <c r="V306" s="166" t="str">
        <f t="shared" si="204"/>
        <v/>
      </c>
      <c r="W306" s="166" t="str">
        <f t="shared" si="204"/>
        <v/>
      </c>
      <c r="X306" s="166" t="str">
        <f t="shared" si="204"/>
        <v/>
      </c>
      <c r="Y306" s="166" t="str">
        <f t="shared" si="204"/>
        <v/>
      </c>
      <c r="Z306" s="166" t="str">
        <f t="shared" si="204"/>
        <v/>
      </c>
    </row>
    <row r="307" spans="2:26" x14ac:dyDescent="0.25">
      <c r="B307" s="163"/>
      <c r="C307" s="163"/>
      <c r="D307" s="163"/>
      <c r="E307" s="163"/>
      <c r="F307" s="163"/>
      <c r="G307" s="295">
        <f>COUNTIF($E$5:E307,E307)</f>
        <v>0</v>
      </c>
      <c r="L307" s="167" t="str">
        <f t="array" ref="L307">IFERROR(IF(LEN(L$4)=0,"",INDEX(Kanban_Helper!$F$5:$F$504,
MATCH(L$4&amp;"-"&amp;(ROW($K307)-ROW($K$5)-MOD(ROW($K307)-ROW($K$5),3))/3+1, Kanban_Helper!$E$5:$E$504&amp;"-"&amp;Kanban_Helper!$G$5:$G$504,0),
1)),"")</f>
        <v/>
      </c>
      <c r="M307" s="167" t="str">
        <f t="array" ref="M307">IFERROR(IF(LEN(M$4)=0,"",INDEX(Kanban_Helper!$F$5:$F$504,
MATCH(M$4&amp;"-"&amp;(ROW($K307)-ROW($K$5)-MOD(ROW($K307)-ROW($K$5),3))/3+1, Kanban_Helper!$E$5:$E$504&amp;"-"&amp;Kanban_Helper!$G$5:$G$504,0),
1)),"")</f>
        <v/>
      </c>
      <c r="N307" s="167" t="str">
        <f t="array" ref="N307">IFERROR(IF(LEN(N$4)=0,"",INDEX(Kanban_Helper!$F$5:$F$504,
MATCH(N$4&amp;"-"&amp;(ROW($K307)-ROW($K$5)-MOD(ROW($K307)-ROW($K$5),3))/3+1, Kanban_Helper!$E$5:$E$504&amp;"-"&amp;Kanban_Helper!$G$5:$G$504,0),
1)),"")</f>
        <v/>
      </c>
      <c r="O307" s="167" t="str">
        <f t="array" ref="O307">IFERROR(IF(LEN(O$4)=0,"",INDEX(Kanban_Helper!$F$5:$F$504,
MATCH(O$4&amp;"-"&amp;(ROW($K307)-ROW($K$5)-MOD(ROW($K307)-ROW($K$5),3))/3+1, Kanban_Helper!$E$5:$E$504&amp;"-"&amp;Kanban_Helper!$G$5:$G$504,0),
1)),"")</f>
        <v/>
      </c>
      <c r="P307" s="167" t="str">
        <f t="array" ref="P307">IFERROR(IF(LEN(P$4)=0,"",INDEX(Kanban_Helper!$F$5:$F$504,
MATCH(P$4&amp;"-"&amp;(ROW($K307)-ROW($K$5)-MOD(ROW($K307)-ROW($K$5),3))/3+1, Kanban_Helper!$E$5:$E$504&amp;"-"&amp;Kanban_Helper!$G$5:$G$504,0),
1)),"")</f>
        <v/>
      </c>
      <c r="Q307" s="167" t="str">
        <f t="array" ref="Q307">IFERROR(IF(LEN(Q$4)=0,"",INDEX(Kanban_Helper!$F$5:$F$504,
MATCH(Q$4&amp;"-"&amp;(ROW($K307)-ROW($K$5)-MOD(ROW($K307)-ROW($K$5),3))/3+1, Kanban_Helper!$E$5:$E$504&amp;"-"&amp;Kanban_Helper!$G$5:$G$504,0),
1)),"")</f>
        <v/>
      </c>
      <c r="R307" s="167" t="str">
        <f t="array" ref="R307">IFERROR(IF(LEN(R$4)=0,"",INDEX(Kanban_Helper!$F$5:$F$504,
MATCH(R$4&amp;"-"&amp;(ROW($K307)-ROW($K$5)-MOD(ROW($K307)-ROW($K$5),3))/3+1, Kanban_Helper!$E$5:$E$504&amp;"-"&amp;Kanban_Helper!$G$5:$G$504,0),
1)),"")</f>
        <v/>
      </c>
      <c r="S307" s="167" t="str">
        <f t="array" ref="S307">IFERROR(IF(LEN(S$4)=0,"",INDEX(Kanban_Helper!$F$5:$F$504,
MATCH(S$4&amp;"-"&amp;(ROW($K307)-ROW($K$5)-MOD(ROW($K307)-ROW($K$5),3))/3+1, Kanban_Helper!$E$5:$E$504&amp;"-"&amp;Kanban_Helper!$G$5:$G$504,0),
1)),"")</f>
        <v/>
      </c>
      <c r="T307" s="167" t="str">
        <f t="array" ref="T307">IFERROR(IF(LEN(T$4)=0,"",INDEX(Kanban_Helper!$F$5:$F$504,
MATCH(T$4&amp;"-"&amp;(ROW($K307)-ROW($K$5)-MOD(ROW($K307)-ROW($K$5),3))/3+1, Kanban_Helper!$E$5:$E$504&amp;"-"&amp;Kanban_Helper!$G$5:$G$504,0),
1)),"")</f>
        <v/>
      </c>
      <c r="U307" s="167" t="str">
        <f t="array" ref="U307">IFERROR(IF(LEN(U$4)=0,"",INDEX(Kanban_Helper!$F$5:$F$504,
MATCH(U$4&amp;"-"&amp;(ROW($K307)-ROW($K$5)-MOD(ROW($K307)-ROW($K$5),3))/3+1, Kanban_Helper!$E$5:$E$504&amp;"-"&amp;Kanban_Helper!$G$5:$G$504,0),
1)),"")</f>
        <v/>
      </c>
      <c r="V307" s="167" t="str">
        <f t="array" ref="V307">IFERROR(IF(LEN(V$4)=0,"",INDEX(Kanban_Helper!$F$5:$F$504,
MATCH(V$4&amp;"-"&amp;(ROW($K307)-ROW($K$5)-MOD(ROW($K307)-ROW($K$5),3))/3+1, Kanban_Helper!$E$5:$E$504&amp;"-"&amp;Kanban_Helper!$G$5:$G$504,0),
1)),"")</f>
        <v/>
      </c>
      <c r="W307" s="167" t="str">
        <f t="array" ref="W307">IFERROR(IF(LEN(W$4)=0,"",INDEX(Kanban_Helper!$F$5:$F$504,
MATCH(W$4&amp;"-"&amp;(ROW($K307)-ROW($K$5)-MOD(ROW($K307)-ROW($K$5),3))/3+1, Kanban_Helper!$E$5:$E$504&amp;"-"&amp;Kanban_Helper!$G$5:$G$504,0),
1)),"")</f>
        <v/>
      </c>
      <c r="X307" s="167" t="str">
        <f t="array" ref="X307">IFERROR(IF(LEN(X$4)=0,"",INDEX(Kanban_Helper!$F$5:$F$504,
MATCH(X$4&amp;"-"&amp;(ROW($K307)-ROW($K$5)-MOD(ROW($K307)-ROW($K$5),3))/3+1, Kanban_Helper!$E$5:$E$504&amp;"-"&amp;Kanban_Helper!$G$5:$G$504,0),
1)),"")</f>
        <v/>
      </c>
      <c r="Y307" s="167" t="str">
        <f t="array" ref="Y307">IFERROR(IF(LEN(Y$4)=0,"",INDEX(Kanban_Helper!$F$5:$F$504,
MATCH(Y$4&amp;"-"&amp;(ROW($K307)-ROW($K$5)-MOD(ROW($K307)-ROW($K$5),3))/3+1, Kanban_Helper!$E$5:$E$504&amp;"-"&amp;Kanban_Helper!$G$5:$G$504,0),
1)),"")</f>
        <v/>
      </c>
      <c r="Z307" s="167" t="str">
        <f t="array" ref="Z307">IFERROR(IF(LEN(Z$4)=0,"",INDEX(Kanban_Helper!$F$5:$F$504,
MATCH(Z$4&amp;"-"&amp;(ROW($K307)-ROW($K$5)-MOD(ROW($K307)-ROW($K$5),3))/3+1, Kanban_Helper!$E$5:$E$504&amp;"-"&amp;Kanban_Helper!$G$5:$G$504,0),
1)),"")</f>
        <v/>
      </c>
    </row>
    <row r="308" spans="2:26" x14ac:dyDescent="0.25">
      <c r="B308" s="163"/>
      <c r="C308" s="163"/>
      <c r="D308" s="163"/>
      <c r="E308" s="163"/>
      <c r="F308" s="163"/>
      <c r="G308" s="295">
        <f>COUNTIF($E$5:E308,E308)</f>
        <v>0</v>
      </c>
      <c r="L308" s="166" t="str">
        <f t="shared" ref="L308:Z308" si="205">IFERROR(L310,"-")</f>
        <v/>
      </c>
      <c r="M308" s="166" t="str">
        <f t="shared" si="205"/>
        <v/>
      </c>
      <c r="N308" s="166" t="str">
        <f t="shared" si="205"/>
        <v/>
      </c>
      <c r="O308" s="166" t="str">
        <f t="shared" si="205"/>
        <v/>
      </c>
      <c r="P308" s="166" t="str">
        <f t="shared" si="205"/>
        <v/>
      </c>
      <c r="Q308" s="166" t="str">
        <f t="shared" si="205"/>
        <v/>
      </c>
      <c r="R308" s="166" t="str">
        <f t="shared" si="205"/>
        <v/>
      </c>
      <c r="S308" s="166" t="str">
        <f t="shared" si="205"/>
        <v/>
      </c>
      <c r="T308" s="166" t="str">
        <f t="shared" si="205"/>
        <v/>
      </c>
      <c r="U308" s="166" t="str">
        <f t="shared" si="205"/>
        <v/>
      </c>
      <c r="V308" s="166" t="str">
        <f t="shared" si="205"/>
        <v/>
      </c>
      <c r="W308" s="166" t="str">
        <f t="shared" si="205"/>
        <v/>
      </c>
      <c r="X308" s="166" t="str">
        <f t="shared" si="205"/>
        <v/>
      </c>
      <c r="Y308" s="166" t="str">
        <f t="shared" si="205"/>
        <v/>
      </c>
      <c r="Z308" s="166" t="str">
        <f t="shared" si="205"/>
        <v/>
      </c>
    </row>
    <row r="309" spans="2:26" x14ac:dyDescent="0.25">
      <c r="B309" s="163"/>
      <c r="C309" s="163"/>
      <c r="D309" s="163"/>
      <c r="E309" s="163"/>
      <c r="F309" s="163"/>
      <c r="G309" s="295">
        <f>COUNTIF($E$5:E309,E309)</f>
        <v>0</v>
      </c>
      <c r="L309" s="166" t="str">
        <f t="shared" ref="L309:Z309" si="206">IFERROR(L310,"-")</f>
        <v/>
      </c>
      <c r="M309" s="166" t="str">
        <f t="shared" si="206"/>
        <v/>
      </c>
      <c r="N309" s="166" t="str">
        <f t="shared" si="206"/>
        <v/>
      </c>
      <c r="O309" s="166" t="str">
        <f t="shared" si="206"/>
        <v/>
      </c>
      <c r="P309" s="166" t="str">
        <f t="shared" si="206"/>
        <v/>
      </c>
      <c r="Q309" s="166" t="str">
        <f t="shared" si="206"/>
        <v/>
      </c>
      <c r="R309" s="166" t="str">
        <f t="shared" si="206"/>
        <v/>
      </c>
      <c r="S309" s="166" t="str">
        <f t="shared" si="206"/>
        <v/>
      </c>
      <c r="T309" s="166" t="str">
        <f t="shared" si="206"/>
        <v/>
      </c>
      <c r="U309" s="166" t="str">
        <f t="shared" si="206"/>
        <v/>
      </c>
      <c r="V309" s="166" t="str">
        <f t="shared" si="206"/>
        <v/>
      </c>
      <c r="W309" s="166" t="str">
        <f t="shared" si="206"/>
        <v/>
      </c>
      <c r="X309" s="166" t="str">
        <f t="shared" si="206"/>
        <v/>
      </c>
      <c r="Y309" s="166" t="str">
        <f t="shared" si="206"/>
        <v/>
      </c>
      <c r="Z309" s="166" t="str">
        <f t="shared" si="206"/>
        <v/>
      </c>
    </row>
    <row r="310" spans="2:26" x14ac:dyDescent="0.25">
      <c r="B310" s="163"/>
      <c r="C310" s="163"/>
      <c r="D310" s="163"/>
      <c r="E310" s="163"/>
      <c r="F310" s="163"/>
      <c r="G310" s="295">
        <f>COUNTIF($E$5:E310,E310)</f>
        <v>0</v>
      </c>
      <c r="L310" s="167" t="str">
        <f t="array" ref="L310">IFERROR(IF(LEN(L$4)=0,"",INDEX(Kanban_Helper!$F$5:$F$504,
MATCH(L$4&amp;"-"&amp;(ROW($K310)-ROW($K$5)-MOD(ROW($K310)-ROW($K$5),3))/3+1, Kanban_Helper!$E$5:$E$504&amp;"-"&amp;Kanban_Helper!$G$5:$G$504,0),
1)),"")</f>
        <v/>
      </c>
      <c r="M310" s="167" t="str">
        <f t="array" ref="M310">IFERROR(IF(LEN(M$4)=0,"",INDEX(Kanban_Helper!$F$5:$F$504,
MATCH(M$4&amp;"-"&amp;(ROW($K310)-ROW($K$5)-MOD(ROW($K310)-ROW($K$5),3))/3+1, Kanban_Helper!$E$5:$E$504&amp;"-"&amp;Kanban_Helper!$G$5:$G$504,0),
1)),"")</f>
        <v/>
      </c>
      <c r="N310" s="167" t="str">
        <f t="array" ref="N310">IFERROR(IF(LEN(N$4)=0,"",INDEX(Kanban_Helper!$F$5:$F$504,
MATCH(N$4&amp;"-"&amp;(ROW($K310)-ROW($K$5)-MOD(ROW($K310)-ROW($K$5),3))/3+1, Kanban_Helper!$E$5:$E$504&amp;"-"&amp;Kanban_Helper!$G$5:$G$504,0),
1)),"")</f>
        <v/>
      </c>
      <c r="O310" s="167" t="str">
        <f t="array" ref="O310">IFERROR(IF(LEN(O$4)=0,"",INDEX(Kanban_Helper!$F$5:$F$504,
MATCH(O$4&amp;"-"&amp;(ROW($K310)-ROW($K$5)-MOD(ROW($K310)-ROW($K$5),3))/3+1, Kanban_Helper!$E$5:$E$504&amp;"-"&amp;Kanban_Helper!$G$5:$G$504,0),
1)),"")</f>
        <v/>
      </c>
      <c r="P310" s="167" t="str">
        <f t="array" ref="P310">IFERROR(IF(LEN(P$4)=0,"",INDEX(Kanban_Helper!$F$5:$F$504,
MATCH(P$4&amp;"-"&amp;(ROW($K310)-ROW($K$5)-MOD(ROW($K310)-ROW($K$5),3))/3+1, Kanban_Helper!$E$5:$E$504&amp;"-"&amp;Kanban_Helper!$G$5:$G$504,0),
1)),"")</f>
        <v/>
      </c>
      <c r="Q310" s="167" t="str">
        <f t="array" ref="Q310">IFERROR(IF(LEN(Q$4)=0,"",INDEX(Kanban_Helper!$F$5:$F$504,
MATCH(Q$4&amp;"-"&amp;(ROW($K310)-ROW($K$5)-MOD(ROW($K310)-ROW($K$5),3))/3+1, Kanban_Helper!$E$5:$E$504&amp;"-"&amp;Kanban_Helper!$G$5:$G$504,0),
1)),"")</f>
        <v/>
      </c>
      <c r="R310" s="167" t="str">
        <f t="array" ref="R310">IFERROR(IF(LEN(R$4)=0,"",INDEX(Kanban_Helper!$F$5:$F$504,
MATCH(R$4&amp;"-"&amp;(ROW($K310)-ROW($K$5)-MOD(ROW($K310)-ROW($K$5),3))/3+1, Kanban_Helper!$E$5:$E$504&amp;"-"&amp;Kanban_Helper!$G$5:$G$504,0),
1)),"")</f>
        <v/>
      </c>
      <c r="S310" s="167" t="str">
        <f t="array" ref="S310">IFERROR(IF(LEN(S$4)=0,"",INDEX(Kanban_Helper!$F$5:$F$504,
MATCH(S$4&amp;"-"&amp;(ROW($K310)-ROW($K$5)-MOD(ROW($K310)-ROW($K$5),3))/3+1, Kanban_Helper!$E$5:$E$504&amp;"-"&amp;Kanban_Helper!$G$5:$G$504,0),
1)),"")</f>
        <v/>
      </c>
      <c r="T310" s="167" t="str">
        <f t="array" ref="T310">IFERROR(IF(LEN(T$4)=0,"",INDEX(Kanban_Helper!$F$5:$F$504,
MATCH(T$4&amp;"-"&amp;(ROW($K310)-ROW($K$5)-MOD(ROW($K310)-ROW($K$5),3))/3+1, Kanban_Helper!$E$5:$E$504&amp;"-"&amp;Kanban_Helper!$G$5:$G$504,0),
1)),"")</f>
        <v/>
      </c>
      <c r="U310" s="167" t="str">
        <f t="array" ref="U310">IFERROR(IF(LEN(U$4)=0,"",INDEX(Kanban_Helper!$F$5:$F$504,
MATCH(U$4&amp;"-"&amp;(ROW($K310)-ROW($K$5)-MOD(ROW($K310)-ROW($K$5),3))/3+1, Kanban_Helper!$E$5:$E$504&amp;"-"&amp;Kanban_Helper!$G$5:$G$504,0),
1)),"")</f>
        <v/>
      </c>
      <c r="V310" s="167" t="str">
        <f t="array" ref="V310">IFERROR(IF(LEN(V$4)=0,"",INDEX(Kanban_Helper!$F$5:$F$504,
MATCH(V$4&amp;"-"&amp;(ROW($K310)-ROW($K$5)-MOD(ROW($K310)-ROW($K$5),3))/3+1, Kanban_Helper!$E$5:$E$504&amp;"-"&amp;Kanban_Helper!$G$5:$G$504,0),
1)),"")</f>
        <v/>
      </c>
      <c r="W310" s="167" t="str">
        <f t="array" ref="W310">IFERROR(IF(LEN(W$4)=0,"",INDEX(Kanban_Helper!$F$5:$F$504,
MATCH(W$4&amp;"-"&amp;(ROW($K310)-ROW($K$5)-MOD(ROW($K310)-ROW($K$5),3))/3+1, Kanban_Helper!$E$5:$E$504&amp;"-"&amp;Kanban_Helper!$G$5:$G$504,0),
1)),"")</f>
        <v/>
      </c>
      <c r="X310" s="167" t="str">
        <f t="array" ref="X310">IFERROR(IF(LEN(X$4)=0,"",INDEX(Kanban_Helper!$F$5:$F$504,
MATCH(X$4&amp;"-"&amp;(ROW($K310)-ROW($K$5)-MOD(ROW($K310)-ROW($K$5),3))/3+1, Kanban_Helper!$E$5:$E$504&amp;"-"&amp;Kanban_Helper!$G$5:$G$504,0),
1)),"")</f>
        <v/>
      </c>
      <c r="Y310" s="167" t="str">
        <f t="array" ref="Y310">IFERROR(IF(LEN(Y$4)=0,"",INDEX(Kanban_Helper!$F$5:$F$504,
MATCH(Y$4&amp;"-"&amp;(ROW($K310)-ROW($K$5)-MOD(ROW($K310)-ROW($K$5),3))/3+1, Kanban_Helper!$E$5:$E$504&amp;"-"&amp;Kanban_Helper!$G$5:$G$504,0),
1)),"")</f>
        <v/>
      </c>
      <c r="Z310" s="167" t="str">
        <f t="array" ref="Z310">IFERROR(IF(LEN(Z$4)=0,"",INDEX(Kanban_Helper!$F$5:$F$504,
MATCH(Z$4&amp;"-"&amp;(ROW($K310)-ROW($K$5)-MOD(ROW($K310)-ROW($K$5),3))/3+1, Kanban_Helper!$E$5:$E$504&amp;"-"&amp;Kanban_Helper!$G$5:$G$504,0),
1)),"")</f>
        <v/>
      </c>
    </row>
    <row r="311" spans="2:26" x14ac:dyDescent="0.25">
      <c r="B311" s="163"/>
      <c r="C311" s="163"/>
      <c r="D311" s="163"/>
      <c r="E311" s="163"/>
      <c r="F311" s="163"/>
      <c r="G311" s="295">
        <f>COUNTIF($E$5:E311,E311)</f>
        <v>0</v>
      </c>
      <c r="L311" s="166" t="str">
        <f t="shared" ref="L311:Z311" si="207">IFERROR(L313,"-")</f>
        <v/>
      </c>
      <c r="M311" s="166" t="str">
        <f t="shared" si="207"/>
        <v/>
      </c>
      <c r="N311" s="166" t="str">
        <f t="shared" si="207"/>
        <v/>
      </c>
      <c r="O311" s="166" t="str">
        <f t="shared" si="207"/>
        <v/>
      </c>
      <c r="P311" s="166" t="str">
        <f t="shared" si="207"/>
        <v/>
      </c>
      <c r="Q311" s="166" t="str">
        <f t="shared" si="207"/>
        <v/>
      </c>
      <c r="R311" s="166" t="str">
        <f t="shared" si="207"/>
        <v/>
      </c>
      <c r="S311" s="166" t="str">
        <f t="shared" si="207"/>
        <v/>
      </c>
      <c r="T311" s="166" t="str">
        <f t="shared" si="207"/>
        <v/>
      </c>
      <c r="U311" s="166" t="str">
        <f t="shared" si="207"/>
        <v/>
      </c>
      <c r="V311" s="166" t="str">
        <f t="shared" si="207"/>
        <v/>
      </c>
      <c r="W311" s="166" t="str">
        <f t="shared" si="207"/>
        <v/>
      </c>
      <c r="X311" s="166" t="str">
        <f t="shared" si="207"/>
        <v/>
      </c>
      <c r="Y311" s="166" t="str">
        <f t="shared" si="207"/>
        <v/>
      </c>
      <c r="Z311" s="166" t="str">
        <f t="shared" si="207"/>
        <v/>
      </c>
    </row>
    <row r="312" spans="2:26" x14ac:dyDescent="0.25">
      <c r="B312" s="163"/>
      <c r="C312" s="163"/>
      <c r="D312" s="163"/>
      <c r="E312" s="163"/>
      <c r="F312" s="163"/>
      <c r="G312" s="295">
        <f>COUNTIF($E$5:E312,E312)</f>
        <v>0</v>
      </c>
      <c r="L312" s="166" t="str">
        <f t="shared" ref="L312:Z312" si="208">IFERROR(L313,"-")</f>
        <v/>
      </c>
      <c r="M312" s="166" t="str">
        <f t="shared" si="208"/>
        <v/>
      </c>
      <c r="N312" s="166" t="str">
        <f t="shared" si="208"/>
        <v/>
      </c>
      <c r="O312" s="166" t="str">
        <f t="shared" si="208"/>
        <v/>
      </c>
      <c r="P312" s="166" t="str">
        <f t="shared" si="208"/>
        <v/>
      </c>
      <c r="Q312" s="166" t="str">
        <f t="shared" si="208"/>
        <v/>
      </c>
      <c r="R312" s="166" t="str">
        <f t="shared" si="208"/>
        <v/>
      </c>
      <c r="S312" s="166" t="str">
        <f t="shared" si="208"/>
        <v/>
      </c>
      <c r="T312" s="166" t="str">
        <f t="shared" si="208"/>
        <v/>
      </c>
      <c r="U312" s="166" t="str">
        <f t="shared" si="208"/>
        <v/>
      </c>
      <c r="V312" s="166" t="str">
        <f t="shared" si="208"/>
        <v/>
      </c>
      <c r="W312" s="166" t="str">
        <f t="shared" si="208"/>
        <v/>
      </c>
      <c r="X312" s="166" t="str">
        <f t="shared" si="208"/>
        <v/>
      </c>
      <c r="Y312" s="166" t="str">
        <f t="shared" si="208"/>
        <v/>
      </c>
      <c r="Z312" s="166" t="str">
        <f t="shared" si="208"/>
        <v/>
      </c>
    </row>
    <row r="313" spans="2:26" x14ac:dyDescent="0.25">
      <c r="B313" s="163"/>
      <c r="C313" s="163"/>
      <c r="D313" s="163"/>
      <c r="E313" s="163"/>
      <c r="F313" s="163"/>
      <c r="G313" s="295">
        <f>COUNTIF($E$5:E313,E313)</f>
        <v>0</v>
      </c>
      <c r="L313" s="167" t="str">
        <f t="array" ref="L313">IFERROR(IF(LEN(L$4)=0,"",INDEX(Kanban_Helper!$F$5:$F$504,
MATCH(L$4&amp;"-"&amp;(ROW($K313)-ROW($K$5)-MOD(ROW($K313)-ROW($K$5),3))/3+1, Kanban_Helper!$E$5:$E$504&amp;"-"&amp;Kanban_Helper!$G$5:$G$504,0),
1)),"")</f>
        <v/>
      </c>
      <c r="M313" s="167" t="str">
        <f t="array" ref="M313">IFERROR(IF(LEN(M$4)=0,"",INDEX(Kanban_Helper!$F$5:$F$504,
MATCH(M$4&amp;"-"&amp;(ROW($K313)-ROW($K$5)-MOD(ROW($K313)-ROW($K$5),3))/3+1, Kanban_Helper!$E$5:$E$504&amp;"-"&amp;Kanban_Helper!$G$5:$G$504,0),
1)),"")</f>
        <v/>
      </c>
      <c r="N313" s="167" t="str">
        <f t="array" ref="N313">IFERROR(IF(LEN(N$4)=0,"",INDEX(Kanban_Helper!$F$5:$F$504,
MATCH(N$4&amp;"-"&amp;(ROW($K313)-ROW($K$5)-MOD(ROW($K313)-ROW($K$5),3))/3+1, Kanban_Helper!$E$5:$E$504&amp;"-"&amp;Kanban_Helper!$G$5:$G$504,0),
1)),"")</f>
        <v/>
      </c>
      <c r="O313" s="167" t="str">
        <f t="array" ref="O313">IFERROR(IF(LEN(O$4)=0,"",INDEX(Kanban_Helper!$F$5:$F$504,
MATCH(O$4&amp;"-"&amp;(ROW($K313)-ROW($K$5)-MOD(ROW($K313)-ROW($K$5),3))/3+1, Kanban_Helper!$E$5:$E$504&amp;"-"&amp;Kanban_Helper!$G$5:$G$504,0),
1)),"")</f>
        <v/>
      </c>
      <c r="P313" s="167" t="str">
        <f t="array" ref="P313">IFERROR(IF(LEN(P$4)=0,"",INDEX(Kanban_Helper!$F$5:$F$504,
MATCH(P$4&amp;"-"&amp;(ROW($K313)-ROW($K$5)-MOD(ROW($K313)-ROW($K$5),3))/3+1, Kanban_Helper!$E$5:$E$504&amp;"-"&amp;Kanban_Helper!$G$5:$G$504,0),
1)),"")</f>
        <v/>
      </c>
      <c r="Q313" s="167" t="str">
        <f t="array" ref="Q313">IFERROR(IF(LEN(Q$4)=0,"",INDEX(Kanban_Helper!$F$5:$F$504,
MATCH(Q$4&amp;"-"&amp;(ROW($K313)-ROW($K$5)-MOD(ROW($K313)-ROW($K$5),3))/3+1, Kanban_Helper!$E$5:$E$504&amp;"-"&amp;Kanban_Helper!$G$5:$G$504,0),
1)),"")</f>
        <v/>
      </c>
      <c r="R313" s="167" t="str">
        <f t="array" ref="R313">IFERROR(IF(LEN(R$4)=0,"",INDEX(Kanban_Helper!$F$5:$F$504,
MATCH(R$4&amp;"-"&amp;(ROW($K313)-ROW($K$5)-MOD(ROW($K313)-ROW($K$5),3))/3+1, Kanban_Helper!$E$5:$E$504&amp;"-"&amp;Kanban_Helper!$G$5:$G$504,0),
1)),"")</f>
        <v/>
      </c>
      <c r="S313" s="167" t="str">
        <f t="array" ref="S313">IFERROR(IF(LEN(S$4)=0,"",INDEX(Kanban_Helper!$F$5:$F$504,
MATCH(S$4&amp;"-"&amp;(ROW($K313)-ROW($K$5)-MOD(ROW($K313)-ROW($K$5),3))/3+1, Kanban_Helper!$E$5:$E$504&amp;"-"&amp;Kanban_Helper!$G$5:$G$504,0),
1)),"")</f>
        <v/>
      </c>
      <c r="T313" s="167" t="str">
        <f t="array" ref="T313">IFERROR(IF(LEN(T$4)=0,"",INDEX(Kanban_Helper!$F$5:$F$504,
MATCH(T$4&amp;"-"&amp;(ROW($K313)-ROW($K$5)-MOD(ROW($K313)-ROW($K$5),3))/3+1, Kanban_Helper!$E$5:$E$504&amp;"-"&amp;Kanban_Helper!$G$5:$G$504,0),
1)),"")</f>
        <v/>
      </c>
      <c r="U313" s="167" t="str">
        <f t="array" ref="U313">IFERROR(IF(LEN(U$4)=0,"",INDEX(Kanban_Helper!$F$5:$F$504,
MATCH(U$4&amp;"-"&amp;(ROW($K313)-ROW($K$5)-MOD(ROW($K313)-ROW($K$5),3))/3+1, Kanban_Helper!$E$5:$E$504&amp;"-"&amp;Kanban_Helper!$G$5:$G$504,0),
1)),"")</f>
        <v/>
      </c>
      <c r="V313" s="167" t="str">
        <f t="array" ref="V313">IFERROR(IF(LEN(V$4)=0,"",INDEX(Kanban_Helper!$F$5:$F$504,
MATCH(V$4&amp;"-"&amp;(ROW($K313)-ROW($K$5)-MOD(ROW($K313)-ROW($K$5),3))/3+1, Kanban_Helper!$E$5:$E$504&amp;"-"&amp;Kanban_Helper!$G$5:$G$504,0),
1)),"")</f>
        <v/>
      </c>
      <c r="W313" s="167" t="str">
        <f t="array" ref="W313">IFERROR(IF(LEN(W$4)=0,"",INDEX(Kanban_Helper!$F$5:$F$504,
MATCH(W$4&amp;"-"&amp;(ROW($K313)-ROW($K$5)-MOD(ROW($K313)-ROW($K$5),3))/3+1, Kanban_Helper!$E$5:$E$504&amp;"-"&amp;Kanban_Helper!$G$5:$G$504,0),
1)),"")</f>
        <v/>
      </c>
      <c r="X313" s="167" t="str">
        <f t="array" ref="X313">IFERROR(IF(LEN(X$4)=0,"",INDEX(Kanban_Helper!$F$5:$F$504,
MATCH(X$4&amp;"-"&amp;(ROW($K313)-ROW($K$5)-MOD(ROW($K313)-ROW($K$5),3))/3+1, Kanban_Helper!$E$5:$E$504&amp;"-"&amp;Kanban_Helper!$G$5:$G$504,0),
1)),"")</f>
        <v/>
      </c>
      <c r="Y313" s="167" t="str">
        <f t="array" ref="Y313">IFERROR(IF(LEN(Y$4)=0,"",INDEX(Kanban_Helper!$F$5:$F$504,
MATCH(Y$4&amp;"-"&amp;(ROW($K313)-ROW($K$5)-MOD(ROW($K313)-ROW($K$5),3))/3+1, Kanban_Helper!$E$5:$E$504&amp;"-"&amp;Kanban_Helper!$G$5:$G$504,0),
1)),"")</f>
        <v/>
      </c>
      <c r="Z313" s="167" t="str">
        <f t="array" ref="Z313">IFERROR(IF(LEN(Z$4)=0,"",INDEX(Kanban_Helper!$F$5:$F$504,
MATCH(Z$4&amp;"-"&amp;(ROW($K313)-ROW($K$5)-MOD(ROW($K313)-ROW($K$5),3))/3+1, Kanban_Helper!$E$5:$E$504&amp;"-"&amp;Kanban_Helper!$G$5:$G$504,0),
1)),"")</f>
        <v/>
      </c>
    </row>
    <row r="314" spans="2:26" x14ac:dyDescent="0.25">
      <c r="B314" s="163"/>
      <c r="C314" s="163"/>
      <c r="D314" s="163"/>
      <c r="E314" s="163"/>
      <c r="F314" s="163"/>
      <c r="G314" s="295">
        <f>COUNTIF($E$5:E314,E314)</f>
        <v>0</v>
      </c>
      <c r="L314" s="166" t="str">
        <f t="shared" ref="L314:Z314" si="209">IFERROR(L316,"-")</f>
        <v/>
      </c>
      <c r="M314" s="166" t="str">
        <f t="shared" si="209"/>
        <v/>
      </c>
      <c r="N314" s="166" t="str">
        <f t="shared" si="209"/>
        <v/>
      </c>
      <c r="O314" s="166" t="str">
        <f t="shared" si="209"/>
        <v/>
      </c>
      <c r="P314" s="166" t="str">
        <f t="shared" si="209"/>
        <v/>
      </c>
      <c r="Q314" s="166" t="str">
        <f t="shared" si="209"/>
        <v/>
      </c>
      <c r="R314" s="166" t="str">
        <f t="shared" si="209"/>
        <v/>
      </c>
      <c r="S314" s="166" t="str">
        <f t="shared" si="209"/>
        <v/>
      </c>
      <c r="T314" s="166" t="str">
        <f t="shared" si="209"/>
        <v/>
      </c>
      <c r="U314" s="166" t="str">
        <f t="shared" si="209"/>
        <v/>
      </c>
      <c r="V314" s="166" t="str">
        <f t="shared" si="209"/>
        <v/>
      </c>
      <c r="W314" s="166" t="str">
        <f t="shared" si="209"/>
        <v/>
      </c>
      <c r="X314" s="166" t="str">
        <f t="shared" si="209"/>
        <v/>
      </c>
      <c r="Y314" s="166" t="str">
        <f t="shared" si="209"/>
        <v/>
      </c>
      <c r="Z314" s="166" t="str">
        <f t="shared" si="209"/>
        <v/>
      </c>
    </row>
    <row r="315" spans="2:26" x14ac:dyDescent="0.25">
      <c r="B315" s="163"/>
      <c r="C315" s="163"/>
      <c r="D315" s="163"/>
      <c r="E315" s="163"/>
      <c r="F315" s="163"/>
      <c r="G315" s="295">
        <f>COUNTIF($E$5:E315,E315)</f>
        <v>0</v>
      </c>
      <c r="L315" s="166" t="str">
        <f t="shared" ref="L315:Z315" si="210">IFERROR(L316,"-")</f>
        <v/>
      </c>
      <c r="M315" s="166" t="str">
        <f t="shared" si="210"/>
        <v/>
      </c>
      <c r="N315" s="166" t="str">
        <f t="shared" si="210"/>
        <v/>
      </c>
      <c r="O315" s="166" t="str">
        <f t="shared" si="210"/>
        <v/>
      </c>
      <c r="P315" s="166" t="str">
        <f t="shared" si="210"/>
        <v/>
      </c>
      <c r="Q315" s="166" t="str">
        <f t="shared" si="210"/>
        <v/>
      </c>
      <c r="R315" s="166" t="str">
        <f t="shared" si="210"/>
        <v/>
      </c>
      <c r="S315" s="166" t="str">
        <f t="shared" si="210"/>
        <v/>
      </c>
      <c r="T315" s="166" t="str">
        <f t="shared" si="210"/>
        <v/>
      </c>
      <c r="U315" s="166" t="str">
        <f t="shared" si="210"/>
        <v/>
      </c>
      <c r="V315" s="166" t="str">
        <f t="shared" si="210"/>
        <v/>
      </c>
      <c r="W315" s="166" t="str">
        <f t="shared" si="210"/>
        <v/>
      </c>
      <c r="X315" s="166" t="str">
        <f t="shared" si="210"/>
        <v/>
      </c>
      <c r="Y315" s="166" t="str">
        <f t="shared" si="210"/>
        <v/>
      </c>
      <c r="Z315" s="166" t="str">
        <f t="shared" si="210"/>
        <v/>
      </c>
    </row>
    <row r="316" spans="2:26" x14ac:dyDescent="0.25">
      <c r="B316" s="163"/>
      <c r="C316" s="163"/>
      <c r="D316" s="163"/>
      <c r="E316" s="163"/>
      <c r="F316" s="163"/>
      <c r="G316" s="295">
        <f>COUNTIF($E$5:E316,E316)</f>
        <v>0</v>
      </c>
      <c r="L316" s="167" t="str">
        <f t="array" ref="L316">IFERROR(IF(LEN(L$4)=0,"",INDEX(Kanban_Helper!$F$5:$F$504,
MATCH(L$4&amp;"-"&amp;(ROW($K316)-ROW($K$5)-MOD(ROW($K316)-ROW($K$5),3))/3+1, Kanban_Helper!$E$5:$E$504&amp;"-"&amp;Kanban_Helper!$G$5:$G$504,0),
1)),"")</f>
        <v/>
      </c>
      <c r="M316" s="167" t="str">
        <f t="array" ref="M316">IFERROR(IF(LEN(M$4)=0,"",INDEX(Kanban_Helper!$F$5:$F$504,
MATCH(M$4&amp;"-"&amp;(ROW($K316)-ROW($K$5)-MOD(ROW($K316)-ROW($K$5),3))/3+1, Kanban_Helper!$E$5:$E$504&amp;"-"&amp;Kanban_Helper!$G$5:$G$504,0),
1)),"")</f>
        <v/>
      </c>
      <c r="N316" s="167" t="str">
        <f t="array" ref="N316">IFERROR(IF(LEN(N$4)=0,"",INDEX(Kanban_Helper!$F$5:$F$504,
MATCH(N$4&amp;"-"&amp;(ROW($K316)-ROW($K$5)-MOD(ROW($K316)-ROW($K$5),3))/3+1, Kanban_Helper!$E$5:$E$504&amp;"-"&amp;Kanban_Helper!$G$5:$G$504,0),
1)),"")</f>
        <v/>
      </c>
      <c r="O316" s="167" t="str">
        <f t="array" ref="O316">IFERROR(IF(LEN(O$4)=0,"",INDEX(Kanban_Helper!$F$5:$F$504,
MATCH(O$4&amp;"-"&amp;(ROW($K316)-ROW($K$5)-MOD(ROW($K316)-ROW($K$5),3))/3+1, Kanban_Helper!$E$5:$E$504&amp;"-"&amp;Kanban_Helper!$G$5:$G$504,0),
1)),"")</f>
        <v/>
      </c>
      <c r="P316" s="167" t="str">
        <f t="array" ref="P316">IFERROR(IF(LEN(P$4)=0,"",INDEX(Kanban_Helper!$F$5:$F$504,
MATCH(P$4&amp;"-"&amp;(ROW($K316)-ROW($K$5)-MOD(ROW($K316)-ROW($K$5),3))/3+1, Kanban_Helper!$E$5:$E$504&amp;"-"&amp;Kanban_Helper!$G$5:$G$504,0),
1)),"")</f>
        <v/>
      </c>
      <c r="Q316" s="167" t="str">
        <f t="array" ref="Q316">IFERROR(IF(LEN(Q$4)=0,"",INDEX(Kanban_Helper!$F$5:$F$504,
MATCH(Q$4&amp;"-"&amp;(ROW($K316)-ROW($K$5)-MOD(ROW($K316)-ROW($K$5),3))/3+1, Kanban_Helper!$E$5:$E$504&amp;"-"&amp;Kanban_Helper!$G$5:$G$504,0),
1)),"")</f>
        <v/>
      </c>
      <c r="R316" s="167" t="str">
        <f t="array" ref="R316">IFERROR(IF(LEN(R$4)=0,"",INDEX(Kanban_Helper!$F$5:$F$504,
MATCH(R$4&amp;"-"&amp;(ROW($K316)-ROW($K$5)-MOD(ROW($K316)-ROW($K$5),3))/3+1, Kanban_Helper!$E$5:$E$504&amp;"-"&amp;Kanban_Helper!$G$5:$G$504,0),
1)),"")</f>
        <v/>
      </c>
      <c r="S316" s="167" t="str">
        <f t="array" ref="S316">IFERROR(IF(LEN(S$4)=0,"",INDEX(Kanban_Helper!$F$5:$F$504,
MATCH(S$4&amp;"-"&amp;(ROW($K316)-ROW($K$5)-MOD(ROW($K316)-ROW($K$5),3))/3+1, Kanban_Helper!$E$5:$E$504&amp;"-"&amp;Kanban_Helper!$G$5:$G$504,0),
1)),"")</f>
        <v/>
      </c>
      <c r="T316" s="167" t="str">
        <f t="array" ref="T316">IFERROR(IF(LEN(T$4)=0,"",INDEX(Kanban_Helper!$F$5:$F$504,
MATCH(T$4&amp;"-"&amp;(ROW($K316)-ROW($K$5)-MOD(ROW($K316)-ROW($K$5),3))/3+1, Kanban_Helper!$E$5:$E$504&amp;"-"&amp;Kanban_Helper!$G$5:$G$504,0),
1)),"")</f>
        <v/>
      </c>
      <c r="U316" s="167" t="str">
        <f t="array" ref="U316">IFERROR(IF(LEN(U$4)=0,"",INDEX(Kanban_Helper!$F$5:$F$504,
MATCH(U$4&amp;"-"&amp;(ROW($K316)-ROW($K$5)-MOD(ROW($K316)-ROW($K$5),3))/3+1, Kanban_Helper!$E$5:$E$504&amp;"-"&amp;Kanban_Helper!$G$5:$G$504,0),
1)),"")</f>
        <v/>
      </c>
      <c r="V316" s="167" t="str">
        <f t="array" ref="V316">IFERROR(IF(LEN(V$4)=0,"",INDEX(Kanban_Helper!$F$5:$F$504,
MATCH(V$4&amp;"-"&amp;(ROW($K316)-ROW($K$5)-MOD(ROW($K316)-ROW($K$5),3))/3+1, Kanban_Helper!$E$5:$E$504&amp;"-"&amp;Kanban_Helper!$G$5:$G$504,0),
1)),"")</f>
        <v/>
      </c>
      <c r="W316" s="167" t="str">
        <f t="array" ref="W316">IFERROR(IF(LEN(W$4)=0,"",INDEX(Kanban_Helper!$F$5:$F$504,
MATCH(W$4&amp;"-"&amp;(ROW($K316)-ROW($K$5)-MOD(ROW($K316)-ROW($K$5),3))/3+1, Kanban_Helper!$E$5:$E$504&amp;"-"&amp;Kanban_Helper!$G$5:$G$504,0),
1)),"")</f>
        <v/>
      </c>
      <c r="X316" s="167" t="str">
        <f t="array" ref="X316">IFERROR(IF(LEN(X$4)=0,"",INDEX(Kanban_Helper!$F$5:$F$504,
MATCH(X$4&amp;"-"&amp;(ROW($K316)-ROW($K$5)-MOD(ROW($K316)-ROW($K$5),3))/3+1, Kanban_Helper!$E$5:$E$504&amp;"-"&amp;Kanban_Helper!$G$5:$G$504,0),
1)),"")</f>
        <v/>
      </c>
      <c r="Y316" s="167" t="str">
        <f t="array" ref="Y316">IFERROR(IF(LEN(Y$4)=0,"",INDEX(Kanban_Helper!$F$5:$F$504,
MATCH(Y$4&amp;"-"&amp;(ROW($K316)-ROW($K$5)-MOD(ROW($K316)-ROW($K$5),3))/3+1, Kanban_Helper!$E$5:$E$504&amp;"-"&amp;Kanban_Helper!$G$5:$G$504,0),
1)),"")</f>
        <v/>
      </c>
      <c r="Z316" s="167" t="str">
        <f t="array" ref="Z316">IFERROR(IF(LEN(Z$4)=0,"",INDEX(Kanban_Helper!$F$5:$F$504,
MATCH(Z$4&amp;"-"&amp;(ROW($K316)-ROW($K$5)-MOD(ROW($K316)-ROW($K$5),3))/3+1, Kanban_Helper!$E$5:$E$504&amp;"-"&amp;Kanban_Helper!$G$5:$G$504,0),
1)),"")</f>
        <v/>
      </c>
    </row>
    <row r="317" spans="2:26" x14ac:dyDescent="0.25">
      <c r="B317" s="163"/>
      <c r="C317" s="163"/>
      <c r="D317" s="163"/>
      <c r="E317" s="163"/>
      <c r="F317" s="163"/>
      <c r="G317" s="295">
        <f>COUNTIF($E$5:E317,E317)</f>
        <v>0</v>
      </c>
      <c r="L317" s="166" t="str">
        <f t="shared" ref="L317:Z317" si="211">IFERROR(L319,"-")</f>
        <v/>
      </c>
      <c r="M317" s="166" t="str">
        <f t="shared" si="211"/>
        <v/>
      </c>
      <c r="N317" s="166" t="str">
        <f t="shared" si="211"/>
        <v/>
      </c>
      <c r="O317" s="166" t="str">
        <f t="shared" si="211"/>
        <v/>
      </c>
      <c r="P317" s="166" t="str">
        <f t="shared" si="211"/>
        <v/>
      </c>
      <c r="Q317" s="166" t="str">
        <f t="shared" si="211"/>
        <v/>
      </c>
      <c r="R317" s="166" t="str">
        <f t="shared" si="211"/>
        <v/>
      </c>
      <c r="S317" s="166" t="str">
        <f t="shared" si="211"/>
        <v/>
      </c>
      <c r="T317" s="166" t="str">
        <f t="shared" si="211"/>
        <v/>
      </c>
      <c r="U317" s="166" t="str">
        <f t="shared" si="211"/>
        <v/>
      </c>
      <c r="V317" s="166" t="str">
        <f t="shared" si="211"/>
        <v/>
      </c>
      <c r="W317" s="166" t="str">
        <f t="shared" si="211"/>
        <v/>
      </c>
      <c r="X317" s="166" t="str">
        <f t="shared" si="211"/>
        <v/>
      </c>
      <c r="Y317" s="166" t="str">
        <f t="shared" si="211"/>
        <v/>
      </c>
      <c r="Z317" s="166" t="str">
        <f t="shared" si="211"/>
        <v/>
      </c>
    </row>
    <row r="318" spans="2:26" x14ac:dyDescent="0.25">
      <c r="B318" s="163"/>
      <c r="C318" s="163"/>
      <c r="D318" s="163"/>
      <c r="E318" s="163"/>
      <c r="F318" s="163"/>
      <c r="G318" s="295">
        <f>COUNTIF($E$5:E318,E318)</f>
        <v>0</v>
      </c>
      <c r="L318" s="166" t="str">
        <f t="shared" ref="L318:Z318" si="212">IFERROR(L319,"-")</f>
        <v/>
      </c>
      <c r="M318" s="166" t="str">
        <f t="shared" si="212"/>
        <v/>
      </c>
      <c r="N318" s="166" t="str">
        <f t="shared" si="212"/>
        <v/>
      </c>
      <c r="O318" s="166" t="str">
        <f t="shared" si="212"/>
        <v/>
      </c>
      <c r="P318" s="166" t="str">
        <f t="shared" si="212"/>
        <v/>
      </c>
      <c r="Q318" s="166" t="str">
        <f t="shared" si="212"/>
        <v/>
      </c>
      <c r="R318" s="166" t="str">
        <f t="shared" si="212"/>
        <v/>
      </c>
      <c r="S318" s="166" t="str">
        <f t="shared" si="212"/>
        <v/>
      </c>
      <c r="T318" s="166" t="str">
        <f t="shared" si="212"/>
        <v/>
      </c>
      <c r="U318" s="166" t="str">
        <f t="shared" si="212"/>
        <v/>
      </c>
      <c r="V318" s="166" t="str">
        <f t="shared" si="212"/>
        <v/>
      </c>
      <c r="W318" s="166" t="str">
        <f t="shared" si="212"/>
        <v/>
      </c>
      <c r="X318" s="166" t="str">
        <f t="shared" si="212"/>
        <v/>
      </c>
      <c r="Y318" s="166" t="str">
        <f t="shared" si="212"/>
        <v/>
      </c>
      <c r="Z318" s="166" t="str">
        <f t="shared" si="212"/>
        <v/>
      </c>
    </row>
    <row r="319" spans="2:26" x14ac:dyDescent="0.25">
      <c r="B319" s="163"/>
      <c r="C319" s="163"/>
      <c r="D319" s="163"/>
      <c r="E319" s="163"/>
      <c r="F319" s="163"/>
      <c r="G319" s="295">
        <f>COUNTIF($E$5:E319,E319)</f>
        <v>0</v>
      </c>
      <c r="L319" s="167" t="str">
        <f t="array" ref="L319">IFERROR(IF(LEN(L$4)=0,"",INDEX(Kanban_Helper!$F$5:$F$504,
MATCH(L$4&amp;"-"&amp;(ROW($K319)-ROW($K$5)-MOD(ROW($K319)-ROW($K$5),3))/3+1, Kanban_Helper!$E$5:$E$504&amp;"-"&amp;Kanban_Helper!$G$5:$G$504,0),
1)),"")</f>
        <v/>
      </c>
      <c r="M319" s="167" t="str">
        <f t="array" ref="M319">IFERROR(IF(LEN(M$4)=0,"",INDEX(Kanban_Helper!$F$5:$F$504,
MATCH(M$4&amp;"-"&amp;(ROW($K319)-ROW($K$5)-MOD(ROW($K319)-ROW($K$5),3))/3+1, Kanban_Helper!$E$5:$E$504&amp;"-"&amp;Kanban_Helper!$G$5:$G$504,0),
1)),"")</f>
        <v/>
      </c>
      <c r="N319" s="167" t="str">
        <f t="array" ref="N319">IFERROR(IF(LEN(N$4)=0,"",INDEX(Kanban_Helper!$F$5:$F$504,
MATCH(N$4&amp;"-"&amp;(ROW($K319)-ROW($K$5)-MOD(ROW($K319)-ROW($K$5),3))/3+1, Kanban_Helper!$E$5:$E$504&amp;"-"&amp;Kanban_Helper!$G$5:$G$504,0),
1)),"")</f>
        <v/>
      </c>
      <c r="O319" s="167" t="str">
        <f t="array" ref="O319">IFERROR(IF(LEN(O$4)=0,"",INDEX(Kanban_Helper!$F$5:$F$504,
MATCH(O$4&amp;"-"&amp;(ROW($K319)-ROW($K$5)-MOD(ROW($K319)-ROW($K$5),3))/3+1, Kanban_Helper!$E$5:$E$504&amp;"-"&amp;Kanban_Helper!$G$5:$G$504,0),
1)),"")</f>
        <v/>
      </c>
      <c r="P319" s="167" t="str">
        <f t="array" ref="P319">IFERROR(IF(LEN(P$4)=0,"",INDEX(Kanban_Helper!$F$5:$F$504,
MATCH(P$4&amp;"-"&amp;(ROW($K319)-ROW($K$5)-MOD(ROW($K319)-ROW($K$5),3))/3+1, Kanban_Helper!$E$5:$E$504&amp;"-"&amp;Kanban_Helper!$G$5:$G$504,0),
1)),"")</f>
        <v/>
      </c>
      <c r="Q319" s="167" t="str">
        <f t="array" ref="Q319">IFERROR(IF(LEN(Q$4)=0,"",INDEX(Kanban_Helper!$F$5:$F$504,
MATCH(Q$4&amp;"-"&amp;(ROW($K319)-ROW($K$5)-MOD(ROW($K319)-ROW($K$5),3))/3+1, Kanban_Helper!$E$5:$E$504&amp;"-"&amp;Kanban_Helper!$G$5:$G$504,0),
1)),"")</f>
        <v/>
      </c>
      <c r="R319" s="167" t="str">
        <f t="array" ref="R319">IFERROR(IF(LEN(R$4)=0,"",INDEX(Kanban_Helper!$F$5:$F$504,
MATCH(R$4&amp;"-"&amp;(ROW($K319)-ROW($K$5)-MOD(ROW($K319)-ROW($K$5),3))/3+1, Kanban_Helper!$E$5:$E$504&amp;"-"&amp;Kanban_Helper!$G$5:$G$504,0),
1)),"")</f>
        <v/>
      </c>
      <c r="S319" s="167" t="str">
        <f t="array" ref="S319">IFERROR(IF(LEN(S$4)=0,"",INDEX(Kanban_Helper!$F$5:$F$504,
MATCH(S$4&amp;"-"&amp;(ROW($K319)-ROW($K$5)-MOD(ROW($K319)-ROW($K$5),3))/3+1, Kanban_Helper!$E$5:$E$504&amp;"-"&amp;Kanban_Helper!$G$5:$G$504,0),
1)),"")</f>
        <v/>
      </c>
      <c r="T319" s="167" t="str">
        <f t="array" ref="T319">IFERROR(IF(LEN(T$4)=0,"",INDEX(Kanban_Helper!$F$5:$F$504,
MATCH(T$4&amp;"-"&amp;(ROW($K319)-ROW($K$5)-MOD(ROW($K319)-ROW($K$5),3))/3+1, Kanban_Helper!$E$5:$E$504&amp;"-"&amp;Kanban_Helper!$G$5:$G$504,0),
1)),"")</f>
        <v/>
      </c>
      <c r="U319" s="167" t="str">
        <f t="array" ref="U319">IFERROR(IF(LEN(U$4)=0,"",INDEX(Kanban_Helper!$F$5:$F$504,
MATCH(U$4&amp;"-"&amp;(ROW($K319)-ROW($K$5)-MOD(ROW($K319)-ROW($K$5),3))/3+1, Kanban_Helper!$E$5:$E$504&amp;"-"&amp;Kanban_Helper!$G$5:$G$504,0),
1)),"")</f>
        <v/>
      </c>
      <c r="V319" s="167" t="str">
        <f t="array" ref="V319">IFERROR(IF(LEN(V$4)=0,"",INDEX(Kanban_Helper!$F$5:$F$504,
MATCH(V$4&amp;"-"&amp;(ROW($K319)-ROW($K$5)-MOD(ROW($K319)-ROW($K$5),3))/3+1, Kanban_Helper!$E$5:$E$504&amp;"-"&amp;Kanban_Helper!$G$5:$G$504,0),
1)),"")</f>
        <v/>
      </c>
      <c r="W319" s="167" t="str">
        <f t="array" ref="W319">IFERROR(IF(LEN(W$4)=0,"",INDEX(Kanban_Helper!$F$5:$F$504,
MATCH(W$4&amp;"-"&amp;(ROW($K319)-ROW($K$5)-MOD(ROW($K319)-ROW($K$5),3))/3+1, Kanban_Helper!$E$5:$E$504&amp;"-"&amp;Kanban_Helper!$G$5:$G$504,0),
1)),"")</f>
        <v/>
      </c>
      <c r="X319" s="167" t="str">
        <f t="array" ref="X319">IFERROR(IF(LEN(X$4)=0,"",INDEX(Kanban_Helper!$F$5:$F$504,
MATCH(X$4&amp;"-"&amp;(ROW($K319)-ROW($K$5)-MOD(ROW($K319)-ROW($K$5),3))/3+1, Kanban_Helper!$E$5:$E$504&amp;"-"&amp;Kanban_Helper!$G$5:$G$504,0),
1)),"")</f>
        <v/>
      </c>
      <c r="Y319" s="167" t="str">
        <f t="array" ref="Y319">IFERROR(IF(LEN(Y$4)=0,"",INDEX(Kanban_Helper!$F$5:$F$504,
MATCH(Y$4&amp;"-"&amp;(ROW($K319)-ROW($K$5)-MOD(ROW($K319)-ROW($K$5),3))/3+1, Kanban_Helper!$E$5:$E$504&amp;"-"&amp;Kanban_Helper!$G$5:$G$504,0),
1)),"")</f>
        <v/>
      </c>
      <c r="Z319" s="167" t="str">
        <f t="array" ref="Z319">IFERROR(IF(LEN(Z$4)=0,"",INDEX(Kanban_Helper!$F$5:$F$504,
MATCH(Z$4&amp;"-"&amp;(ROW($K319)-ROW($K$5)-MOD(ROW($K319)-ROW($K$5),3))/3+1, Kanban_Helper!$E$5:$E$504&amp;"-"&amp;Kanban_Helper!$G$5:$G$504,0),
1)),"")</f>
        <v/>
      </c>
    </row>
    <row r="320" spans="2:26" x14ac:dyDescent="0.25">
      <c r="B320" s="163"/>
      <c r="C320" s="163"/>
      <c r="D320" s="163"/>
      <c r="E320" s="163"/>
      <c r="F320" s="163"/>
      <c r="G320" s="295">
        <f>COUNTIF($E$5:E320,E320)</f>
        <v>0</v>
      </c>
      <c r="L320" s="166" t="str">
        <f t="shared" ref="L320:Z320" si="213">IFERROR(L322,"-")</f>
        <v/>
      </c>
      <c r="M320" s="166" t="str">
        <f t="shared" si="213"/>
        <v/>
      </c>
      <c r="N320" s="166" t="str">
        <f t="shared" si="213"/>
        <v/>
      </c>
      <c r="O320" s="166" t="str">
        <f t="shared" si="213"/>
        <v/>
      </c>
      <c r="P320" s="166" t="str">
        <f t="shared" si="213"/>
        <v/>
      </c>
      <c r="Q320" s="166" t="str">
        <f t="shared" si="213"/>
        <v/>
      </c>
      <c r="R320" s="166" t="str">
        <f t="shared" si="213"/>
        <v/>
      </c>
      <c r="S320" s="166" t="str">
        <f t="shared" si="213"/>
        <v/>
      </c>
      <c r="T320" s="166" t="str">
        <f t="shared" si="213"/>
        <v/>
      </c>
      <c r="U320" s="166" t="str">
        <f t="shared" si="213"/>
        <v/>
      </c>
      <c r="V320" s="166" t="str">
        <f t="shared" si="213"/>
        <v/>
      </c>
      <c r="W320" s="166" t="str">
        <f t="shared" si="213"/>
        <v/>
      </c>
      <c r="X320" s="166" t="str">
        <f t="shared" si="213"/>
        <v/>
      </c>
      <c r="Y320" s="166" t="str">
        <f t="shared" si="213"/>
        <v/>
      </c>
      <c r="Z320" s="166" t="str">
        <f t="shared" si="213"/>
        <v/>
      </c>
    </row>
    <row r="321" spans="2:26" x14ac:dyDescent="0.25">
      <c r="B321" s="163"/>
      <c r="C321" s="163"/>
      <c r="D321" s="163"/>
      <c r="E321" s="163"/>
      <c r="F321" s="163"/>
      <c r="G321" s="295">
        <f>COUNTIF($E$5:E321,E321)</f>
        <v>0</v>
      </c>
      <c r="L321" s="166" t="str">
        <f t="shared" ref="L321:Z321" si="214">IFERROR(L322,"-")</f>
        <v/>
      </c>
      <c r="M321" s="166" t="str">
        <f t="shared" si="214"/>
        <v/>
      </c>
      <c r="N321" s="166" t="str">
        <f t="shared" si="214"/>
        <v/>
      </c>
      <c r="O321" s="166" t="str">
        <f t="shared" si="214"/>
        <v/>
      </c>
      <c r="P321" s="166" t="str">
        <f t="shared" si="214"/>
        <v/>
      </c>
      <c r="Q321" s="166" t="str">
        <f t="shared" si="214"/>
        <v/>
      </c>
      <c r="R321" s="166" t="str">
        <f t="shared" si="214"/>
        <v/>
      </c>
      <c r="S321" s="166" t="str">
        <f t="shared" si="214"/>
        <v/>
      </c>
      <c r="T321" s="166" t="str">
        <f t="shared" si="214"/>
        <v/>
      </c>
      <c r="U321" s="166" t="str">
        <f t="shared" si="214"/>
        <v/>
      </c>
      <c r="V321" s="166" t="str">
        <f t="shared" si="214"/>
        <v/>
      </c>
      <c r="W321" s="166" t="str">
        <f t="shared" si="214"/>
        <v/>
      </c>
      <c r="X321" s="166" t="str">
        <f t="shared" si="214"/>
        <v/>
      </c>
      <c r="Y321" s="166" t="str">
        <f t="shared" si="214"/>
        <v/>
      </c>
      <c r="Z321" s="166" t="str">
        <f t="shared" si="214"/>
        <v/>
      </c>
    </row>
    <row r="322" spans="2:26" x14ac:dyDescent="0.25">
      <c r="B322" s="163"/>
      <c r="C322" s="163"/>
      <c r="D322" s="163"/>
      <c r="E322" s="163"/>
      <c r="F322" s="163"/>
      <c r="G322" s="295">
        <f>COUNTIF($E$5:E322,E322)</f>
        <v>0</v>
      </c>
      <c r="L322" s="167" t="str">
        <f t="array" ref="L322">IFERROR(IF(LEN(L$4)=0,"",INDEX(Kanban_Helper!$F$5:$F$504,
MATCH(L$4&amp;"-"&amp;(ROW($K322)-ROW($K$5)-MOD(ROW($K322)-ROW($K$5),3))/3+1, Kanban_Helper!$E$5:$E$504&amp;"-"&amp;Kanban_Helper!$G$5:$G$504,0),
1)),"")</f>
        <v/>
      </c>
      <c r="M322" s="167" t="str">
        <f t="array" ref="M322">IFERROR(IF(LEN(M$4)=0,"",INDEX(Kanban_Helper!$F$5:$F$504,
MATCH(M$4&amp;"-"&amp;(ROW($K322)-ROW($K$5)-MOD(ROW($K322)-ROW($K$5),3))/3+1, Kanban_Helper!$E$5:$E$504&amp;"-"&amp;Kanban_Helper!$G$5:$G$504,0),
1)),"")</f>
        <v/>
      </c>
      <c r="N322" s="167" t="str">
        <f t="array" ref="N322">IFERROR(IF(LEN(N$4)=0,"",INDEX(Kanban_Helper!$F$5:$F$504,
MATCH(N$4&amp;"-"&amp;(ROW($K322)-ROW($K$5)-MOD(ROW($K322)-ROW($K$5),3))/3+1, Kanban_Helper!$E$5:$E$504&amp;"-"&amp;Kanban_Helper!$G$5:$G$504,0),
1)),"")</f>
        <v/>
      </c>
      <c r="O322" s="167" t="str">
        <f t="array" ref="O322">IFERROR(IF(LEN(O$4)=0,"",INDEX(Kanban_Helper!$F$5:$F$504,
MATCH(O$4&amp;"-"&amp;(ROW($K322)-ROW($K$5)-MOD(ROW($K322)-ROW($K$5),3))/3+1, Kanban_Helper!$E$5:$E$504&amp;"-"&amp;Kanban_Helper!$G$5:$G$504,0),
1)),"")</f>
        <v/>
      </c>
      <c r="P322" s="167" t="str">
        <f t="array" ref="P322">IFERROR(IF(LEN(P$4)=0,"",INDEX(Kanban_Helper!$F$5:$F$504,
MATCH(P$4&amp;"-"&amp;(ROW($K322)-ROW($K$5)-MOD(ROW($K322)-ROW($K$5),3))/3+1, Kanban_Helper!$E$5:$E$504&amp;"-"&amp;Kanban_Helper!$G$5:$G$504,0),
1)),"")</f>
        <v/>
      </c>
      <c r="Q322" s="167" t="str">
        <f t="array" ref="Q322">IFERROR(IF(LEN(Q$4)=0,"",INDEX(Kanban_Helper!$F$5:$F$504,
MATCH(Q$4&amp;"-"&amp;(ROW($K322)-ROW($K$5)-MOD(ROW($K322)-ROW($K$5),3))/3+1, Kanban_Helper!$E$5:$E$504&amp;"-"&amp;Kanban_Helper!$G$5:$G$504,0),
1)),"")</f>
        <v/>
      </c>
      <c r="R322" s="167" t="str">
        <f t="array" ref="R322">IFERROR(IF(LEN(R$4)=0,"",INDEX(Kanban_Helper!$F$5:$F$504,
MATCH(R$4&amp;"-"&amp;(ROW($K322)-ROW($K$5)-MOD(ROW($K322)-ROW($K$5),3))/3+1, Kanban_Helper!$E$5:$E$504&amp;"-"&amp;Kanban_Helper!$G$5:$G$504,0),
1)),"")</f>
        <v/>
      </c>
      <c r="S322" s="167" t="str">
        <f t="array" ref="S322">IFERROR(IF(LEN(S$4)=0,"",INDEX(Kanban_Helper!$F$5:$F$504,
MATCH(S$4&amp;"-"&amp;(ROW($K322)-ROW($K$5)-MOD(ROW($K322)-ROW($K$5),3))/3+1, Kanban_Helper!$E$5:$E$504&amp;"-"&amp;Kanban_Helper!$G$5:$G$504,0),
1)),"")</f>
        <v/>
      </c>
      <c r="T322" s="167" t="str">
        <f t="array" ref="T322">IFERROR(IF(LEN(T$4)=0,"",INDEX(Kanban_Helper!$F$5:$F$504,
MATCH(T$4&amp;"-"&amp;(ROW($K322)-ROW($K$5)-MOD(ROW($K322)-ROW($K$5),3))/3+1, Kanban_Helper!$E$5:$E$504&amp;"-"&amp;Kanban_Helper!$G$5:$G$504,0),
1)),"")</f>
        <v/>
      </c>
      <c r="U322" s="167" t="str">
        <f t="array" ref="U322">IFERROR(IF(LEN(U$4)=0,"",INDEX(Kanban_Helper!$F$5:$F$504,
MATCH(U$4&amp;"-"&amp;(ROW($K322)-ROW($K$5)-MOD(ROW($K322)-ROW($K$5),3))/3+1, Kanban_Helper!$E$5:$E$504&amp;"-"&amp;Kanban_Helper!$G$5:$G$504,0),
1)),"")</f>
        <v/>
      </c>
      <c r="V322" s="167" t="str">
        <f t="array" ref="V322">IFERROR(IF(LEN(V$4)=0,"",INDEX(Kanban_Helper!$F$5:$F$504,
MATCH(V$4&amp;"-"&amp;(ROW($K322)-ROW($K$5)-MOD(ROW($K322)-ROW($K$5),3))/3+1, Kanban_Helper!$E$5:$E$504&amp;"-"&amp;Kanban_Helper!$G$5:$G$504,0),
1)),"")</f>
        <v/>
      </c>
      <c r="W322" s="167" t="str">
        <f t="array" ref="W322">IFERROR(IF(LEN(W$4)=0,"",INDEX(Kanban_Helper!$F$5:$F$504,
MATCH(W$4&amp;"-"&amp;(ROW($K322)-ROW($K$5)-MOD(ROW($K322)-ROW($K$5),3))/3+1, Kanban_Helper!$E$5:$E$504&amp;"-"&amp;Kanban_Helper!$G$5:$G$504,0),
1)),"")</f>
        <v/>
      </c>
      <c r="X322" s="167" t="str">
        <f t="array" ref="X322">IFERROR(IF(LEN(X$4)=0,"",INDEX(Kanban_Helper!$F$5:$F$504,
MATCH(X$4&amp;"-"&amp;(ROW($K322)-ROW($K$5)-MOD(ROW($K322)-ROW($K$5),3))/3+1, Kanban_Helper!$E$5:$E$504&amp;"-"&amp;Kanban_Helper!$G$5:$G$504,0),
1)),"")</f>
        <v/>
      </c>
      <c r="Y322" s="167" t="str">
        <f t="array" ref="Y322">IFERROR(IF(LEN(Y$4)=0,"",INDEX(Kanban_Helper!$F$5:$F$504,
MATCH(Y$4&amp;"-"&amp;(ROW($K322)-ROW($K$5)-MOD(ROW($K322)-ROW($K$5),3))/3+1, Kanban_Helper!$E$5:$E$504&amp;"-"&amp;Kanban_Helper!$G$5:$G$504,0),
1)),"")</f>
        <v/>
      </c>
      <c r="Z322" s="167" t="str">
        <f t="array" ref="Z322">IFERROR(IF(LEN(Z$4)=0,"",INDEX(Kanban_Helper!$F$5:$F$504,
MATCH(Z$4&amp;"-"&amp;(ROW($K322)-ROW($K$5)-MOD(ROW($K322)-ROW($K$5),3))/3+1, Kanban_Helper!$E$5:$E$504&amp;"-"&amp;Kanban_Helper!$G$5:$G$504,0),
1)),"")</f>
        <v/>
      </c>
    </row>
    <row r="323" spans="2:26" x14ac:dyDescent="0.25">
      <c r="B323" s="163"/>
      <c r="C323" s="163"/>
      <c r="D323" s="163"/>
      <c r="E323" s="163"/>
      <c r="F323" s="163"/>
      <c r="G323" s="295">
        <f>COUNTIF($E$5:E323,E323)</f>
        <v>0</v>
      </c>
      <c r="L323" s="166" t="str">
        <f t="shared" ref="L323:Z323" si="215">IFERROR(L325,"-")</f>
        <v/>
      </c>
      <c r="M323" s="166" t="str">
        <f t="shared" si="215"/>
        <v/>
      </c>
      <c r="N323" s="166" t="str">
        <f t="shared" si="215"/>
        <v/>
      </c>
      <c r="O323" s="166" t="str">
        <f t="shared" si="215"/>
        <v/>
      </c>
      <c r="P323" s="166" t="str">
        <f t="shared" si="215"/>
        <v/>
      </c>
      <c r="Q323" s="166" t="str">
        <f t="shared" si="215"/>
        <v/>
      </c>
      <c r="R323" s="166" t="str">
        <f t="shared" si="215"/>
        <v/>
      </c>
      <c r="S323" s="166" t="str">
        <f t="shared" si="215"/>
        <v/>
      </c>
      <c r="T323" s="166" t="str">
        <f t="shared" si="215"/>
        <v/>
      </c>
      <c r="U323" s="166" t="str">
        <f t="shared" si="215"/>
        <v/>
      </c>
      <c r="V323" s="166" t="str">
        <f t="shared" si="215"/>
        <v/>
      </c>
      <c r="W323" s="166" t="str">
        <f t="shared" si="215"/>
        <v/>
      </c>
      <c r="X323" s="166" t="str">
        <f t="shared" si="215"/>
        <v/>
      </c>
      <c r="Y323" s="166" t="str">
        <f t="shared" si="215"/>
        <v/>
      </c>
      <c r="Z323" s="166" t="str">
        <f t="shared" si="215"/>
        <v/>
      </c>
    </row>
    <row r="324" spans="2:26" x14ac:dyDescent="0.25">
      <c r="B324" s="163"/>
      <c r="C324" s="163"/>
      <c r="D324" s="163"/>
      <c r="E324" s="163"/>
      <c r="F324" s="163"/>
      <c r="G324" s="295">
        <f>COUNTIF($E$5:E324,E324)</f>
        <v>0</v>
      </c>
      <c r="L324" s="166" t="str">
        <f t="shared" ref="L324:Z324" si="216">IFERROR(L325,"-")</f>
        <v/>
      </c>
      <c r="M324" s="166" t="str">
        <f t="shared" si="216"/>
        <v/>
      </c>
      <c r="N324" s="166" t="str">
        <f t="shared" si="216"/>
        <v/>
      </c>
      <c r="O324" s="166" t="str">
        <f t="shared" si="216"/>
        <v/>
      </c>
      <c r="P324" s="166" t="str">
        <f t="shared" si="216"/>
        <v/>
      </c>
      <c r="Q324" s="166" t="str">
        <f t="shared" si="216"/>
        <v/>
      </c>
      <c r="R324" s="166" t="str">
        <f t="shared" si="216"/>
        <v/>
      </c>
      <c r="S324" s="166" t="str">
        <f t="shared" si="216"/>
        <v/>
      </c>
      <c r="T324" s="166" t="str">
        <f t="shared" si="216"/>
        <v/>
      </c>
      <c r="U324" s="166" t="str">
        <f t="shared" si="216"/>
        <v/>
      </c>
      <c r="V324" s="166" t="str">
        <f t="shared" si="216"/>
        <v/>
      </c>
      <c r="W324" s="166" t="str">
        <f t="shared" si="216"/>
        <v/>
      </c>
      <c r="X324" s="166" t="str">
        <f t="shared" si="216"/>
        <v/>
      </c>
      <c r="Y324" s="166" t="str">
        <f t="shared" si="216"/>
        <v/>
      </c>
      <c r="Z324" s="166" t="str">
        <f t="shared" si="216"/>
        <v/>
      </c>
    </row>
    <row r="325" spans="2:26" x14ac:dyDescent="0.25">
      <c r="B325" s="163"/>
      <c r="C325" s="163"/>
      <c r="D325" s="163"/>
      <c r="E325" s="163"/>
      <c r="F325" s="163"/>
      <c r="G325" s="295">
        <f>COUNTIF($E$5:E325,E325)</f>
        <v>0</v>
      </c>
      <c r="L325" s="167" t="str">
        <f t="array" ref="L325">IFERROR(IF(LEN(L$4)=0,"",INDEX(Kanban_Helper!$F$5:$F$504,
MATCH(L$4&amp;"-"&amp;(ROW($K325)-ROW($K$5)-MOD(ROW($K325)-ROW($K$5),3))/3+1, Kanban_Helper!$E$5:$E$504&amp;"-"&amp;Kanban_Helper!$G$5:$G$504,0),
1)),"")</f>
        <v/>
      </c>
      <c r="M325" s="167" t="str">
        <f t="array" ref="M325">IFERROR(IF(LEN(M$4)=0,"",INDEX(Kanban_Helper!$F$5:$F$504,
MATCH(M$4&amp;"-"&amp;(ROW($K325)-ROW($K$5)-MOD(ROW($K325)-ROW($K$5),3))/3+1, Kanban_Helper!$E$5:$E$504&amp;"-"&amp;Kanban_Helper!$G$5:$G$504,0),
1)),"")</f>
        <v/>
      </c>
      <c r="N325" s="167" t="str">
        <f t="array" ref="N325">IFERROR(IF(LEN(N$4)=0,"",INDEX(Kanban_Helper!$F$5:$F$504,
MATCH(N$4&amp;"-"&amp;(ROW($K325)-ROW($K$5)-MOD(ROW($K325)-ROW($K$5),3))/3+1, Kanban_Helper!$E$5:$E$504&amp;"-"&amp;Kanban_Helper!$G$5:$G$504,0),
1)),"")</f>
        <v/>
      </c>
      <c r="O325" s="167" t="str">
        <f t="array" ref="O325">IFERROR(IF(LEN(O$4)=0,"",INDEX(Kanban_Helper!$F$5:$F$504,
MATCH(O$4&amp;"-"&amp;(ROW($K325)-ROW($K$5)-MOD(ROW($K325)-ROW($K$5),3))/3+1, Kanban_Helper!$E$5:$E$504&amp;"-"&amp;Kanban_Helper!$G$5:$G$504,0),
1)),"")</f>
        <v/>
      </c>
      <c r="P325" s="167" t="str">
        <f t="array" ref="P325">IFERROR(IF(LEN(P$4)=0,"",INDEX(Kanban_Helper!$F$5:$F$504,
MATCH(P$4&amp;"-"&amp;(ROW($K325)-ROW($K$5)-MOD(ROW($K325)-ROW($K$5),3))/3+1, Kanban_Helper!$E$5:$E$504&amp;"-"&amp;Kanban_Helper!$G$5:$G$504,0),
1)),"")</f>
        <v/>
      </c>
      <c r="Q325" s="167" t="str">
        <f t="array" ref="Q325">IFERROR(IF(LEN(Q$4)=0,"",INDEX(Kanban_Helper!$F$5:$F$504,
MATCH(Q$4&amp;"-"&amp;(ROW($K325)-ROW($K$5)-MOD(ROW($K325)-ROW($K$5),3))/3+1, Kanban_Helper!$E$5:$E$504&amp;"-"&amp;Kanban_Helper!$G$5:$G$504,0),
1)),"")</f>
        <v/>
      </c>
      <c r="R325" s="167" t="str">
        <f t="array" ref="R325">IFERROR(IF(LEN(R$4)=0,"",INDEX(Kanban_Helper!$F$5:$F$504,
MATCH(R$4&amp;"-"&amp;(ROW($K325)-ROW($K$5)-MOD(ROW($K325)-ROW($K$5),3))/3+1, Kanban_Helper!$E$5:$E$504&amp;"-"&amp;Kanban_Helper!$G$5:$G$504,0),
1)),"")</f>
        <v/>
      </c>
      <c r="S325" s="167" t="str">
        <f t="array" ref="S325">IFERROR(IF(LEN(S$4)=0,"",INDEX(Kanban_Helper!$F$5:$F$504,
MATCH(S$4&amp;"-"&amp;(ROW($K325)-ROW($K$5)-MOD(ROW($K325)-ROW($K$5),3))/3+1, Kanban_Helper!$E$5:$E$504&amp;"-"&amp;Kanban_Helper!$G$5:$G$504,0),
1)),"")</f>
        <v/>
      </c>
      <c r="T325" s="167" t="str">
        <f t="array" ref="T325">IFERROR(IF(LEN(T$4)=0,"",INDEX(Kanban_Helper!$F$5:$F$504,
MATCH(T$4&amp;"-"&amp;(ROW($K325)-ROW($K$5)-MOD(ROW($K325)-ROW($K$5),3))/3+1, Kanban_Helper!$E$5:$E$504&amp;"-"&amp;Kanban_Helper!$G$5:$G$504,0),
1)),"")</f>
        <v/>
      </c>
      <c r="U325" s="167" t="str">
        <f t="array" ref="U325">IFERROR(IF(LEN(U$4)=0,"",INDEX(Kanban_Helper!$F$5:$F$504,
MATCH(U$4&amp;"-"&amp;(ROW($K325)-ROW($K$5)-MOD(ROW($K325)-ROW($K$5),3))/3+1, Kanban_Helper!$E$5:$E$504&amp;"-"&amp;Kanban_Helper!$G$5:$G$504,0),
1)),"")</f>
        <v/>
      </c>
      <c r="V325" s="167" t="str">
        <f t="array" ref="V325">IFERROR(IF(LEN(V$4)=0,"",INDEX(Kanban_Helper!$F$5:$F$504,
MATCH(V$4&amp;"-"&amp;(ROW($K325)-ROW($K$5)-MOD(ROW($K325)-ROW($K$5),3))/3+1, Kanban_Helper!$E$5:$E$504&amp;"-"&amp;Kanban_Helper!$G$5:$G$504,0),
1)),"")</f>
        <v/>
      </c>
      <c r="W325" s="167" t="str">
        <f t="array" ref="W325">IFERROR(IF(LEN(W$4)=0,"",INDEX(Kanban_Helper!$F$5:$F$504,
MATCH(W$4&amp;"-"&amp;(ROW($K325)-ROW($K$5)-MOD(ROW($K325)-ROW($K$5),3))/3+1, Kanban_Helper!$E$5:$E$504&amp;"-"&amp;Kanban_Helper!$G$5:$G$504,0),
1)),"")</f>
        <v/>
      </c>
      <c r="X325" s="167" t="str">
        <f t="array" ref="X325">IFERROR(IF(LEN(X$4)=0,"",INDEX(Kanban_Helper!$F$5:$F$504,
MATCH(X$4&amp;"-"&amp;(ROW($K325)-ROW($K$5)-MOD(ROW($K325)-ROW($K$5),3))/3+1, Kanban_Helper!$E$5:$E$504&amp;"-"&amp;Kanban_Helper!$G$5:$G$504,0),
1)),"")</f>
        <v/>
      </c>
      <c r="Y325" s="167" t="str">
        <f t="array" ref="Y325">IFERROR(IF(LEN(Y$4)=0,"",INDEX(Kanban_Helper!$F$5:$F$504,
MATCH(Y$4&amp;"-"&amp;(ROW($K325)-ROW($K$5)-MOD(ROW($K325)-ROW($K$5),3))/3+1, Kanban_Helper!$E$5:$E$504&amp;"-"&amp;Kanban_Helper!$G$5:$G$504,0),
1)),"")</f>
        <v/>
      </c>
      <c r="Z325" s="167" t="str">
        <f t="array" ref="Z325">IFERROR(IF(LEN(Z$4)=0,"",INDEX(Kanban_Helper!$F$5:$F$504,
MATCH(Z$4&amp;"-"&amp;(ROW($K325)-ROW($K$5)-MOD(ROW($K325)-ROW($K$5),3))/3+1, Kanban_Helper!$E$5:$E$504&amp;"-"&amp;Kanban_Helper!$G$5:$G$504,0),
1)),"")</f>
        <v/>
      </c>
    </row>
    <row r="326" spans="2:26" x14ac:dyDescent="0.25">
      <c r="B326" s="163"/>
      <c r="C326" s="163"/>
      <c r="D326" s="163"/>
      <c r="E326" s="163"/>
      <c r="F326" s="163"/>
      <c r="G326" s="295">
        <f>COUNTIF($E$5:E326,E326)</f>
        <v>0</v>
      </c>
      <c r="L326" s="166" t="str">
        <f t="shared" ref="L326:Z326" si="217">IFERROR(L328,"-")</f>
        <v/>
      </c>
      <c r="M326" s="166" t="str">
        <f t="shared" si="217"/>
        <v/>
      </c>
      <c r="N326" s="166" t="str">
        <f t="shared" si="217"/>
        <v/>
      </c>
      <c r="O326" s="166" t="str">
        <f t="shared" si="217"/>
        <v/>
      </c>
      <c r="P326" s="166" t="str">
        <f t="shared" si="217"/>
        <v/>
      </c>
      <c r="Q326" s="166" t="str">
        <f t="shared" si="217"/>
        <v/>
      </c>
      <c r="R326" s="166" t="str">
        <f t="shared" si="217"/>
        <v/>
      </c>
      <c r="S326" s="166" t="str">
        <f t="shared" si="217"/>
        <v/>
      </c>
      <c r="T326" s="166" t="str">
        <f t="shared" si="217"/>
        <v/>
      </c>
      <c r="U326" s="166" t="str">
        <f t="shared" si="217"/>
        <v/>
      </c>
      <c r="V326" s="166" t="str">
        <f t="shared" si="217"/>
        <v/>
      </c>
      <c r="W326" s="166" t="str">
        <f t="shared" si="217"/>
        <v/>
      </c>
      <c r="X326" s="166" t="str">
        <f t="shared" si="217"/>
        <v/>
      </c>
      <c r="Y326" s="166" t="str">
        <f t="shared" si="217"/>
        <v/>
      </c>
      <c r="Z326" s="166" t="str">
        <f t="shared" si="217"/>
        <v/>
      </c>
    </row>
    <row r="327" spans="2:26" x14ac:dyDescent="0.25">
      <c r="B327" s="163"/>
      <c r="C327" s="163"/>
      <c r="D327" s="163"/>
      <c r="E327" s="163"/>
      <c r="F327" s="163"/>
      <c r="G327" s="295">
        <f>COUNTIF($E$5:E327,E327)</f>
        <v>0</v>
      </c>
      <c r="L327" s="166" t="str">
        <f t="shared" ref="L327:Z327" si="218">IFERROR(L328,"-")</f>
        <v/>
      </c>
      <c r="M327" s="166" t="str">
        <f t="shared" si="218"/>
        <v/>
      </c>
      <c r="N327" s="166" t="str">
        <f t="shared" si="218"/>
        <v/>
      </c>
      <c r="O327" s="166" t="str">
        <f t="shared" si="218"/>
        <v/>
      </c>
      <c r="P327" s="166" t="str">
        <f t="shared" si="218"/>
        <v/>
      </c>
      <c r="Q327" s="166" t="str">
        <f t="shared" si="218"/>
        <v/>
      </c>
      <c r="R327" s="166" t="str">
        <f t="shared" si="218"/>
        <v/>
      </c>
      <c r="S327" s="166" t="str">
        <f t="shared" si="218"/>
        <v/>
      </c>
      <c r="T327" s="166" t="str">
        <f t="shared" si="218"/>
        <v/>
      </c>
      <c r="U327" s="166" t="str">
        <f t="shared" si="218"/>
        <v/>
      </c>
      <c r="V327" s="166" t="str">
        <f t="shared" si="218"/>
        <v/>
      </c>
      <c r="W327" s="166" t="str">
        <f t="shared" si="218"/>
        <v/>
      </c>
      <c r="X327" s="166" t="str">
        <f t="shared" si="218"/>
        <v/>
      </c>
      <c r="Y327" s="166" t="str">
        <f t="shared" si="218"/>
        <v/>
      </c>
      <c r="Z327" s="166" t="str">
        <f t="shared" si="218"/>
        <v/>
      </c>
    </row>
    <row r="328" spans="2:26" x14ac:dyDescent="0.25">
      <c r="B328" s="163"/>
      <c r="C328" s="163"/>
      <c r="D328" s="163"/>
      <c r="E328" s="163"/>
      <c r="F328" s="163"/>
      <c r="G328" s="295">
        <f>COUNTIF($E$5:E328,E328)</f>
        <v>0</v>
      </c>
      <c r="L328" s="167" t="str">
        <f t="array" ref="L328">IFERROR(IF(LEN(L$4)=0,"",INDEX(Kanban_Helper!$F$5:$F$504,
MATCH(L$4&amp;"-"&amp;(ROW($K328)-ROW($K$5)-MOD(ROW($K328)-ROW($K$5),3))/3+1, Kanban_Helper!$E$5:$E$504&amp;"-"&amp;Kanban_Helper!$G$5:$G$504,0),
1)),"")</f>
        <v/>
      </c>
      <c r="M328" s="167" t="str">
        <f t="array" ref="M328">IFERROR(IF(LEN(M$4)=0,"",INDEX(Kanban_Helper!$F$5:$F$504,
MATCH(M$4&amp;"-"&amp;(ROW($K328)-ROW($K$5)-MOD(ROW($K328)-ROW($K$5),3))/3+1, Kanban_Helper!$E$5:$E$504&amp;"-"&amp;Kanban_Helper!$G$5:$G$504,0),
1)),"")</f>
        <v/>
      </c>
      <c r="N328" s="167" t="str">
        <f t="array" ref="N328">IFERROR(IF(LEN(N$4)=0,"",INDEX(Kanban_Helper!$F$5:$F$504,
MATCH(N$4&amp;"-"&amp;(ROW($K328)-ROW($K$5)-MOD(ROW($K328)-ROW($K$5),3))/3+1, Kanban_Helper!$E$5:$E$504&amp;"-"&amp;Kanban_Helper!$G$5:$G$504,0),
1)),"")</f>
        <v/>
      </c>
      <c r="O328" s="167" t="str">
        <f t="array" ref="O328">IFERROR(IF(LEN(O$4)=0,"",INDEX(Kanban_Helper!$F$5:$F$504,
MATCH(O$4&amp;"-"&amp;(ROW($K328)-ROW($K$5)-MOD(ROW($K328)-ROW($K$5),3))/3+1, Kanban_Helper!$E$5:$E$504&amp;"-"&amp;Kanban_Helper!$G$5:$G$504,0),
1)),"")</f>
        <v/>
      </c>
      <c r="P328" s="167" t="str">
        <f t="array" ref="P328">IFERROR(IF(LEN(P$4)=0,"",INDEX(Kanban_Helper!$F$5:$F$504,
MATCH(P$4&amp;"-"&amp;(ROW($K328)-ROW($K$5)-MOD(ROW($K328)-ROW($K$5),3))/3+1, Kanban_Helper!$E$5:$E$504&amp;"-"&amp;Kanban_Helper!$G$5:$G$504,0),
1)),"")</f>
        <v/>
      </c>
      <c r="Q328" s="167" t="str">
        <f t="array" ref="Q328">IFERROR(IF(LEN(Q$4)=0,"",INDEX(Kanban_Helper!$F$5:$F$504,
MATCH(Q$4&amp;"-"&amp;(ROW($K328)-ROW($K$5)-MOD(ROW($K328)-ROW($K$5),3))/3+1, Kanban_Helper!$E$5:$E$504&amp;"-"&amp;Kanban_Helper!$G$5:$G$504,0),
1)),"")</f>
        <v/>
      </c>
      <c r="R328" s="167" t="str">
        <f t="array" ref="R328">IFERROR(IF(LEN(R$4)=0,"",INDEX(Kanban_Helper!$F$5:$F$504,
MATCH(R$4&amp;"-"&amp;(ROW($K328)-ROW($K$5)-MOD(ROW($K328)-ROW($K$5),3))/3+1, Kanban_Helper!$E$5:$E$504&amp;"-"&amp;Kanban_Helper!$G$5:$G$504,0),
1)),"")</f>
        <v/>
      </c>
      <c r="S328" s="167" t="str">
        <f t="array" ref="S328">IFERROR(IF(LEN(S$4)=0,"",INDEX(Kanban_Helper!$F$5:$F$504,
MATCH(S$4&amp;"-"&amp;(ROW($K328)-ROW($K$5)-MOD(ROW($K328)-ROW($K$5),3))/3+1, Kanban_Helper!$E$5:$E$504&amp;"-"&amp;Kanban_Helper!$G$5:$G$504,0),
1)),"")</f>
        <v/>
      </c>
      <c r="T328" s="167" t="str">
        <f t="array" ref="T328">IFERROR(IF(LEN(T$4)=0,"",INDEX(Kanban_Helper!$F$5:$F$504,
MATCH(T$4&amp;"-"&amp;(ROW($K328)-ROW($K$5)-MOD(ROW($K328)-ROW($K$5),3))/3+1, Kanban_Helper!$E$5:$E$504&amp;"-"&amp;Kanban_Helper!$G$5:$G$504,0),
1)),"")</f>
        <v/>
      </c>
      <c r="U328" s="167" t="str">
        <f t="array" ref="U328">IFERROR(IF(LEN(U$4)=0,"",INDEX(Kanban_Helper!$F$5:$F$504,
MATCH(U$4&amp;"-"&amp;(ROW($K328)-ROW($K$5)-MOD(ROW($K328)-ROW($K$5),3))/3+1, Kanban_Helper!$E$5:$E$504&amp;"-"&amp;Kanban_Helper!$G$5:$G$504,0),
1)),"")</f>
        <v/>
      </c>
      <c r="V328" s="167" t="str">
        <f t="array" ref="V328">IFERROR(IF(LEN(V$4)=0,"",INDEX(Kanban_Helper!$F$5:$F$504,
MATCH(V$4&amp;"-"&amp;(ROW($K328)-ROW($K$5)-MOD(ROW($K328)-ROW($K$5),3))/3+1, Kanban_Helper!$E$5:$E$504&amp;"-"&amp;Kanban_Helper!$G$5:$G$504,0),
1)),"")</f>
        <v/>
      </c>
      <c r="W328" s="167" t="str">
        <f t="array" ref="W328">IFERROR(IF(LEN(W$4)=0,"",INDEX(Kanban_Helper!$F$5:$F$504,
MATCH(W$4&amp;"-"&amp;(ROW($K328)-ROW($K$5)-MOD(ROW($K328)-ROW($K$5),3))/3+1, Kanban_Helper!$E$5:$E$504&amp;"-"&amp;Kanban_Helper!$G$5:$G$504,0),
1)),"")</f>
        <v/>
      </c>
      <c r="X328" s="167" t="str">
        <f t="array" ref="X328">IFERROR(IF(LEN(X$4)=0,"",INDEX(Kanban_Helper!$F$5:$F$504,
MATCH(X$4&amp;"-"&amp;(ROW($K328)-ROW($K$5)-MOD(ROW($K328)-ROW($K$5),3))/3+1, Kanban_Helper!$E$5:$E$504&amp;"-"&amp;Kanban_Helper!$G$5:$G$504,0),
1)),"")</f>
        <v/>
      </c>
      <c r="Y328" s="167" t="str">
        <f t="array" ref="Y328">IFERROR(IF(LEN(Y$4)=0,"",INDEX(Kanban_Helper!$F$5:$F$504,
MATCH(Y$4&amp;"-"&amp;(ROW($K328)-ROW($K$5)-MOD(ROW($K328)-ROW($K$5),3))/3+1, Kanban_Helper!$E$5:$E$504&amp;"-"&amp;Kanban_Helper!$G$5:$G$504,0),
1)),"")</f>
        <v/>
      </c>
      <c r="Z328" s="167" t="str">
        <f t="array" ref="Z328">IFERROR(IF(LEN(Z$4)=0,"",INDEX(Kanban_Helper!$F$5:$F$504,
MATCH(Z$4&amp;"-"&amp;(ROW($K328)-ROW($K$5)-MOD(ROW($K328)-ROW($K$5),3))/3+1, Kanban_Helper!$E$5:$E$504&amp;"-"&amp;Kanban_Helper!$G$5:$G$504,0),
1)),"")</f>
        <v/>
      </c>
    </row>
    <row r="329" spans="2:26" x14ac:dyDescent="0.25">
      <c r="B329" s="163"/>
      <c r="C329" s="163"/>
      <c r="D329" s="163"/>
      <c r="E329" s="163"/>
      <c r="F329" s="163"/>
      <c r="G329" s="295">
        <f>COUNTIF($E$5:E329,E329)</f>
        <v>0</v>
      </c>
      <c r="L329" s="166" t="str">
        <f t="shared" ref="L329:Z329" si="219">IFERROR(L331,"-")</f>
        <v/>
      </c>
      <c r="M329" s="166" t="str">
        <f t="shared" si="219"/>
        <v/>
      </c>
      <c r="N329" s="166" t="str">
        <f t="shared" si="219"/>
        <v/>
      </c>
      <c r="O329" s="166" t="str">
        <f t="shared" si="219"/>
        <v/>
      </c>
      <c r="P329" s="166" t="str">
        <f t="shared" si="219"/>
        <v/>
      </c>
      <c r="Q329" s="166" t="str">
        <f t="shared" si="219"/>
        <v/>
      </c>
      <c r="R329" s="166" t="str">
        <f t="shared" si="219"/>
        <v/>
      </c>
      <c r="S329" s="166" t="str">
        <f t="shared" si="219"/>
        <v/>
      </c>
      <c r="T329" s="166" t="str">
        <f t="shared" si="219"/>
        <v/>
      </c>
      <c r="U329" s="166" t="str">
        <f t="shared" si="219"/>
        <v/>
      </c>
      <c r="V329" s="166" t="str">
        <f t="shared" si="219"/>
        <v/>
      </c>
      <c r="W329" s="166" t="str">
        <f t="shared" si="219"/>
        <v/>
      </c>
      <c r="X329" s="166" t="str">
        <f t="shared" si="219"/>
        <v/>
      </c>
      <c r="Y329" s="166" t="str">
        <f t="shared" si="219"/>
        <v/>
      </c>
      <c r="Z329" s="166" t="str">
        <f t="shared" si="219"/>
        <v/>
      </c>
    </row>
    <row r="330" spans="2:26" x14ac:dyDescent="0.25">
      <c r="B330" s="163"/>
      <c r="C330" s="163"/>
      <c r="D330" s="163"/>
      <c r="E330" s="163"/>
      <c r="F330" s="163"/>
      <c r="G330" s="295">
        <f>COUNTIF($E$5:E330,E330)</f>
        <v>0</v>
      </c>
      <c r="L330" s="166" t="str">
        <f t="shared" ref="L330:Z330" si="220">IFERROR(L331,"-")</f>
        <v/>
      </c>
      <c r="M330" s="166" t="str">
        <f t="shared" si="220"/>
        <v/>
      </c>
      <c r="N330" s="166" t="str">
        <f t="shared" si="220"/>
        <v/>
      </c>
      <c r="O330" s="166" t="str">
        <f t="shared" si="220"/>
        <v/>
      </c>
      <c r="P330" s="166" t="str">
        <f t="shared" si="220"/>
        <v/>
      </c>
      <c r="Q330" s="166" t="str">
        <f t="shared" si="220"/>
        <v/>
      </c>
      <c r="R330" s="166" t="str">
        <f t="shared" si="220"/>
        <v/>
      </c>
      <c r="S330" s="166" t="str">
        <f t="shared" si="220"/>
        <v/>
      </c>
      <c r="T330" s="166" t="str">
        <f t="shared" si="220"/>
        <v/>
      </c>
      <c r="U330" s="166" t="str">
        <f t="shared" si="220"/>
        <v/>
      </c>
      <c r="V330" s="166" t="str">
        <f t="shared" si="220"/>
        <v/>
      </c>
      <c r="W330" s="166" t="str">
        <f t="shared" si="220"/>
        <v/>
      </c>
      <c r="X330" s="166" t="str">
        <f t="shared" si="220"/>
        <v/>
      </c>
      <c r="Y330" s="166" t="str">
        <f t="shared" si="220"/>
        <v/>
      </c>
      <c r="Z330" s="166" t="str">
        <f t="shared" si="220"/>
        <v/>
      </c>
    </row>
    <row r="331" spans="2:26" x14ac:dyDescent="0.25">
      <c r="B331" s="163"/>
      <c r="C331" s="163"/>
      <c r="D331" s="163"/>
      <c r="E331" s="163"/>
      <c r="F331" s="163"/>
      <c r="G331" s="295">
        <f>COUNTIF($E$5:E331,E331)</f>
        <v>0</v>
      </c>
      <c r="L331" s="167" t="str">
        <f t="array" ref="L331">IFERROR(IF(LEN(L$4)=0,"",INDEX(Kanban_Helper!$F$5:$F$504,
MATCH(L$4&amp;"-"&amp;(ROW($K331)-ROW($K$5)-MOD(ROW($K331)-ROW($K$5),3))/3+1, Kanban_Helper!$E$5:$E$504&amp;"-"&amp;Kanban_Helper!$G$5:$G$504,0),
1)),"")</f>
        <v/>
      </c>
      <c r="M331" s="167" t="str">
        <f t="array" ref="M331">IFERROR(IF(LEN(M$4)=0,"",INDEX(Kanban_Helper!$F$5:$F$504,
MATCH(M$4&amp;"-"&amp;(ROW($K331)-ROW($K$5)-MOD(ROW($K331)-ROW($K$5),3))/3+1, Kanban_Helper!$E$5:$E$504&amp;"-"&amp;Kanban_Helper!$G$5:$G$504,0),
1)),"")</f>
        <v/>
      </c>
      <c r="N331" s="167" t="str">
        <f t="array" ref="N331">IFERROR(IF(LEN(N$4)=0,"",INDEX(Kanban_Helper!$F$5:$F$504,
MATCH(N$4&amp;"-"&amp;(ROW($K331)-ROW($K$5)-MOD(ROW($K331)-ROW($K$5),3))/3+1, Kanban_Helper!$E$5:$E$504&amp;"-"&amp;Kanban_Helper!$G$5:$G$504,0),
1)),"")</f>
        <v/>
      </c>
      <c r="O331" s="167" t="str">
        <f t="array" ref="O331">IFERROR(IF(LEN(O$4)=0,"",INDEX(Kanban_Helper!$F$5:$F$504,
MATCH(O$4&amp;"-"&amp;(ROW($K331)-ROW($K$5)-MOD(ROW($K331)-ROW($K$5),3))/3+1, Kanban_Helper!$E$5:$E$504&amp;"-"&amp;Kanban_Helper!$G$5:$G$504,0),
1)),"")</f>
        <v/>
      </c>
      <c r="P331" s="167" t="str">
        <f t="array" ref="P331">IFERROR(IF(LEN(P$4)=0,"",INDEX(Kanban_Helper!$F$5:$F$504,
MATCH(P$4&amp;"-"&amp;(ROW($K331)-ROW($K$5)-MOD(ROW($K331)-ROW($K$5),3))/3+1, Kanban_Helper!$E$5:$E$504&amp;"-"&amp;Kanban_Helper!$G$5:$G$504,0),
1)),"")</f>
        <v/>
      </c>
      <c r="Q331" s="167" t="str">
        <f t="array" ref="Q331">IFERROR(IF(LEN(Q$4)=0,"",INDEX(Kanban_Helper!$F$5:$F$504,
MATCH(Q$4&amp;"-"&amp;(ROW($K331)-ROW($K$5)-MOD(ROW($K331)-ROW($K$5),3))/3+1, Kanban_Helper!$E$5:$E$504&amp;"-"&amp;Kanban_Helper!$G$5:$G$504,0),
1)),"")</f>
        <v/>
      </c>
      <c r="R331" s="167" t="str">
        <f t="array" ref="R331">IFERROR(IF(LEN(R$4)=0,"",INDEX(Kanban_Helper!$F$5:$F$504,
MATCH(R$4&amp;"-"&amp;(ROW($K331)-ROW($K$5)-MOD(ROW($K331)-ROW($K$5),3))/3+1, Kanban_Helper!$E$5:$E$504&amp;"-"&amp;Kanban_Helper!$G$5:$G$504,0),
1)),"")</f>
        <v/>
      </c>
      <c r="S331" s="167" t="str">
        <f t="array" ref="S331">IFERROR(IF(LEN(S$4)=0,"",INDEX(Kanban_Helper!$F$5:$F$504,
MATCH(S$4&amp;"-"&amp;(ROW($K331)-ROW($K$5)-MOD(ROW($K331)-ROW($K$5),3))/3+1, Kanban_Helper!$E$5:$E$504&amp;"-"&amp;Kanban_Helper!$G$5:$G$504,0),
1)),"")</f>
        <v/>
      </c>
      <c r="T331" s="167" t="str">
        <f t="array" ref="T331">IFERROR(IF(LEN(T$4)=0,"",INDEX(Kanban_Helper!$F$5:$F$504,
MATCH(T$4&amp;"-"&amp;(ROW($K331)-ROW($K$5)-MOD(ROW($K331)-ROW($K$5),3))/3+1, Kanban_Helper!$E$5:$E$504&amp;"-"&amp;Kanban_Helper!$G$5:$G$504,0),
1)),"")</f>
        <v/>
      </c>
      <c r="U331" s="167" t="str">
        <f t="array" ref="U331">IFERROR(IF(LEN(U$4)=0,"",INDEX(Kanban_Helper!$F$5:$F$504,
MATCH(U$4&amp;"-"&amp;(ROW($K331)-ROW($K$5)-MOD(ROW($K331)-ROW($K$5),3))/3+1, Kanban_Helper!$E$5:$E$504&amp;"-"&amp;Kanban_Helper!$G$5:$G$504,0),
1)),"")</f>
        <v/>
      </c>
      <c r="V331" s="167" t="str">
        <f t="array" ref="V331">IFERROR(IF(LEN(V$4)=0,"",INDEX(Kanban_Helper!$F$5:$F$504,
MATCH(V$4&amp;"-"&amp;(ROW($K331)-ROW($K$5)-MOD(ROW($K331)-ROW($K$5),3))/3+1, Kanban_Helper!$E$5:$E$504&amp;"-"&amp;Kanban_Helper!$G$5:$G$504,0),
1)),"")</f>
        <v/>
      </c>
      <c r="W331" s="167" t="str">
        <f t="array" ref="W331">IFERROR(IF(LEN(W$4)=0,"",INDEX(Kanban_Helper!$F$5:$F$504,
MATCH(W$4&amp;"-"&amp;(ROW($K331)-ROW($K$5)-MOD(ROW($K331)-ROW($K$5),3))/3+1, Kanban_Helper!$E$5:$E$504&amp;"-"&amp;Kanban_Helper!$G$5:$G$504,0),
1)),"")</f>
        <v/>
      </c>
      <c r="X331" s="167" t="str">
        <f t="array" ref="X331">IFERROR(IF(LEN(X$4)=0,"",INDEX(Kanban_Helper!$F$5:$F$504,
MATCH(X$4&amp;"-"&amp;(ROW($K331)-ROW($K$5)-MOD(ROW($K331)-ROW($K$5),3))/3+1, Kanban_Helper!$E$5:$E$504&amp;"-"&amp;Kanban_Helper!$G$5:$G$504,0),
1)),"")</f>
        <v/>
      </c>
      <c r="Y331" s="167" t="str">
        <f t="array" ref="Y331">IFERROR(IF(LEN(Y$4)=0,"",INDEX(Kanban_Helper!$F$5:$F$504,
MATCH(Y$4&amp;"-"&amp;(ROW($K331)-ROW($K$5)-MOD(ROW($K331)-ROW($K$5),3))/3+1, Kanban_Helper!$E$5:$E$504&amp;"-"&amp;Kanban_Helper!$G$5:$G$504,0),
1)),"")</f>
        <v/>
      </c>
      <c r="Z331" s="167" t="str">
        <f t="array" ref="Z331">IFERROR(IF(LEN(Z$4)=0,"",INDEX(Kanban_Helper!$F$5:$F$504,
MATCH(Z$4&amp;"-"&amp;(ROW($K331)-ROW($K$5)-MOD(ROW($K331)-ROW($K$5),3))/3+1, Kanban_Helper!$E$5:$E$504&amp;"-"&amp;Kanban_Helper!$G$5:$G$504,0),
1)),"")</f>
        <v/>
      </c>
    </row>
    <row r="332" spans="2:26" x14ac:dyDescent="0.25">
      <c r="B332" s="163"/>
      <c r="C332" s="163"/>
      <c r="D332" s="163"/>
      <c r="E332" s="163"/>
      <c r="F332" s="163"/>
      <c r="G332" s="295">
        <f>COUNTIF($E$5:E332,E332)</f>
        <v>0</v>
      </c>
      <c r="L332" s="166" t="str">
        <f t="shared" ref="L332:Z332" si="221">IFERROR(L334,"-")</f>
        <v/>
      </c>
      <c r="M332" s="166" t="str">
        <f t="shared" si="221"/>
        <v/>
      </c>
      <c r="N332" s="166" t="str">
        <f t="shared" si="221"/>
        <v/>
      </c>
      <c r="O332" s="166" t="str">
        <f t="shared" si="221"/>
        <v/>
      </c>
      <c r="P332" s="166" t="str">
        <f t="shared" si="221"/>
        <v/>
      </c>
      <c r="Q332" s="166" t="str">
        <f t="shared" si="221"/>
        <v/>
      </c>
      <c r="R332" s="166" t="str">
        <f t="shared" si="221"/>
        <v/>
      </c>
      <c r="S332" s="166" t="str">
        <f t="shared" si="221"/>
        <v/>
      </c>
      <c r="T332" s="166" t="str">
        <f t="shared" si="221"/>
        <v/>
      </c>
      <c r="U332" s="166" t="str">
        <f t="shared" si="221"/>
        <v/>
      </c>
      <c r="V332" s="166" t="str">
        <f t="shared" si="221"/>
        <v/>
      </c>
      <c r="W332" s="166" t="str">
        <f t="shared" si="221"/>
        <v/>
      </c>
      <c r="X332" s="166" t="str">
        <f t="shared" si="221"/>
        <v/>
      </c>
      <c r="Y332" s="166" t="str">
        <f t="shared" si="221"/>
        <v/>
      </c>
      <c r="Z332" s="166" t="str">
        <f t="shared" si="221"/>
        <v/>
      </c>
    </row>
    <row r="333" spans="2:26" x14ac:dyDescent="0.25">
      <c r="B333" s="163"/>
      <c r="C333" s="163"/>
      <c r="D333" s="163"/>
      <c r="E333" s="163"/>
      <c r="F333" s="163"/>
      <c r="G333" s="295">
        <f>COUNTIF($E$5:E333,E333)</f>
        <v>0</v>
      </c>
      <c r="L333" s="166" t="str">
        <f t="shared" ref="L333:Z333" si="222">IFERROR(L334,"-")</f>
        <v/>
      </c>
      <c r="M333" s="166" t="str">
        <f t="shared" si="222"/>
        <v/>
      </c>
      <c r="N333" s="166" t="str">
        <f t="shared" si="222"/>
        <v/>
      </c>
      <c r="O333" s="166" t="str">
        <f t="shared" si="222"/>
        <v/>
      </c>
      <c r="P333" s="166" t="str">
        <f t="shared" si="222"/>
        <v/>
      </c>
      <c r="Q333" s="166" t="str">
        <f t="shared" si="222"/>
        <v/>
      </c>
      <c r="R333" s="166" t="str">
        <f t="shared" si="222"/>
        <v/>
      </c>
      <c r="S333" s="166" t="str">
        <f t="shared" si="222"/>
        <v/>
      </c>
      <c r="T333" s="166" t="str">
        <f t="shared" si="222"/>
        <v/>
      </c>
      <c r="U333" s="166" t="str">
        <f t="shared" si="222"/>
        <v/>
      </c>
      <c r="V333" s="166" t="str">
        <f t="shared" si="222"/>
        <v/>
      </c>
      <c r="W333" s="166" t="str">
        <f t="shared" si="222"/>
        <v/>
      </c>
      <c r="X333" s="166" t="str">
        <f t="shared" si="222"/>
        <v/>
      </c>
      <c r="Y333" s="166" t="str">
        <f t="shared" si="222"/>
        <v/>
      </c>
      <c r="Z333" s="166" t="str">
        <f t="shared" si="222"/>
        <v/>
      </c>
    </row>
    <row r="334" spans="2:26" x14ac:dyDescent="0.25">
      <c r="B334" s="163"/>
      <c r="C334" s="163"/>
      <c r="D334" s="163"/>
      <c r="E334" s="163"/>
      <c r="F334" s="163"/>
      <c r="G334" s="295">
        <f>COUNTIF($E$5:E334,E334)</f>
        <v>0</v>
      </c>
      <c r="L334" s="167" t="str">
        <f t="array" ref="L334">IFERROR(IF(LEN(L$4)=0,"",INDEX(Kanban_Helper!$F$5:$F$504,
MATCH(L$4&amp;"-"&amp;(ROW($K334)-ROW($K$5)-MOD(ROW($K334)-ROW($K$5),3))/3+1, Kanban_Helper!$E$5:$E$504&amp;"-"&amp;Kanban_Helper!$G$5:$G$504,0),
1)),"")</f>
        <v/>
      </c>
      <c r="M334" s="167" t="str">
        <f t="array" ref="M334">IFERROR(IF(LEN(M$4)=0,"",INDEX(Kanban_Helper!$F$5:$F$504,
MATCH(M$4&amp;"-"&amp;(ROW($K334)-ROW($K$5)-MOD(ROW($K334)-ROW($K$5),3))/3+1, Kanban_Helper!$E$5:$E$504&amp;"-"&amp;Kanban_Helper!$G$5:$G$504,0),
1)),"")</f>
        <v/>
      </c>
      <c r="N334" s="167" t="str">
        <f t="array" ref="N334">IFERROR(IF(LEN(N$4)=0,"",INDEX(Kanban_Helper!$F$5:$F$504,
MATCH(N$4&amp;"-"&amp;(ROW($K334)-ROW($K$5)-MOD(ROW($K334)-ROW($K$5),3))/3+1, Kanban_Helper!$E$5:$E$504&amp;"-"&amp;Kanban_Helper!$G$5:$G$504,0),
1)),"")</f>
        <v/>
      </c>
      <c r="O334" s="167" t="str">
        <f t="array" ref="O334">IFERROR(IF(LEN(O$4)=0,"",INDEX(Kanban_Helper!$F$5:$F$504,
MATCH(O$4&amp;"-"&amp;(ROW($K334)-ROW($K$5)-MOD(ROW($K334)-ROW($K$5),3))/3+1, Kanban_Helper!$E$5:$E$504&amp;"-"&amp;Kanban_Helper!$G$5:$G$504,0),
1)),"")</f>
        <v/>
      </c>
      <c r="P334" s="167" t="str">
        <f t="array" ref="P334">IFERROR(IF(LEN(P$4)=0,"",INDEX(Kanban_Helper!$F$5:$F$504,
MATCH(P$4&amp;"-"&amp;(ROW($K334)-ROW($K$5)-MOD(ROW($K334)-ROW($K$5),3))/3+1, Kanban_Helper!$E$5:$E$504&amp;"-"&amp;Kanban_Helper!$G$5:$G$504,0),
1)),"")</f>
        <v/>
      </c>
      <c r="Q334" s="167" t="str">
        <f t="array" ref="Q334">IFERROR(IF(LEN(Q$4)=0,"",INDEX(Kanban_Helper!$F$5:$F$504,
MATCH(Q$4&amp;"-"&amp;(ROW($K334)-ROW($K$5)-MOD(ROW($K334)-ROW($K$5),3))/3+1, Kanban_Helper!$E$5:$E$504&amp;"-"&amp;Kanban_Helper!$G$5:$G$504,0),
1)),"")</f>
        <v/>
      </c>
      <c r="R334" s="167" t="str">
        <f t="array" ref="R334">IFERROR(IF(LEN(R$4)=0,"",INDEX(Kanban_Helper!$F$5:$F$504,
MATCH(R$4&amp;"-"&amp;(ROW($K334)-ROW($K$5)-MOD(ROW($K334)-ROW($K$5),3))/3+1, Kanban_Helper!$E$5:$E$504&amp;"-"&amp;Kanban_Helper!$G$5:$G$504,0),
1)),"")</f>
        <v/>
      </c>
      <c r="S334" s="167" t="str">
        <f t="array" ref="S334">IFERROR(IF(LEN(S$4)=0,"",INDEX(Kanban_Helper!$F$5:$F$504,
MATCH(S$4&amp;"-"&amp;(ROW($K334)-ROW($K$5)-MOD(ROW($K334)-ROW($K$5),3))/3+1, Kanban_Helper!$E$5:$E$504&amp;"-"&amp;Kanban_Helper!$G$5:$G$504,0),
1)),"")</f>
        <v/>
      </c>
      <c r="T334" s="167" t="str">
        <f t="array" ref="T334">IFERROR(IF(LEN(T$4)=0,"",INDEX(Kanban_Helper!$F$5:$F$504,
MATCH(T$4&amp;"-"&amp;(ROW($K334)-ROW($K$5)-MOD(ROW($K334)-ROW($K$5),3))/3+1, Kanban_Helper!$E$5:$E$504&amp;"-"&amp;Kanban_Helper!$G$5:$G$504,0),
1)),"")</f>
        <v/>
      </c>
      <c r="U334" s="167" t="str">
        <f t="array" ref="U334">IFERROR(IF(LEN(U$4)=0,"",INDEX(Kanban_Helper!$F$5:$F$504,
MATCH(U$4&amp;"-"&amp;(ROW($K334)-ROW($K$5)-MOD(ROW($K334)-ROW($K$5),3))/3+1, Kanban_Helper!$E$5:$E$504&amp;"-"&amp;Kanban_Helper!$G$5:$G$504,0),
1)),"")</f>
        <v/>
      </c>
      <c r="V334" s="167" t="str">
        <f t="array" ref="V334">IFERROR(IF(LEN(V$4)=0,"",INDEX(Kanban_Helper!$F$5:$F$504,
MATCH(V$4&amp;"-"&amp;(ROW($K334)-ROW($K$5)-MOD(ROW($K334)-ROW($K$5),3))/3+1, Kanban_Helper!$E$5:$E$504&amp;"-"&amp;Kanban_Helper!$G$5:$G$504,0),
1)),"")</f>
        <v/>
      </c>
      <c r="W334" s="167" t="str">
        <f t="array" ref="W334">IFERROR(IF(LEN(W$4)=0,"",INDEX(Kanban_Helper!$F$5:$F$504,
MATCH(W$4&amp;"-"&amp;(ROW($K334)-ROW($K$5)-MOD(ROW($K334)-ROW($K$5),3))/3+1, Kanban_Helper!$E$5:$E$504&amp;"-"&amp;Kanban_Helper!$G$5:$G$504,0),
1)),"")</f>
        <v/>
      </c>
      <c r="X334" s="167" t="str">
        <f t="array" ref="X334">IFERROR(IF(LEN(X$4)=0,"",INDEX(Kanban_Helper!$F$5:$F$504,
MATCH(X$4&amp;"-"&amp;(ROW($K334)-ROW($K$5)-MOD(ROW($K334)-ROW($K$5),3))/3+1, Kanban_Helper!$E$5:$E$504&amp;"-"&amp;Kanban_Helper!$G$5:$G$504,0),
1)),"")</f>
        <v/>
      </c>
      <c r="Y334" s="167" t="str">
        <f t="array" ref="Y334">IFERROR(IF(LEN(Y$4)=0,"",INDEX(Kanban_Helper!$F$5:$F$504,
MATCH(Y$4&amp;"-"&amp;(ROW($K334)-ROW($K$5)-MOD(ROW($K334)-ROW($K$5),3))/3+1, Kanban_Helper!$E$5:$E$504&amp;"-"&amp;Kanban_Helper!$G$5:$G$504,0),
1)),"")</f>
        <v/>
      </c>
      <c r="Z334" s="167" t="str">
        <f t="array" ref="Z334">IFERROR(IF(LEN(Z$4)=0,"",INDEX(Kanban_Helper!$F$5:$F$504,
MATCH(Z$4&amp;"-"&amp;(ROW($K334)-ROW($K$5)-MOD(ROW($K334)-ROW($K$5),3))/3+1, Kanban_Helper!$E$5:$E$504&amp;"-"&amp;Kanban_Helper!$G$5:$G$504,0),
1)),"")</f>
        <v/>
      </c>
    </row>
    <row r="335" spans="2:26" x14ac:dyDescent="0.25">
      <c r="B335" s="163"/>
      <c r="C335" s="163"/>
      <c r="D335" s="163"/>
      <c r="E335" s="163"/>
      <c r="F335" s="163"/>
      <c r="G335" s="295">
        <f>COUNTIF($E$5:E335,E335)</f>
        <v>0</v>
      </c>
      <c r="L335" s="166" t="str">
        <f t="shared" ref="L335:Z335" si="223">IFERROR(L337,"-")</f>
        <v/>
      </c>
      <c r="M335" s="166" t="str">
        <f t="shared" si="223"/>
        <v/>
      </c>
      <c r="N335" s="166" t="str">
        <f t="shared" si="223"/>
        <v/>
      </c>
      <c r="O335" s="166" t="str">
        <f t="shared" si="223"/>
        <v/>
      </c>
      <c r="P335" s="166" t="str">
        <f t="shared" si="223"/>
        <v/>
      </c>
      <c r="Q335" s="166" t="str">
        <f t="shared" si="223"/>
        <v/>
      </c>
      <c r="R335" s="166" t="str">
        <f t="shared" si="223"/>
        <v/>
      </c>
      <c r="S335" s="166" t="str">
        <f t="shared" si="223"/>
        <v/>
      </c>
      <c r="T335" s="166" t="str">
        <f t="shared" si="223"/>
        <v/>
      </c>
      <c r="U335" s="166" t="str">
        <f t="shared" si="223"/>
        <v/>
      </c>
      <c r="V335" s="166" t="str">
        <f t="shared" si="223"/>
        <v/>
      </c>
      <c r="W335" s="166" t="str">
        <f t="shared" si="223"/>
        <v/>
      </c>
      <c r="X335" s="166" t="str">
        <f t="shared" si="223"/>
        <v/>
      </c>
      <c r="Y335" s="166" t="str">
        <f t="shared" si="223"/>
        <v/>
      </c>
      <c r="Z335" s="166" t="str">
        <f t="shared" si="223"/>
        <v/>
      </c>
    </row>
    <row r="336" spans="2:26" x14ac:dyDescent="0.25">
      <c r="B336" s="163"/>
      <c r="C336" s="163"/>
      <c r="D336" s="163"/>
      <c r="E336" s="163"/>
      <c r="F336" s="163"/>
      <c r="G336" s="295">
        <f>COUNTIF($E$5:E336,E336)</f>
        <v>0</v>
      </c>
      <c r="L336" s="166" t="str">
        <f t="shared" ref="L336:Z336" si="224">IFERROR(L337,"-")</f>
        <v/>
      </c>
      <c r="M336" s="166" t="str">
        <f t="shared" si="224"/>
        <v/>
      </c>
      <c r="N336" s="166" t="str">
        <f t="shared" si="224"/>
        <v/>
      </c>
      <c r="O336" s="166" t="str">
        <f t="shared" si="224"/>
        <v/>
      </c>
      <c r="P336" s="166" t="str">
        <f t="shared" si="224"/>
        <v/>
      </c>
      <c r="Q336" s="166" t="str">
        <f t="shared" si="224"/>
        <v/>
      </c>
      <c r="R336" s="166" t="str">
        <f t="shared" si="224"/>
        <v/>
      </c>
      <c r="S336" s="166" t="str">
        <f t="shared" si="224"/>
        <v/>
      </c>
      <c r="T336" s="166" t="str">
        <f t="shared" si="224"/>
        <v/>
      </c>
      <c r="U336" s="166" t="str">
        <f t="shared" si="224"/>
        <v/>
      </c>
      <c r="V336" s="166" t="str">
        <f t="shared" si="224"/>
        <v/>
      </c>
      <c r="W336" s="166" t="str">
        <f t="shared" si="224"/>
        <v/>
      </c>
      <c r="X336" s="166" t="str">
        <f t="shared" si="224"/>
        <v/>
      </c>
      <c r="Y336" s="166" t="str">
        <f t="shared" si="224"/>
        <v/>
      </c>
      <c r="Z336" s="166" t="str">
        <f t="shared" si="224"/>
        <v/>
      </c>
    </row>
    <row r="337" spans="2:26" x14ac:dyDescent="0.25">
      <c r="B337" s="163"/>
      <c r="C337" s="163"/>
      <c r="D337" s="163"/>
      <c r="E337" s="163"/>
      <c r="F337" s="163"/>
      <c r="G337" s="295">
        <f>COUNTIF($E$5:E337,E337)</f>
        <v>0</v>
      </c>
      <c r="L337" s="167" t="str">
        <f t="array" ref="L337">IFERROR(IF(LEN(L$4)=0,"",INDEX(Kanban_Helper!$F$5:$F$504,
MATCH(L$4&amp;"-"&amp;(ROW($K337)-ROW($K$5)-MOD(ROW($K337)-ROW($K$5),3))/3+1, Kanban_Helper!$E$5:$E$504&amp;"-"&amp;Kanban_Helper!$G$5:$G$504,0),
1)),"")</f>
        <v/>
      </c>
      <c r="M337" s="167" t="str">
        <f t="array" ref="M337">IFERROR(IF(LEN(M$4)=0,"",INDEX(Kanban_Helper!$F$5:$F$504,
MATCH(M$4&amp;"-"&amp;(ROW($K337)-ROW($K$5)-MOD(ROW($K337)-ROW($K$5),3))/3+1, Kanban_Helper!$E$5:$E$504&amp;"-"&amp;Kanban_Helper!$G$5:$G$504,0),
1)),"")</f>
        <v/>
      </c>
      <c r="N337" s="167" t="str">
        <f t="array" ref="N337">IFERROR(IF(LEN(N$4)=0,"",INDEX(Kanban_Helper!$F$5:$F$504,
MATCH(N$4&amp;"-"&amp;(ROW($K337)-ROW($K$5)-MOD(ROW($K337)-ROW($K$5),3))/3+1, Kanban_Helper!$E$5:$E$504&amp;"-"&amp;Kanban_Helper!$G$5:$G$504,0),
1)),"")</f>
        <v/>
      </c>
      <c r="O337" s="167" t="str">
        <f t="array" ref="O337">IFERROR(IF(LEN(O$4)=0,"",INDEX(Kanban_Helper!$F$5:$F$504,
MATCH(O$4&amp;"-"&amp;(ROW($K337)-ROW($K$5)-MOD(ROW($K337)-ROW($K$5),3))/3+1, Kanban_Helper!$E$5:$E$504&amp;"-"&amp;Kanban_Helper!$G$5:$G$504,0),
1)),"")</f>
        <v/>
      </c>
      <c r="P337" s="167" t="str">
        <f t="array" ref="P337">IFERROR(IF(LEN(P$4)=0,"",INDEX(Kanban_Helper!$F$5:$F$504,
MATCH(P$4&amp;"-"&amp;(ROW($K337)-ROW($K$5)-MOD(ROW($K337)-ROW($K$5),3))/3+1, Kanban_Helper!$E$5:$E$504&amp;"-"&amp;Kanban_Helper!$G$5:$G$504,0),
1)),"")</f>
        <v/>
      </c>
      <c r="Q337" s="167" t="str">
        <f t="array" ref="Q337">IFERROR(IF(LEN(Q$4)=0,"",INDEX(Kanban_Helper!$F$5:$F$504,
MATCH(Q$4&amp;"-"&amp;(ROW($K337)-ROW($K$5)-MOD(ROW($K337)-ROW($K$5),3))/3+1, Kanban_Helper!$E$5:$E$504&amp;"-"&amp;Kanban_Helper!$G$5:$G$504,0),
1)),"")</f>
        <v/>
      </c>
      <c r="R337" s="167" t="str">
        <f t="array" ref="R337">IFERROR(IF(LEN(R$4)=0,"",INDEX(Kanban_Helper!$F$5:$F$504,
MATCH(R$4&amp;"-"&amp;(ROW($K337)-ROW($K$5)-MOD(ROW($K337)-ROW($K$5),3))/3+1, Kanban_Helper!$E$5:$E$504&amp;"-"&amp;Kanban_Helper!$G$5:$G$504,0),
1)),"")</f>
        <v/>
      </c>
      <c r="S337" s="167" t="str">
        <f t="array" ref="S337">IFERROR(IF(LEN(S$4)=0,"",INDEX(Kanban_Helper!$F$5:$F$504,
MATCH(S$4&amp;"-"&amp;(ROW($K337)-ROW($K$5)-MOD(ROW($K337)-ROW($K$5),3))/3+1, Kanban_Helper!$E$5:$E$504&amp;"-"&amp;Kanban_Helper!$G$5:$G$504,0),
1)),"")</f>
        <v/>
      </c>
      <c r="T337" s="167" t="str">
        <f t="array" ref="T337">IFERROR(IF(LEN(T$4)=0,"",INDEX(Kanban_Helper!$F$5:$F$504,
MATCH(T$4&amp;"-"&amp;(ROW($K337)-ROW($K$5)-MOD(ROW($K337)-ROW($K$5),3))/3+1, Kanban_Helper!$E$5:$E$504&amp;"-"&amp;Kanban_Helper!$G$5:$G$504,0),
1)),"")</f>
        <v/>
      </c>
      <c r="U337" s="167" t="str">
        <f t="array" ref="U337">IFERROR(IF(LEN(U$4)=0,"",INDEX(Kanban_Helper!$F$5:$F$504,
MATCH(U$4&amp;"-"&amp;(ROW($K337)-ROW($K$5)-MOD(ROW($K337)-ROW($K$5),3))/3+1, Kanban_Helper!$E$5:$E$504&amp;"-"&amp;Kanban_Helper!$G$5:$G$504,0),
1)),"")</f>
        <v/>
      </c>
      <c r="V337" s="167" t="str">
        <f t="array" ref="V337">IFERROR(IF(LEN(V$4)=0,"",INDEX(Kanban_Helper!$F$5:$F$504,
MATCH(V$4&amp;"-"&amp;(ROW($K337)-ROW($K$5)-MOD(ROW($K337)-ROW($K$5),3))/3+1, Kanban_Helper!$E$5:$E$504&amp;"-"&amp;Kanban_Helper!$G$5:$G$504,0),
1)),"")</f>
        <v/>
      </c>
      <c r="W337" s="167" t="str">
        <f t="array" ref="W337">IFERROR(IF(LEN(W$4)=0,"",INDEX(Kanban_Helper!$F$5:$F$504,
MATCH(W$4&amp;"-"&amp;(ROW($K337)-ROW($K$5)-MOD(ROW($K337)-ROW($K$5),3))/3+1, Kanban_Helper!$E$5:$E$504&amp;"-"&amp;Kanban_Helper!$G$5:$G$504,0),
1)),"")</f>
        <v/>
      </c>
      <c r="X337" s="167" t="str">
        <f t="array" ref="X337">IFERROR(IF(LEN(X$4)=0,"",INDEX(Kanban_Helper!$F$5:$F$504,
MATCH(X$4&amp;"-"&amp;(ROW($K337)-ROW($K$5)-MOD(ROW($K337)-ROW($K$5),3))/3+1, Kanban_Helper!$E$5:$E$504&amp;"-"&amp;Kanban_Helper!$G$5:$G$504,0),
1)),"")</f>
        <v/>
      </c>
      <c r="Y337" s="167" t="str">
        <f t="array" ref="Y337">IFERROR(IF(LEN(Y$4)=0,"",INDEX(Kanban_Helper!$F$5:$F$504,
MATCH(Y$4&amp;"-"&amp;(ROW($K337)-ROW($K$5)-MOD(ROW($K337)-ROW($K$5),3))/3+1, Kanban_Helper!$E$5:$E$504&amp;"-"&amp;Kanban_Helper!$G$5:$G$504,0),
1)),"")</f>
        <v/>
      </c>
      <c r="Z337" s="167" t="str">
        <f t="array" ref="Z337">IFERROR(IF(LEN(Z$4)=0,"",INDEX(Kanban_Helper!$F$5:$F$504,
MATCH(Z$4&amp;"-"&amp;(ROW($K337)-ROW($K$5)-MOD(ROW($K337)-ROW($K$5),3))/3+1, Kanban_Helper!$E$5:$E$504&amp;"-"&amp;Kanban_Helper!$G$5:$G$504,0),
1)),"")</f>
        <v/>
      </c>
    </row>
    <row r="338" spans="2:26" x14ac:dyDescent="0.25">
      <c r="B338" s="163"/>
      <c r="C338" s="163"/>
      <c r="D338" s="163"/>
      <c r="E338" s="163"/>
      <c r="F338" s="163"/>
      <c r="G338" s="295">
        <f>COUNTIF($E$5:E338,E338)</f>
        <v>0</v>
      </c>
      <c r="L338" s="166" t="str">
        <f t="shared" ref="L338:Z338" si="225">IFERROR(L340,"-")</f>
        <v/>
      </c>
      <c r="M338" s="166" t="str">
        <f t="shared" si="225"/>
        <v/>
      </c>
      <c r="N338" s="166" t="str">
        <f t="shared" si="225"/>
        <v/>
      </c>
      <c r="O338" s="166" t="str">
        <f t="shared" si="225"/>
        <v/>
      </c>
      <c r="P338" s="166" t="str">
        <f t="shared" si="225"/>
        <v/>
      </c>
      <c r="Q338" s="166" t="str">
        <f t="shared" si="225"/>
        <v/>
      </c>
      <c r="R338" s="166" t="str">
        <f t="shared" si="225"/>
        <v/>
      </c>
      <c r="S338" s="166" t="str">
        <f t="shared" si="225"/>
        <v/>
      </c>
      <c r="T338" s="166" t="str">
        <f t="shared" si="225"/>
        <v/>
      </c>
      <c r="U338" s="166" t="str">
        <f t="shared" si="225"/>
        <v/>
      </c>
      <c r="V338" s="166" t="str">
        <f t="shared" si="225"/>
        <v/>
      </c>
      <c r="W338" s="166" t="str">
        <f t="shared" si="225"/>
        <v/>
      </c>
      <c r="X338" s="166" t="str">
        <f t="shared" si="225"/>
        <v/>
      </c>
      <c r="Y338" s="166" t="str">
        <f t="shared" si="225"/>
        <v/>
      </c>
      <c r="Z338" s="166" t="str">
        <f t="shared" si="225"/>
        <v/>
      </c>
    </row>
    <row r="339" spans="2:26" x14ac:dyDescent="0.25">
      <c r="B339" s="163"/>
      <c r="C339" s="163"/>
      <c r="D339" s="163"/>
      <c r="E339" s="163"/>
      <c r="F339" s="163"/>
      <c r="G339" s="295">
        <f>COUNTIF($E$5:E339,E339)</f>
        <v>0</v>
      </c>
      <c r="L339" s="166" t="str">
        <f t="shared" ref="L339:Z339" si="226">IFERROR(L340,"-")</f>
        <v/>
      </c>
      <c r="M339" s="166" t="str">
        <f t="shared" si="226"/>
        <v/>
      </c>
      <c r="N339" s="166" t="str">
        <f t="shared" si="226"/>
        <v/>
      </c>
      <c r="O339" s="166" t="str">
        <f t="shared" si="226"/>
        <v/>
      </c>
      <c r="P339" s="166" t="str">
        <f t="shared" si="226"/>
        <v/>
      </c>
      <c r="Q339" s="166" t="str">
        <f t="shared" si="226"/>
        <v/>
      </c>
      <c r="R339" s="166" t="str">
        <f t="shared" si="226"/>
        <v/>
      </c>
      <c r="S339" s="166" t="str">
        <f t="shared" si="226"/>
        <v/>
      </c>
      <c r="T339" s="166" t="str">
        <f t="shared" si="226"/>
        <v/>
      </c>
      <c r="U339" s="166" t="str">
        <f t="shared" si="226"/>
        <v/>
      </c>
      <c r="V339" s="166" t="str">
        <f t="shared" si="226"/>
        <v/>
      </c>
      <c r="W339" s="166" t="str">
        <f t="shared" si="226"/>
        <v/>
      </c>
      <c r="X339" s="166" t="str">
        <f t="shared" si="226"/>
        <v/>
      </c>
      <c r="Y339" s="166" t="str">
        <f t="shared" si="226"/>
        <v/>
      </c>
      <c r="Z339" s="166" t="str">
        <f t="shared" si="226"/>
        <v/>
      </c>
    </row>
    <row r="340" spans="2:26" x14ac:dyDescent="0.25">
      <c r="B340" s="163"/>
      <c r="C340" s="163"/>
      <c r="D340" s="163"/>
      <c r="E340" s="163"/>
      <c r="F340" s="163"/>
      <c r="G340" s="295">
        <f>COUNTIF($E$5:E340,E340)</f>
        <v>0</v>
      </c>
      <c r="L340" s="167" t="str">
        <f t="array" ref="L340">IFERROR(IF(LEN(L$4)=0,"",INDEX(Kanban_Helper!$F$5:$F$504,
MATCH(L$4&amp;"-"&amp;(ROW($K340)-ROW($K$5)-MOD(ROW($K340)-ROW($K$5),3))/3+1, Kanban_Helper!$E$5:$E$504&amp;"-"&amp;Kanban_Helper!$G$5:$G$504,0),
1)),"")</f>
        <v/>
      </c>
      <c r="M340" s="167" t="str">
        <f t="array" ref="M340">IFERROR(IF(LEN(M$4)=0,"",INDEX(Kanban_Helper!$F$5:$F$504,
MATCH(M$4&amp;"-"&amp;(ROW($K340)-ROW($K$5)-MOD(ROW($K340)-ROW($K$5),3))/3+1, Kanban_Helper!$E$5:$E$504&amp;"-"&amp;Kanban_Helper!$G$5:$G$504,0),
1)),"")</f>
        <v/>
      </c>
      <c r="N340" s="167" t="str">
        <f t="array" ref="N340">IFERROR(IF(LEN(N$4)=0,"",INDEX(Kanban_Helper!$F$5:$F$504,
MATCH(N$4&amp;"-"&amp;(ROW($K340)-ROW($K$5)-MOD(ROW($K340)-ROW($K$5),3))/3+1, Kanban_Helper!$E$5:$E$504&amp;"-"&amp;Kanban_Helper!$G$5:$G$504,0),
1)),"")</f>
        <v/>
      </c>
      <c r="O340" s="167" t="str">
        <f t="array" ref="O340">IFERROR(IF(LEN(O$4)=0,"",INDEX(Kanban_Helper!$F$5:$F$504,
MATCH(O$4&amp;"-"&amp;(ROW($K340)-ROW($K$5)-MOD(ROW($K340)-ROW($K$5),3))/3+1, Kanban_Helper!$E$5:$E$504&amp;"-"&amp;Kanban_Helper!$G$5:$G$504,0),
1)),"")</f>
        <v/>
      </c>
      <c r="P340" s="167" t="str">
        <f t="array" ref="P340">IFERROR(IF(LEN(P$4)=0,"",INDEX(Kanban_Helper!$F$5:$F$504,
MATCH(P$4&amp;"-"&amp;(ROW($K340)-ROW($K$5)-MOD(ROW($K340)-ROW($K$5),3))/3+1, Kanban_Helper!$E$5:$E$504&amp;"-"&amp;Kanban_Helper!$G$5:$G$504,0),
1)),"")</f>
        <v/>
      </c>
      <c r="Q340" s="167" t="str">
        <f t="array" ref="Q340">IFERROR(IF(LEN(Q$4)=0,"",INDEX(Kanban_Helper!$F$5:$F$504,
MATCH(Q$4&amp;"-"&amp;(ROW($K340)-ROW($K$5)-MOD(ROW($K340)-ROW($K$5),3))/3+1, Kanban_Helper!$E$5:$E$504&amp;"-"&amp;Kanban_Helper!$G$5:$G$504,0),
1)),"")</f>
        <v/>
      </c>
      <c r="R340" s="167" t="str">
        <f t="array" ref="R340">IFERROR(IF(LEN(R$4)=0,"",INDEX(Kanban_Helper!$F$5:$F$504,
MATCH(R$4&amp;"-"&amp;(ROW($K340)-ROW($K$5)-MOD(ROW($K340)-ROW($K$5),3))/3+1, Kanban_Helper!$E$5:$E$504&amp;"-"&amp;Kanban_Helper!$G$5:$G$504,0),
1)),"")</f>
        <v/>
      </c>
      <c r="S340" s="167" t="str">
        <f t="array" ref="S340">IFERROR(IF(LEN(S$4)=0,"",INDEX(Kanban_Helper!$F$5:$F$504,
MATCH(S$4&amp;"-"&amp;(ROW($K340)-ROW($K$5)-MOD(ROW($K340)-ROW($K$5),3))/3+1, Kanban_Helper!$E$5:$E$504&amp;"-"&amp;Kanban_Helper!$G$5:$G$504,0),
1)),"")</f>
        <v/>
      </c>
      <c r="T340" s="167" t="str">
        <f t="array" ref="T340">IFERROR(IF(LEN(T$4)=0,"",INDEX(Kanban_Helper!$F$5:$F$504,
MATCH(T$4&amp;"-"&amp;(ROW($K340)-ROW($K$5)-MOD(ROW($K340)-ROW($K$5),3))/3+1, Kanban_Helper!$E$5:$E$504&amp;"-"&amp;Kanban_Helper!$G$5:$G$504,0),
1)),"")</f>
        <v/>
      </c>
      <c r="U340" s="167" t="str">
        <f t="array" ref="U340">IFERROR(IF(LEN(U$4)=0,"",INDEX(Kanban_Helper!$F$5:$F$504,
MATCH(U$4&amp;"-"&amp;(ROW($K340)-ROW($K$5)-MOD(ROW($K340)-ROW($K$5),3))/3+1, Kanban_Helper!$E$5:$E$504&amp;"-"&amp;Kanban_Helper!$G$5:$G$504,0),
1)),"")</f>
        <v/>
      </c>
      <c r="V340" s="167" t="str">
        <f t="array" ref="V340">IFERROR(IF(LEN(V$4)=0,"",INDEX(Kanban_Helper!$F$5:$F$504,
MATCH(V$4&amp;"-"&amp;(ROW($K340)-ROW($K$5)-MOD(ROW($K340)-ROW($K$5),3))/3+1, Kanban_Helper!$E$5:$E$504&amp;"-"&amp;Kanban_Helper!$G$5:$G$504,0),
1)),"")</f>
        <v/>
      </c>
      <c r="W340" s="167" t="str">
        <f t="array" ref="W340">IFERROR(IF(LEN(W$4)=0,"",INDEX(Kanban_Helper!$F$5:$F$504,
MATCH(W$4&amp;"-"&amp;(ROW($K340)-ROW($K$5)-MOD(ROW($K340)-ROW($K$5),3))/3+1, Kanban_Helper!$E$5:$E$504&amp;"-"&amp;Kanban_Helper!$G$5:$G$504,0),
1)),"")</f>
        <v/>
      </c>
      <c r="X340" s="167" t="str">
        <f t="array" ref="X340">IFERROR(IF(LEN(X$4)=0,"",INDEX(Kanban_Helper!$F$5:$F$504,
MATCH(X$4&amp;"-"&amp;(ROW($K340)-ROW($K$5)-MOD(ROW($K340)-ROW($K$5),3))/3+1, Kanban_Helper!$E$5:$E$504&amp;"-"&amp;Kanban_Helper!$G$5:$G$504,0),
1)),"")</f>
        <v/>
      </c>
      <c r="Y340" s="167" t="str">
        <f t="array" ref="Y340">IFERROR(IF(LEN(Y$4)=0,"",INDEX(Kanban_Helper!$F$5:$F$504,
MATCH(Y$4&amp;"-"&amp;(ROW($K340)-ROW($K$5)-MOD(ROW($K340)-ROW($K$5),3))/3+1, Kanban_Helper!$E$5:$E$504&amp;"-"&amp;Kanban_Helper!$G$5:$G$504,0),
1)),"")</f>
        <v/>
      </c>
      <c r="Z340" s="167" t="str">
        <f t="array" ref="Z340">IFERROR(IF(LEN(Z$4)=0,"",INDEX(Kanban_Helper!$F$5:$F$504,
MATCH(Z$4&amp;"-"&amp;(ROW($K340)-ROW($K$5)-MOD(ROW($K340)-ROW($K$5),3))/3+1, Kanban_Helper!$E$5:$E$504&amp;"-"&amp;Kanban_Helper!$G$5:$G$504,0),
1)),"")</f>
        <v/>
      </c>
    </row>
    <row r="341" spans="2:26" x14ac:dyDescent="0.25">
      <c r="B341" s="163"/>
      <c r="C341" s="163"/>
      <c r="D341" s="163"/>
      <c r="E341" s="163"/>
      <c r="F341" s="163"/>
      <c r="G341" s="295">
        <f>COUNTIF($E$5:E341,E341)</f>
        <v>0</v>
      </c>
    </row>
    <row r="342" spans="2:26" x14ac:dyDescent="0.25">
      <c r="B342" s="163"/>
      <c r="C342" s="163"/>
      <c r="D342" s="163"/>
      <c r="E342" s="163"/>
      <c r="F342" s="163"/>
      <c r="G342" s="295">
        <f>COUNTIF($E$5:E342,E342)</f>
        <v>0</v>
      </c>
    </row>
    <row r="343" spans="2:26" x14ac:dyDescent="0.25">
      <c r="B343" s="163"/>
      <c r="C343" s="163"/>
      <c r="D343" s="163"/>
      <c r="E343" s="163"/>
      <c r="F343" s="163"/>
      <c r="G343" s="295">
        <f>COUNTIF($E$5:E343,E343)</f>
        <v>0</v>
      </c>
    </row>
    <row r="344" spans="2:26" x14ac:dyDescent="0.25">
      <c r="B344" s="163"/>
      <c r="C344" s="163"/>
      <c r="D344" s="163"/>
      <c r="E344" s="163"/>
      <c r="F344" s="163"/>
      <c r="G344" s="295">
        <f>COUNTIF($E$5:E344,E344)</f>
        <v>0</v>
      </c>
    </row>
    <row r="345" spans="2:26" x14ac:dyDescent="0.25">
      <c r="B345" s="163"/>
      <c r="C345" s="163"/>
      <c r="D345" s="163"/>
      <c r="E345" s="163"/>
      <c r="F345" s="163"/>
      <c r="G345" s="295">
        <f>COUNTIF($E$5:E345,E345)</f>
        <v>0</v>
      </c>
    </row>
    <row r="346" spans="2:26" x14ac:dyDescent="0.25">
      <c r="B346" s="163"/>
      <c r="C346" s="163"/>
      <c r="D346" s="163"/>
      <c r="E346" s="163"/>
      <c r="F346" s="163"/>
      <c r="G346" s="295">
        <f>COUNTIF($E$5:E346,E346)</f>
        <v>0</v>
      </c>
    </row>
    <row r="347" spans="2:26" x14ac:dyDescent="0.25">
      <c r="B347" s="163"/>
      <c r="C347" s="163"/>
      <c r="D347" s="163"/>
      <c r="E347" s="163"/>
      <c r="F347" s="163"/>
      <c r="G347" s="295">
        <f>COUNTIF($E$5:E347,E347)</f>
        <v>0</v>
      </c>
    </row>
    <row r="348" spans="2:26" x14ac:dyDescent="0.25">
      <c r="B348" s="163"/>
      <c r="C348" s="163"/>
      <c r="D348" s="163"/>
      <c r="E348" s="163"/>
      <c r="F348" s="163"/>
      <c r="G348" s="295">
        <f>COUNTIF($E$5:E348,E348)</f>
        <v>0</v>
      </c>
    </row>
    <row r="349" spans="2:26" x14ac:dyDescent="0.25">
      <c r="B349" s="163"/>
      <c r="C349" s="163"/>
      <c r="D349" s="163"/>
      <c r="E349" s="163"/>
      <c r="F349" s="163"/>
      <c r="G349" s="295">
        <f>COUNTIF($E$5:E349,E349)</f>
        <v>0</v>
      </c>
    </row>
    <row r="350" spans="2:26" x14ac:dyDescent="0.25">
      <c r="B350" s="163"/>
      <c r="C350" s="163"/>
      <c r="D350" s="163"/>
      <c r="E350" s="163"/>
      <c r="F350" s="163"/>
      <c r="G350" s="295">
        <f>COUNTIF($E$5:E350,E350)</f>
        <v>0</v>
      </c>
    </row>
    <row r="351" spans="2:26" x14ac:dyDescent="0.25">
      <c r="B351" s="163"/>
      <c r="C351" s="163"/>
      <c r="D351" s="163"/>
      <c r="E351" s="163"/>
      <c r="F351" s="163"/>
      <c r="G351" s="295">
        <f>COUNTIF($E$5:E351,E351)</f>
        <v>0</v>
      </c>
    </row>
    <row r="352" spans="2:26" x14ac:dyDescent="0.25">
      <c r="B352" s="163"/>
      <c r="C352" s="163"/>
      <c r="D352" s="163"/>
      <c r="E352" s="163"/>
      <c r="F352" s="163"/>
      <c r="G352" s="295">
        <f>COUNTIF($E$5:E352,E352)</f>
        <v>0</v>
      </c>
    </row>
    <row r="353" spans="2:7" x14ac:dyDescent="0.25">
      <c r="B353" s="163"/>
      <c r="C353" s="163"/>
      <c r="D353" s="163"/>
      <c r="E353" s="163"/>
      <c r="F353" s="163"/>
      <c r="G353" s="295">
        <f>COUNTIF($E$5:E353,E353)</f>
        <v>0</v>
      </c>
    </row>
    <row r="354" spans="2:7" x14ac:dyDescent="0.25">
      <c r="B354" s="163"/>
      <c r="C354" s="163"/>
      <c r="D354" s="163"/>
      <c r="E354" s="163"/>
      <c r="F354" s="163"/>
      <c r="G354" s="295">
        <f>COUNTIF($E$5:E354,E354)</f>
        <v>0</v>
      </c>
    </row>
    <row r="355" spans="2:7" x14ac:dyDescent="0.25">
      <c r="B355" s="163"/>
      <c r="C355" s="163"/>
      <c r="D355" s="163"/>
      <c r="E355" s="163"/>
      <c r="F355" s="163"/>
      <c r="G355" s="295">
        <f>COUNTIF($E$5:E355,E355)</f>
        <v>0</v>
      </c>
    </row>
    <row r="356" spans="2:7" x14ac:dyDescent="0.25">
      <c r="B356" s="163"/>
      <c r="C356" s="163"/>
      <c r="D356" s="163"/>
      <c r="E356" s="163"/>
      <c r="F356" s="163"/>
      <c r="G356" s="295">
        <f>COUNTIF($E$5:E356,E356)</f>
        <v>0</v>
      </c>
    </row>
    <row r="357" spans="2:7" x14ac:dyDescent="0.25">
      <c r="B357" s="163"/>
      <c r="C357" s="163"/>
      <c r="D357" s="163"/>
      <c r="E357" s="163"/>
      <c r="F357" s="163"/>
      <c r="G357" s="295">
        <f>COUNTIF($E$5:E357,E357)</f>
        <v>0</v>
      </c>
    </row>
    <row r="358" spans="2:7" x14ac:dyDescent="0.25">
      <c r="B358" s="163"/>
      <c r="C358" s="163"/>
      <c r="D358" s="163"/>
      <c r="E358" s="163"/>
      <c r="F358" s="163"/>
      <c r="G358" s="295">
        <f>COUNTIF($E$5:E358,E358)</f>
        <v>0</v>
      </c>
    </row>
    <row r="359" spans="2:7" x14ac:dyDescent="0.25">
      <c r="B359" s="163"/>
      <c r="C359" s="163"/>
      <c r="D359" s="163"/>
      <c r="E359" s="163"/>
      <c r="F359" s="163"/>
      <c r="G359" s="295">
        <f>COUNTIF($E$5:E359,E359)</f>
        <v>0</v>
      </c>
    </row>
    <row r="360" spans="2:7" x14ac:dyDescent="0.25">
      <c r="B360" s="163"/>
      <c r="C360" s="163"/>
      <c r="D360" s="163"/>
      <c r="E360" s="163"/>
      <c r="F360" s="163"/>
      <c r="G360" s="295">
        <f>COUNTIF($E$5:E360,E360)</f>
        <v>0</v>
      </c>
    </row>
    <row r="361" spans="2:7" x14ac:dyDescent="0.25">
      <c r="B361" s="163"/>
      <c r="C361" s="163"/>
      <c r="D361" s="163"/>
      <c r="E361" s="163"/>
      <c r="F361" s="163"/>
      <c r="G361" s="295">
        <f>COUNTIF($E$5:E361,E361)</f>
        <v>0</v>
      </c>
    </row>
    <row r="362" spans="2:7" x14ac:dyDescent="0.25">
      <c r="B362" s="163"/>
      <c r="C362" s="163"/>
      <c r="D362" s="163"/>
      <c r="E362" s="163"/>
      <c r="F362" s="163"/>
      <c r="G362" s="295">
        <f>COUNTIF($E$5:E362,E362)</f>
        <v>0</v>
      </c>
    </row>
    <row r="363" spans="2:7" x14ac:dyDescent="0.25">
      <c r="B363" s="163"/>
      <c r="C363" s="163"/>
      <c r="D363" s="163"/>
      <c r="E363" s="163"/>
      <c r="F363" s="163"/>
      <c r="G363" s="295">
        <f>COUNTIF($E$5:E363,E363)</f>
        <v>0</v>
      </c>
    </row>
    <row r="364" spans="2:7" x14ac:dyDescent="0.25">
      <c r="B364" s="163"/>
      <c r="C364" s="163"/>
      <c r="D364" s="163"/>
      <c r="E364" s="163"/>
      <c r="F364" s="163"/>
      <c r="G364" s="295">
        <f>COUNTIF($E$5:E364,E364)</f>
        <v>0</v>
      </c>
    </row>
    <row r="365" spans="2:7" x14ac:dyDescent="0.25">
      <c r="B365" s="163"/>
      <c r="C365" s="163"/>
      <c r="D365" s="163"/>
      <c r="E365" s="163"/>
      <c r="F365" s="163"/>
      <c r="G365" s="295">
        <f>COUNTIF($E$5:E365,E365)</f>
        <v>0</v>
      </c>
    </row>
    <row r="366" spans="2:7" x14ac:dyDescent="0.25">
      <c r="B366" s="163"/>
      <c r="C366" s="163"/>
      <c r="D366" s="163"/>
      <c r="E366" s="163"/>
      <c r="F366" s="163"/>
      <c r="G366" s="295">
        <f>COUNTIF($E$5:E366,E366)</f>
        <v>0</v>
      </c>
    </row>
    <row r="367" spans="2:7" x14ac:dyDescent="0.25">
      <c r="B367" s="163"/>
      <c r="C367" s="163"/>
      <c r="D367" s="163"/>
      <c r="E367" s="163"/>
      <c r="F367" s="163"/>
      <c r="G367" s="295">
        <f>COUNTIF($E$5:E367,E367)</f>
        <v>0</v>
      </c>
    </row>
    <row r="368" spans="2:7" x14ac:dyDescent="0.25">
      <c r="B368" s="163"/>
      <c r="C368" s="163"/>
      <c r="D368" s="163"/>
      <c r="E368" s="163"/>
      <c r="F368" s="163"/>
      <c r="G368" s="295">
        <f>COUNTIF($E$5:E368,E368)</f>
        <v>0</v>
      </c>
    </row>
    <row r="369" spans="2:7" x14ac:dyDescent="0.25">
      <c r="B369" s="163"/>
      <c r="C369" s="163"/>
      <c r="D369" s="163"/>
      <c r="E369" s="163"/>
      <c r="F369" s="163"/>
      <c r="G369" s="295">
        <f>COUNTIF($E$5:E369,E369)</f>
        <v>0</v>
      </c>
    </row>
    <row r="370" spans="2:7" x14ac:dyDescent="0.25">
      <c r="B370" s="163"/>
      <c r="C370" s="163"/>
      <c r="D370" s="163"/>
      <c r="E370" s="163"/>
      <c r="F370" s="163"/>
      <c r="G370" s="295">
        <f>COUNTIF($E$5:E370,E370)</f>
        <v>0</v>
      </c>
    </row>
    <row r="371" spans="2:7" x14ac:dyDescent="0.25">
      <c r="B371" s="163"/>
      <c r="C371" s="163"/>
      <c r="D371" s="163"/>
      <c r="E371" s="163"/>
      <c r="F371" s="163"/>
      <c r="G371" s="295">
        <f>COUNTIF($E$5:E371,E371)</f>
        <v>0</v>
      </c>
    </row>
    <row r="372" spans="2:7" x14ac:dyDescent="0.25">
      <c r="B372" s="163"/>
      <c r="C372" s="163"/>
      <c r="D372" s="163"/>
      <c r="E372" s="163"/>
      <c r="F372" s="163"/>
      <c r="G372" s="295">
        <f>COUNTIF($E$5:E372,E372)</f>
        <v>0</v>
      </c>
    </row>
    <row r="373" spans="2:7" x14ac:dyDescent="0.25">
      <c r="B373" s="163"/>
      <c r="C373" s="163"/>
      <c r="D373" s="163"/>
      <c r="E373" s="163"/>
      <c r="F373" s="163"/>
      <c r="G373" s="295">
        <f>COUNTIF($E$5:E373,E373)</f>
        <v>0</v>
      </c>
    </row>
    <row r="374" spans="2:7" x14ac:dyDescent="0.25">
      <c r="B374" s="163"/>
      <c r="C374" s="163"/>
      <c r="D374" s="163"/>
      <c r="E374" s="163"/>
      <c r="F374" s="163"/>
      <c r="G374" s="295">
        <f>COUNTIF($E$5:E374,E374)</f>
        <v>0</v>
      </c>
    </row>
    <row r="375" spans="2:7" x14ac:dyDescent="0.25">
      <c r="B375" s="163"/>
      <c r="C375" s="163"/>
      <c r="D375" s="163"/>
      <c r="E375" s="163"/>
      <c r="F375" s="163"/>
      <c r="G375" s="295">
        <f>COUNTIF($E$5:E375,E375)</f>
        <v>0</v>
      </c>
    </row>
    <row r="376" spans="2:7" x14ac:dyDescent="0.25">
      <c r="B376" s="163"/>
      <c r="C376" s="163"/>
      <c r="D376" s="163"/>
      <c r="E376" s="163"/>
      <c r="F376" s="163"/>
      <c r="G376" s="295">
        <f>COUNTIF($E$5:E376,E376)</f>
        <v>0</v>
      </c>
    </row>
    <row r="377" spans="2:7" x14ac:dyDescent="0.25">
      <c r="B377" s="163"/>
      <c r="C377" s="163"/>
      <c r="D377" s="163"/>
      <c r="E377" s="163"/>
      <c r="F377" s="163"/>
      <c r="G377" s="295">
        <f>COUNTIF($E$5:E377,E377)</f>
        <v>0</v>
      </c>
    </row>
    <row r="378" spans="2:7" x14ac:dyDescent="0.25">
      <c r="B378" s="163"/>
      <c r="C378" s="163"/>
      <c r="D378" s="163"/>
      <c r="E378" s="163"/>
      <c r="F378" s="163"/>
      <c r="G378" s="295">
        <f>COUNTIF($E$5:E378,E378)</f>
        <v>0</v>
      </c>
    </row>
    <row r="379" spans="2:7" x14ac:dyDescent="0.25">
      <c r="B379" s="163"/>
      <c r="C379" s="163"/>
      <c r="D379" s="163"/>
      <c r="E379" s="163"/>
      <c r="F379" s="163"/>
      <c r="G379" s="295">
        <f>COUNTIF($E$5:E379,E379)</f>
        <v>0</v>
      </c>
    </row>
    <row r="380" spans="2:7" x14ac:dyDescent="0.25">
      <c r="B380" s="163"/>
      <c r="C380" s="163"/>
      <c r="D380" s="163"/>
      <c r="E380" s="163"/>
      <c r="F380" s="163"/>
      <c r="G380" s="295">
        <f>COUNTIF($E$5:E380,E380)</f>
        <v>0</v>
      </c>
    </row>
    <row r="381" spans="2:7" x14ac:dyDescent="0.25">
      <c r="B381" s="163"/>
      <c r="C381" s="163"/>
      <c r="D381" s="163"/>
      <c r="E381" s="163"/>
      <c r="F381" s="163"/>
      <c r="G381" s="295">
        <f>COUNTIF($E$5:E381,E381)</f>
        <v>0</v>
      </c>
    </row>
    <row r="382" spans="2:7" x14ac:dyDescent="0.25">
      <c r="B382" s="163"/>
      <c r="C382" s="163"/>
      <c r="D382" s="163"/>
      <c r="E382" s="163"/>
      <c r="F382" s="163"/>
      <c r="G382" s="295">
        <f>COUNTIF($E$5:E382,E382)</f>
        <v>0</v>
      </c>
    </row>
    <row r="383" spans="2:7" x14ac:dyDescent="0.25">
      <c r="B383" s="163"/>
      <c r="C383" s="163"/>
      <c r="D383" s="163"/>
      <c r="E383" s="163"/>
      <c r="F383" s="163"/>
      <c r="G383" s="295">
        <f>COUNTIF($E$5:E383,E383)</f>
        <v>0</v>
      </c>
    </row>
    <row r="384" spans="2:7" x14ac:dyDescent="0.25">
      <c r="B384" s="163"/>
      <c r="C384" s="163"/>
      <c r="D384" s="163"/>
      <c r="E384" s="163"/>
      <c r="F384" s="163"/>
      <c r="G384" s="295">
        <f>COUNTIF($E$5:E384,E384)</f>
        <v>0</v>
      </c>
    </row>
    <row r="385" spans="2:7" x14ac:dyDescent="0.25">
      <c r="B385" s="163"/>
      <c r="C385" s="163"/>
      <c r="D385" s="163"/>
      <c r="E385" s="163"/>
      <c r="F385" s="163"/>
      <c r="G385" s="295">
        <f>COUNTIF($E$5:E385,E385)</f>
        <v>0</v>
      </c>
    </row>
    <row r="386" spans="2:7" x14ac:dyDescent="0.25">
      <c r="B386" s="163"/>
      <c r="C386" s="163"/>
      <c r="D386" s="163"/>
      <c r="E386" s="163"/>
      <c r="F386" s="163"/>
      <c r="G386" s="295">
        <f>COUNTIF($E$5:E386,E386)</f>
        <v>0</v>
      </c>
    </row>
    <row r="387" spans="2:7" x14ac:dyDescent="0.25">
      <c r="B387" s="163"/>
      <c r="C387" s="163"/>
      <c r="D387" s="163"/>
      <c r="E387" s="163"/>
      <c r="F387" s="163"/>
      <c r="G387" s="295">
        <f>COUNTIF($E$5:E387,E387)</f>
        <v>0</v>
      </c>
    </row>
    <row r="388" spans="2:7" x14ac:dyDescent="0.25">
      <c r="B388" s="163"/>
      <c r="C388" s="163"/>
      <c r="D388" s="163"/>
      <c r="E388" s="163"/>
      <c r="F388" s="163"/>
      <c r="G388" s="295">
        <f>COUNTIF($E$5:E388,E388)</f>
        <v>0</v>
      </c>
    </row>
    <row r="389" spans="2:7" x14ac:dyDescent="0.25">
      <c r="B389" s="163"/>
      <c r="C389" s="163"/>
      <c r="D389" s="163"/>
      <c r="E389" s="163"/>
      <c r="F389" s="163"/>
      <c r="G389" s="295">
        <f>COUNTIF($E$5:E389,E389)</f>
        <v>0</v>
      </c>
    </row>
    <row r="390" spans="2:7" x14ac:dyDescent="0.25">
      <c r="B390" s="163"/>
      <c r="C390" s="163"/>
      <c r="D390" s="163"/>
      <c r="E390" s="163"/>
      <c r="F390" s="163"/>
      <c r="G390" s="295">
        <f>COUNTIF($E$5:E390,E390)</f>
        <v>0</v>
      </c>
    </row>
    <row r="391" spans="2:7" x14ac:dyDescent="0.25">
      <c r="B391" s="163"/>
      <c r="C391" s="163"/>
      <c r="D391" s="163"/>
      <c r="E391" s="163"/>
      <c r="F391" s="163"/>
      <c r="G391" s="295">
        <f>COUNTIF($E$5:E391,E391)</f>
        <v>0</v>
      </c>
    </row>
    <row r="392" spans="2:7" x14ac:dyDescent="0.25">
      <c r="B392" s="163"/>
      <c r="C392" s="163"/>
      <c r="D392" s="163"/>
      <c r="E392" s="163"/>
      <c r="F392" s="163"/>
      <c r="G392" s="295">
        <f>COUNTIF($E$5:E392,E392)</f>
        <v>0</v>
      </c>
    </row>
    <row r="393" spans="2:7" x14ac:dyDescent="0.25">
      <c r="B393" s="163"/>
      <c r="C393" s="163"/>
      <c r="D393" s="163"/>
      <c r="E393" s="163"/>
      <c r="F393" s="163"/>
      <c r="G393" s="295">
        <f>COUNTIF($E$5:E393,E393)</f>
        <v>0</v>
      </c>
    </row>
    <row r="394" spans="2:7" x14ac:dyDescent="0.25">
      <c r="B394" s="163"/>
      <c r="C394" s="163"/>
      <c r="D394" s="163"/>
      <c r="E394" s="163"/>
      <c r="F394" s="163"/>
      <c r="G394" s="295">
        <f>COUNTIF($E$5:E394,E394)</f>
        <v>0</v>
      </c>
    </row>
    <row r="395" spans="2:7" x14ac:dyDescent="0.25">
      <c r="B395" s="163"/>
      <c r="C395" s="163"/>
      <c r="D395" s="163"/>
      <c r="E395" s="163"/>
      <c r="F395" s="163"/>
      <c r="G395" s="295">
        <f>COUNTIF($E$5:E395,E395)</f>
        <v>0</v>
      </c>
    </row>
    <row r="396" spans="2:7" x14ac:dyDescent="0.25">
      <c r="B396" s="163"/>
      <c r="C396" s="163"/>
      <c r="D396" s="163"/>
      <c r="E396" s="163"/>
      <c r="F396" s="163"/>
      <c r="G396" s="295">
        <f>COUNTIF($E$5:E396,E396)</f>
        <v>0</v>
      </c>
    </row>
    <row r="397" spans="2:7" x14ac:dyDescent="0.25">
      <c r="B397" s="163"/>
      <c r="C397" s="163"/>
      <c r="D397" s="163"/>
      <c r="E397" s="163"/>
      <c r="F397" s="163"/>
      <c r="G397" s="295">
        <f>COUNTIF($E$5:E397,E397)</f>
        <v>0</v>
      </c>
    </row>
    <row r="398" spans="2:7" x14ac:dyDescent="0.25">
      <c r="B398" s="163"/>
      <c r="C398" s="163"/>
      <c r="D398" s="163"/>
      <c r="E398" s="163"/>
      <c r="F398" s="163"/>
      <c r="G398" s="295">
        <f>COUNTIF($E$5:E398,E398)</f>
        <v>0</v>
      </c>
    </row>
    <row r="399" spans="2:7" x14ac:dyDescent="0.25">
      <c r="B399" s="163"/>
      <c r="C399" s="163"/>
      <c r="D399" s="163"/>
      <c r="E399" s="163"/>
      <c r="F399" s="163"/>
      <c r="G399" s="295">
        <f>COUNTIF($E$5:E399,E399)</f>
        <v>0</v>
      </c>
    </row>
    <row r="400" spans="2:7" x14ac:dyDescent="0.25">
      <c r="B400" s="163"/>
      <c r="C400" s="163"/>
      <c r="D400" s="163"/>
      <c r="E400" s="163"/>
      <c r="F400" s="163"/>
      <c r="G400" s="295">
        <f>COUNTIF($E$5:E400,E400)</f>
        <v>0</v>
      </c>
    </row>
    <row r="401" spans="2:7" x14ac:dyDescent="0.25">
      <c r="B401" s="163"/>
      <c r="C401" s="163"/>
      <c r="D401" s="163"/>
      <c r="E401" s="163"/>
      <c r="F401" s="163"/>
      <c r="G401" s="295">
        <f>COUNTIF($E$5:E401,E401)</f>
        <v>0</v>
      </c>
    </row>
    <row r="402" spans="2:7" x14ac:dyDescent="0.25">
      <c r="B402" s="163"/>
      <c r="C402" s="163"/>
      <c r="D402" s="163"/>
      <c r="E402" s="163"/>
      <c r="F402" s="163"/>
      <c r="G402" s="295">
        <f>COUNTIF($E$5:E402,E402)</f>
        <v>0</v>
      </c>
    </row>
    <row r="403" spans="2:7" x14ac:dyDescent="0.25">
      <c r="B403" s="163"/>
      <c r="C403" s="163"/>
      <c r="D403" s="163"/>
      <c r="E403" s="163"/>
      <c r="F403" s="163"/>
      <c r="G403" s="295">
        <f>COUNTIF($E$5:E403,E403)</f>
        <v>0</v>
      </c>
    </row>
    <row r="404" spans="2:7" x14ac:dyDescent="0.25">
      <c r="B404" s="163"/>
      <c r="C404" s="163"/>
      <c r="D404" s="163"/>
      <c r="E404" s="163"/>
      <c r="F404" s="163"/>
      <c r="G404" s="295">
        <f>COUNTIF($E$5:E404,E404)</f>
        <v>0</v>
      </c>
    </row>
    <row r="405" spans="2:7" x14ac:dyDescent="0.25">
      <c r="B405" s="163"/>
      <c r="C405" s="163"/>
      <c r="D405" s="163"/>
      <c r="E405" s="163"/>
      <c r="F405" s="163"/>
      <c r="G405" s="295">
        <f>COUNTIF($E$5:E405,E405)</f>
        <v>0</v>
      </c>
    </row>
    <row r="406" spans="2:7" x14ac:dyDescent="0.25">
      <c r="B406" s="163"/>
      <c r="C406" s="163"/>
      <c r="D406" s="163"/>
      <c r="E406" s="163"/>
      <c r="F406" s="163"/>
      <c r="G406" s="295">
        <f>COUNTIF($E$5:E406,E406)</f>
        <v>0</v>
      </c>
    </row>
    <row r="407" spans="2:7" x14ac:dyDescent="0.25">
      <c r="B407" s="163"/>
      <c r="C407" s="163"/>
      <c r="D407" s="163"/>
      <c r="E407" s="163"/>
      <c r="F407" s="163"/>
      <c r="G407" s="295">
        <f>COUNTIF($E$5:E407,E407)</f>
        <v>0</v>
      </c>
    </row>
    <row r="408" spans="2:7" x14ac:dyDescent="0.25">
      <c r="B408" s="163"/>
      <c r="C408" s="163"/>
      <c r="D408" s="163"/>
      <c r="E408" s="163"/>
      <c r="F408" s="163"/>
      <c r="G408" s="295">
        <f>COUNTIF($E$5:E408,E408)</f>
        <v>0</v>
      </c>
    </row>
    <row r="409" spans="2:7" x14ac:dyDescent="0.25">
      <c r="B409" s="163"/>
      <c r="C409" s="163"/>
      <c r="D409" s="163"/>
      <c r="E409" s="163"/>
      <c r="F409" s="163"/>
      <c r="G409" s="295">
        <f>COUNTIF($E$5:E409,E409)</f>
        <v>0</v>
      </c>
    </row>
    <row r="410" spans="2:7" x14ac:dyDescent="0.25">
      <c r="B410" s="163"/>
      <c r="C410" s="163"/>
      <c r="D410" s="163"/>
      <c r="E410" s="163"/>
      <c r="F410" s="163"/>
      <c r="G410" s="295">
        <f>COUNTIF($E$5:E410,E410)</f>
        <v>0</v>
      </c>
    </row>
    <row r="411" spans="2:7" x14ac:dyDescent="0.25">
      <c r="B411" s="163"/>
      <c r="C411" s="163"/>
      <c r="D411" s="163"/>
      <c r="E411" s="163"/>
      <c r="F411" s="163"/>
      <c r="G411" s="295">
        <f>COUNTIF($E$5:E411,E411)</f>
        <v>0</v>
      </c>
    </row>
    <row r="412" spans="2:7" x14ac:dyDescent="0.25">
      <c r="B412" s="163"/>
      <c r="C412" s="163"/>
      <c r="D412" s="163"/>
      <c r="E412" s="163"/>
      <c r="F412" s="163"/>
      <c r="G412" s="295">
        <f>COUNTIF($E$5:E412,E412)</f>
        <v>0</v>
      </c>
    </row>
    <row r="413" spans="2:7" x14ac:dyDescent="0.25">
      <c r="B413" s="163"/>
      <c r="C413" s="163"/>
      <c r="D413" s="163"/>
      <c r="E413" s="163"/>
      <c r="F413" s="163"/>
      <c r="G413" s="295">
        <f>COUNTIF($E$5:E413,E413)</f>
        <v>0</v>
      </c>
    </row>
    <row r="414" spans="2:7" x14ac:dyDescent="0.25">
      <c r="B414" s="163"/>
      <c r="C414" s="163"/>
      <c r="D414" s="163"/>
      <c r="E414" s="163"/>
      <c r="F414" s="163"/>
      <c r="G414" s="295">
        <f>COUNTIF($E$5:E414,E414)</f>
        <v>0</v>
      </c>
    </row>
    <row r="415" spans="2:7" x14ac:dyDescent="0.25">
      <c r="B415" s="163"/>
      <c r="C415" s="163"/>
      <c r="D415" s="163"/>
      <c r="E415" s="163"/>
      <c r="F415" s="163"/>
      <c r="G415" s="295">
        <f>COUNTIF($E$5:E415,E415)</f>
        <v>0</v>
      </c>
    </row>
    <row r="416" spans="2:7" x14ac:dyDescent="0.25">
      <c r="B416" s="163"/>
      <c r="C416" s="163"/>
      <c r="D416" s="163"/>
      <c r="E416" s="163"/>
      <c r="F416" s="163"/>
      <c r="G416" s="295">
        <f>COUNTIF($E$5:E416,E416)</f>
        <v>0</v>
      </c>
    </row>
    <row r="417" spans="2:7" x14ac:dyDescent="0.25">
      <c r="B417" s="163"/>
      <c r="C417" s="163"/>
      <c r="D417" s="163"/>
      <c r="E417" s="163"/>
      <c r="F417" s="163"/>
      <c r="G417" s="295">
        <f>COUNTIF($E$5:E417,E417)</f>
        <v>0</v>
      </c>
    </row>
    <row r="418" spans="2:7" x14ac:dyDescent="0.25">
      <c r="B418" s="163"/>
      <c r="C418" s="163"/>
      <c r="D418" s="163"/>
      <c r="E418" s="163"/>
      <c r="F418" s="163"/>
      <c r="G418" s="295">
        <f>COUNTIF($E$5:E418,E418)</f>
        <v>0</v>
      </c>
    </row>
    <row r="419" spans="2:7" x14ac:dyDescent="0.25">
      <c r="B419" s="163"/>
      <c r="C419" s="163"/>
      <c r="D419" s="163"/>
      <c r="E419" s="163"/>
      <c r="F419" s="163"/>
      <c r="G419" s="295">
        <f>COUNTIF($E$5:E419,E419)</f>
        <v>0</v>
      </c>
    </row>
    <row r="420" spans="2:7" x14ac:dyDescent="0.25">
      <c r="B420" s="163"/>
      <c r="C420" s="163"/>
      <c r="D420" s="163"/>
      <c r="E420" s="163"/>
      <c r="F420" s="163"/>
      <c r="G420" s="295">
        <f>COUNTIF($E$5:E420,E420)</f>
        <v>0</v>
      </c>
    </row>
    <row r="421" spans="2:7" x14ac:dyDescent="0.25">
      <c r="B421" s="163"/>
      <c r="C421" s="163"/>
      <c r="D421" s="163"/>
      <c r="E421" s="163"/>
      <c r="F421" s="163"/>
      <c r="G421" s="295">
        <f>COUNTIF($E$5:E421,E421)</f>
        <v>0</v>
      </c>
    </row>
    <row r="422" spans="2:7" x14ac:dyDescent="0.25">
      <c r="B422" s="163"/>
      <c r="C422" s="163"/>
      <c r="D422" s="163"/>
      <c r="E422" s="163"/>
      <c r="F422" s="163"/>
      <c r="G422" s="295">
        <f>COUNTIF($E$5:E422,E422)</f>
        <v>0</v>
      </c>
    </row>
    <row r="423" spans="2:7" x14ac:dyDescent="0.25">
      <c r="B423" s="163"/>
      <c r="C423" s="163"/>
      <c r="D423" s="163"/>
      <c r="E423" s="163"/>
      <c r="F423" s="163"/>
      <c r="G423" s="295">
        <f>COUNTIF($E$5:E423,E423)</f>
        <v>0</v>
      </c>
    </row>
    <row r="424" spans="2:7" x14ac:dyDescent="0.25">
      <c r="B424" s="163"/>
      <c r="C424" s="163"/>
      <c r="D424" s="163"/>
      <c r="E424" s="163"/>
      <c r="F424" s="163"/>
      <c r="G424" s="295">
        <f>COUNTIF($E$5:E424,E424)</f>
        <v>0</v>
      </c>
    </row>
    <row r="425" spans="2:7" x14ac:dyDescent="0.25">
      <c r="B425" s="163"/>
      <c r="C425" s="163"/>
      <c r="D425" s="163"/>
      <c r="E425" s="163"/>
      <c r="F425" s="163"/>
      <c r="G425" s="295">
        <f>COUNTIF($E$5:E425,E425)</f>
        <v>0</v>
      </c>
    </row>
    <row r="426" spans="2:7" x14ac:dyDescent="0.25">
      <c r="B426" s="163"/>
      <c r="C426" s="163"/>
      <c r="D426" s="163"/>
      <c r="E426" s="163"/>
      <c r="F426" s="163"/>
      <c r="G426" s="295">
        <f>COUNTIF($E$5:E426,E426)</f>
        <v>0</v>
      </c>
    </row>
    <row r="427" spans="2:7" x14ac:dyDescent="0.25">
      <c r="B427" s="163"/>
      <c r="C427" s="163"/>
      <c r="D427" s="163"/>
      <c r="E427" s="163"/>
      <c r="F427" s="163"/>
      <c r="G427" s="295">
        <f>COUNTIF($E$5:E427,E427)</f>
        <v>0</v>
      </c>
    </row>
    <row r="428" spans="2:7" x14ac:dyDescent="0.25">
      <c r="B428" s="163"/>
      <c r="C428" s="163"/>
      <c r="D428" s="163"/>
      <c r="E428" s="163"/>
      <c r="F428" s="163"/>
      <c r="G428" s="295">
        <f>COUNTIF($E$5:E428,E428)</f>
        <v>0</v>
      </c>
    </row>
    <row r="429" spans="2:7" x14ac:dyDescent="0.25">
      <c r="B429" s="163"/>
      <c r="C429" s="163"/>
      <c r="D429" s="163"/>
      <c r="E429" s="163"/>
      <c r="F429" s="163"/>
      <c r="G429" s="295">
        <f>COUNTIF($E$5:E429,E429)</f>
        <v>0</v>
      </c>
    </row>
    <row r="430" spans="2:7" x14ac:dyDescent="0.25">
      <c r="B430" s="163"/>
      <c r="C430" s="163"/>
      <c r="D430" s="163"/>
      <c r="E430" s="163"/>
      <c r="F430" s="163"/>
      <c r="G430" s="295">
        <f>COUNTIF($E$5:E430,E430)</f>
        <v>0</v>
      </c>
    </row>
    <row r="431" spans="2:7" x14ac:dyDescent="0.25">
      <c r="B431" s="163"/>
      <c r="C431" s="163"/>
      <c r="D431" s="163"/>
      <c r="E431" s="163"/>
      <c r="F431" s="163"/>
      <c r="G431" s="295">
        <f>COUNTIF($E$5:E431,E431)</f>
        <v>0</v>
      </c>
    </row>
    <row r="432" spans="2:7" x14ac:dyDescent="0.25">
      <c r="B432" s="163"/>
      <c r="C432" s="163"/>
      <c r="D432" s="163"/>
      <c r="E432" s="163"/>
      <c r="F432" s="163"/>
      <c r="G432" s="295">
        <f>COUNTIF($E$5:E432,E432)</f>
        <v>0</v>
      </c>
    </row>
    <row r="433" spans="2:7" x14ac:dyDescent="0.25">
      <c r="B433" s="163"/>
      <c r="C433" s="163"/>
      <c r="D433" s="163"/>
      <c r="E433" s="163"/>
      <c r="F433" s="163"/>
      <c r="G433" s="295">
        <f>COUNTIF($E$5:E433,E433)</f>
        <v>0</v>
      </c>
    </row>
    <row r="434" spans="2:7" x14ac:dyDescent="0.25">
      <c r="B434" s="163"/>
      <c r="C434" s="163"/>
      <c r="D434" s="163"/>
      <c r="E434" s="163"/>
      <c r="F434" s="163"/>
      <c r="G434" s="295">
        <f>COUNTIF($E$5:E434,E434)</f>
        <v>0</v>
      </c>
    </row>
    <row r="435" spans="2:7" x14ac:dyDescent="0.25">
      <c r="B435" s="163"/>
      <c r="C435" s="163"/>
      <c r="D435" s="163"/>
      <c r="E435" s="163"/>
      <c r="F435" s="163"/>
      <c r="G435" s="295">
        <f>COUNTIF($E$5:E435,E435)</f>
        <v>0</v>
      </c>
    </row>
    <row r="436" spans="2:7" x14ac:dyDescent="0.25">
      <c r="B436" s="163"/>
      <c r="C436" s="163"/>
      <c r="D436" s="163"/>
      <c r="E436" s="163"/>
      <c r="F436" s="163"/>
      <c r="G436" s="295">
        <f>COUNTIF($E$5:E436,E436)</f>
        <v>0</v>
      </c>
    </row>
    <row r="437" spans="2:7" x14ac:dyDescent="0.25">
      <c r="B437" s="163"/>
      <c r="C437" s="163"/>
      <c r="D437" s="163"/>
      <c r="E437" s="163"/>
      <c r="F437" s="163"/>
      <c r="G437" s="295">
        <f>COUNTIF($E$5:E437,E437)</f>
        <v>0</v>
      </c>
    </row>
    <row r="438" spans="2:7" x14ac:dyDescent="0.25">
      <c r="B438" s="163"/>
      <c r="C438" s="163"/>
      <c r="D438" s="163"/>
      <c r="E438" s="163"/>
      <c r="F438" s="163"/>
      <c r="G438" s="295">
        <f>COUNTIF($E$5:E438,E438)</f>
        <v>0</v>
      </c>
    </row>
    <row r="439" spans="2:7" x14ac:dyDescent="0.25">
      <c r="B439" s="163"/>
      <c r="C439" s="163"/>
      <c r="D439" s="163"/>
      <c r="E439" s="163"/>
      <c r="F439" s="163"/>
      <c r="G439" s="295">
        <f>COUNTIF($E$5:E439,E439)</f>
        <v>0</v>
      </c>
    </row>
    <row r="440" spans="2:7" x14ac:dyDescent="0.25">
      <c r="B440" s="163"/>
      <c r="C440" s="163"/>
      <c r="D440" s="163"/>
      <c r="E440" s="163"/>
      <c r="F440" s="163"/>
      <c r="G440" s="295">
        <f>COUNTIF($E$5:E440,E440)</f>
        <v>0</v>
      </c>
    </row>
    <row r="441" spans="2:7" x14ac:dyDescent="0.25">
      <c r="B441" s="163"/>
      <c r="C441" s="163"/>
      <c r="D441" s="163"/>
      <c r="E441" s="163"/>
      <c r="F441" s="163"/>
      <c r="G441" s="295">
        <f>COUNTIF($E$5:E441,E441)</f>
        <v>0</v>
      </c>
    </row>
    <row r="442" spans="2:7" x14ac:dyDescent="0.25">
      <c r="B442" s="163"/>
      <c r="C442" s="163"/>
      <c r="D442" s="163"/>
      <c r="E442" s="163"/>
      <c r="F442" s="163"/>
      <c r="G442" s="295">
        <f>COUNTIF($E$5:E442,E442)</f>
        <v>0</v>
      </c>
    </row>
    <row r="443" spans="2:7" x14ac:dyDescent="0.25">
      <c r="B443" s="163"/>
      <c r="C443" s="163"/>
      <c r="D443" s="163"/>
      <c r="E443" s="163"/>
      <c r="F443" s="163"/>
      <c r="G443" s="295">
        <f>COUNTIF($E$5:E443,E443)</f>
        <v>0</v>
      </c>
    </row>
    <row r="444" spans="2:7" x14ac:dyDescent="0.25">
      <c r="B444" s="163"/>
      <c r="C444" s="163"/>
      <c r="D444" s="163"/>
      <c r="E444" s="163"/>
      <c r="F444" s="163"/>
      <c r="G444" s="295">
        <f>COUNTIF($E$5:E444,E444)</f>
        <v>0</v>
      </c>
    </row>
    <row r="445" spans="2:7" x14ac:dyDescent="0.25">
      <c r="B445" s="163"/>
      <c r="C445" s="163"/>
      <c r="D445" s="163"/>
      <c r="E445" s="163"/>
      <c r="F445" s="163"/>
      <c r="G445" s="295">
        <f>COUNTIF($E$5:E445,E445)</f>
        <v>0</v>
      </c>
    </row>
    <row r="446" spans="2:7" x14ac:dyDescent="0.25">
      <c r="B446" s="163"/>
      <c r="C446" s="163"/>
      <c r="D446" s="163"/>
      <c r="E446" s="163"/>
      <c r="F446" s="163"/>
      <c r="G446" s="295">
        <f>COUNTIF($E$5:E446,E446)</f>
        <v>0</v>
      </c>
    </row>
    <row r="447" spans="2:7" x14ac:dyDescent="0.25">
      <c r="B447" s="163"/>
      <c r="C447" s="163"/>
      <c r="D447" s="163"/>
      <c r="E447" s="163"/>
      <c r="F447" s="163"/>
      <c r="G447" s="295">
        <f>COUNTIF($E$5:E447,E447)</f>
        <v>0</v>
      </c>
    </row>
    <row r="448" spans="2:7" x14ac:dyDescent="0.25">
      <c r="B448" s="163"/>
      <c r="C448" s="163"/>
      <c r="D448" s="163"/>
      <c r="E448" s="163"/>
      <c r="F448" s="163"/>
      <c r="G448" s="295">
        <f>COUNTIF($E$5:E448,E448)</f>
        <v>0</v>
      </c>
    </row>
    <row r="449" spans="2:7" x14ac:dyDescent="0.25">
      <c r="B449" s="163"/>
      <c r="C449" s="163"/>
      <c r="D449" s="163"/>
      <c r="E449" s="163"/>
      <c r="F449" s="163"/>
      <c r="G449" s="295">
        <f>COUNTIF($E$5:E449,E449)</f>
        <v>0</v>
      </c>
    </row>
    <row r="450" spans="2:7" x14ac:dyDescent="0.25">
      <c r="B450" s="163"/>
      <c r="C450" s="163"/>
      <c r="D450" s="163"/>
      <c r="E450" s="163"/>
      <c r="F450" s="163"/>
      <c r="G450" s="295">
        <f>COUNTIF($E$5:E450,E450)</f>
        <v>0</v>
      </c>
    </row>
    <row r="451" spans="2:7" x14ac:dyDescent="0.25">
      <c r="B451" s="163"/>
      <c r="C451" s="163"/>
      <c r="D451" s="163"/>
      <c r="E451" s="163"/>
      <c r="F451" s="163"/>
      <c r="G451" s="295">
        <f>COUNTIF($E$5:E451,E451)</f>
        <v>0</v>
      </c>
    </row>
    <row r="452" spans="2:7" x14ac:dyDescent="0.25">
      <c r="B452" s="163"/>
      <c r="C452" s="163"/>
      <c r="D452" s="163"/>
      <c r="E452" s="163"/>
      <c r="F452" s="163"/>
      <c r="G452" s="295">
        <f>COUNTIF($E$5:E452,E452)</f>
        <v>0</v>
      </c>
    </row>
    <row r="453" spans="2:7" x14ac:dyDescent="0.25">
      <c r="B453" s="163"/>
      <c r="C453" s="163"/>
      <c r="D453" s="163"/>
      <c r="E453" s="163"/>
      <c r="F453" s="163"/>
      <c r="G453" s="295">
        <f>COUNTIF($E$5:E453,E453)</f>
        <v>0</v>
      </c>
    </row>
    <row r="454" spans="2:7" x14ac:dyDescent="0.25">
      <c r="B454" s="163"/>
      <c r="C454" s="163"/>
      <c r="D454" s="163"/>
      <c r="E454" s="163"/>
      <c r="F454" s="163"/>
      <c r="G454" s="295">
        <f>COUNTIF($E$5:E454,E454)</f>
        <v>0</v>
      </c>
    </row>
    <row r="455" spans="2:7" x14ac:dyDescent="0.25">
      <c r="B455" s="163"/>
      <c r="C455" s="163"/>
      <c r="D455" s="163"/>
      <c r="E455" s="163"/>
      <c r="F455" s="163"/>
      <c r="G455" s="295">
        <f>COUNTIF($E$5:E455,E455)</f>
        <v>0</v>
      </c>
    </row>
    <row r="456" spans="2:7" x14ac:dyDescent="0.25">
      <c r="B456" s="163"/>
      <c r="C456" s="163"/>
      <c r="D456" s="163"/>
      <c r="E456" s="163"/>
      <c r="F456" s="163"/>
      <c r="G456" s="295">
        <f>COUNTIF($E$5:E456,E456)</f>
        <v>0</v>
      </c>
    </row>
    <row r="457" spans="2:7" x14ac:dyDescent="0.25">
      <c r="B457" s="163"/>
      <c r="C457" s="163"/>
      <c r="D457" s="163"/>
      <c r="E457" s="163"/>
      <c r="F457" s="163"/>
      <c r="G457" s="295">
        <f>COUNTIF($E$5:E457,E457)</f>
        <v>0</v>
      </c>
    </row>
    <row r="458" spans="2:7" x14ac:dyDescent="0.25">
      <c r="B458" s="163"/>
      <c r="C458" s="163"/>
      <c r="D458" s="163"/>
      <c r="E458" s="163"/>
      <c r="F458" s="163"/>
      <c r="G458" s="295">
        <f>COUNTIF($E$5:E458,E458)</f>
        <v>0</v>
      </c>
    </row>
    <row r="459" spans="2:7" x14ac:dyDescent="0.25">
      <c r="B459" s="163"/>
      <c r="C459" s="163"/>
      <c r="D459" s="163"/>
      <c r="E459" s="163"/>
      <c r="F459" s="163"/>
      <c r="G459" s="295">
        <f>COUNTIF($E$5:E459,E459)</f>
        <v>0</v>
      </c>
    </row>
    <row r="460" spans="2:7" x14ac:dyDescent="0.25">
      <c r="B460" s="163"/>
      <c r="C460" s="163"/>
      <c r="D460" s="163"/>
      <c r="E460" s="163"/>
      <c r="F460" s="163"/>
      <c r="G460" s="295">
        <f>COUNTIF($E$5:E460,E460)</f>
        <v>0</v>
      </c>
    </row>
    <row r="461" spans="2:7" x14ac:dyDescent="0.25">
      <c r="B461" s="163"/>
      <c r="C461" s="163"/>
      <c r="D461" s="163"/>
      <c r="E461" s="163"/>
      <c r="F461" s="163"/>
      <c r="G461" s="295">
        <f>COUNTIF($E$5:E461,E461)</f>
        <v>0</v>
      </c>
    </row>
    <row r="462" spans="2:7" x14ac:dyDescent="0.25">
      <c r="B462" s="163"/>
      <c r="C462" s="163"/>
      <c r="D462" s="163"/>
      <c r="E462" s="163"/>
      <c r="F462" s="163"/>
      <c r="G462" s="295">
        <f>COUNTIF($E$5:E462,E462)</f>
        <v>0</v>
      </c>
    </row>
    <row r="463" spans="2:7" x14ac:dyDescent="0.25">
      <c r="B463" s="163"/>
      <c r="C463" s="163"/>
      <c r="D463" s="163"/>
      <c r="E463" s="163"/>
      <c r="F463" s="163"/>
      <c r="G463" s="295">
        <f>COUNTIF($E$5:E463,E463)</f>
        <v>0</v>
      </c>
    </row>
    <row r="464" spans="2:7" x14ac:dyDescent="0.25">
      <c r="B464" s="163"/>
      <c r="C464" s="163"/>
      <c r="D464" s="163"/>
      <c r="E464" s="163"/>
      <c r="F464" s="163"/>
      <c r="G464" s="295">
        <f>COUNTIF($E$5:E464,E464)</f>
        <v>0</v>
      </c>
    </row>
    <row r="465" spans="2:7" x14ac:dyDescent="0.25">
      <c r="B465" s="163"/>
      <c r="C465" s="163"/>
      <c r="D465" s="163"/>
      <c r="E465" s="163"/>
      <c r="F465" s="163"/>
      <c r="G465" s="295">
        <f>COUNTIF($E$5:E465,E465)</f>
        <v>0</v>
      </c>
    </row>
    <row r="466" spans="2:7" x14ac:dyDescent="0.25">
      <c r="B466" s="163"/>
      <c r="C466" s="163"/>
      <c r="D466" s="163"/>
      <c r="E466" s="163"/>
      <c r="F466" s="163"/>
      <c r="G466" s="295">
        <f>COUNTIF($E$5:E466,E466)</f>
        <v>0</v>
      </c>
    </row>
    <row r="467" spans="2:7" x14ac:dyDescent="0.25">
      <c r="B467" s="163"/>
      <c r="C467" s="163"/>
      <c r="D467" s="163"/>
      <c r="E467" s="163"/>
      <c r="F467" s="163"/>
      <c r="G467" s="295">
        <f>COUNTIF($E$5:E467,E467)</f>
        <v>0</v>
      </c>
    </row>
    <row r="468" spans="2:7" x14ac:dyDescent="0.25">
      <c r="B468" s="163"/>
      <c r="C468" s="163"/>
      <c r="D468" s="163"/>
      <c r="E468" s="163"/>
      <c r="F468" s="163"/>
      <c r="G468" s="295">
        <f>COUNTIF($E$5:E468,E468)</f>
        <v>0</v>
      </c>
    </row>
    <row r="469" spans="2:7" x14ac:dyDescent="0.25">
      <c r="B469" s="163"/>
      <c r="C469" s="163"/>
      <c r="D469" s="163"/>
      <c r="E469" s="163"/>
      <c r="F469" s="163"/>
      <c r="G469" s="295">
        <f>COUNTIF($E$5:E469,E469)</f>
        <v>0</v>
      </c>
    </row>
    <row r="470" spans="2:7" x14ac:dyDescent="0.25">
      <c r="B470" s="163"/>
      <c r="C470" s="163"/>
      <c r="D470" s="163"/>
      <c r="E470" s="163"/>
      <c r="F470" s="163"/>
      <c r="G470" s="295">
        <f>COUNTIF($E$5:E470,E470)</f>
        <v>0</v>
      </c>
    </row>
    <row r="471" spans="2:7" x14ac:dyDescent="0.25">
      <c r="B471" s="163"/>
      <c r="C471" s="163"/>
      <c r="D471" s="163"/>
      <c r="E471" s="163"/>
      <c r="F471" s="163"/>
      <c r="G471" s="295">
        <f>COUNTIF($E$5:E471,E471)</f>
        <v>0</v>
      </c>
    </row>
    <row r="472" spans="2:7" x14ac:dyDescent="0.25">
      <c r="B472" s="163"/>
      <c r="C472" s="163"/>
      <c r="D472" s="163"/>
      <c r="E472" s="163"/>
      <c r="F472" s="163"/>
      <c r="G472" s="295">
        <f>COUNTIF($E$5:E472,E472)</f>
        <v>0</v>
      </c>
    </row>
    <row r="473" spans="2:7" x14ac:dyDescent="0.25">
      <c r="B473" s="163"/>
      <c r="C473" s="163"/>
      <c r="D473" s="163"/>
      <c r="E473" s="163"/>
      <c r="F473" s="163"/>
      <c r="G473" s="295">
        <f>COUNTIF($E$5:E473,E473)</f>
        <v>0</v>
      </c>
    </row>
    <row r="474" spans="2:7" x14ac:dyDescent="0.25">
      <c r="B474" s="163"/>
      <c r="C474" s="163"/>
      <c r="D474" s="163"/>
      <c r="E474" s="163"/>
      <c r="F474" s="163"/>
      <c r="G474" s="295">
        <f>COUNTIF($E$5:E474,E474)</f>
        <v>0</v>
      </c>
    </row>
    <row r="475" spans="2:7" x14ac:dyDescent="0.25">
      <c r="B475" s="163"/>
      <c r="C475" s="163"/>
      <c r="D475" s="163"/>
      <c r="E475" s="163"/>
      <c r="F475" s="163"/>
      <c r="G475" s="295">
        <f>COUNTIF($E$5:E475,E475)</f>
        <v>0</v>
      </c>
    </row>
    <row r="476" spans="2:7" x14ac:dyDescent="0.25">
      <c r="B476" s="163"/>
      <c r="C476" s="163"/>
      <c r="D476" s="163"/>
      <c r="E476" s="163"/>
      <c r="F476" s="163"/>
      <c r="G476" s="295">
        <f>COUNTIF($E$5:E476,E476)</f>
        <v>0</v>
      </c>
    </row>
    <row r="477" spans="2:7" x14ac:dyDescent="0.25">
      <c r="B477" s="163"/>
      <c r="C477" s="163"/>
      <c r="D477" s="163"/>
      <c r="E477" s="163"/>
      <c r="F477" s="163"/>
      <c r="G477" s="295">
        <f>COUNTIF($E$5:E477,E477)</f>
        <v>0</v>
      </c>
    </row>
    <row r="478" spans="2:7" x14ac:dyDescent="0.25">
      <c r="B478" s="163"/>
      <c r="C478" s="163"/>
      <c r="D478" s="163"/>
      <c r="E478" s="163"/>
      <c r="F478" s="163"/>
      <c r="G478" s="295">
        <f>COUNTIF($E$5:E478,E478)</f>
        <v>0</v>
      </c>
    </row>
    <row r="479" spans="2:7" x14ac:dyDescent="0.25">
      <c r="B479" s="163"/>
      <c r="C479" s="163"/>
      <c r="D479" s="163"/>
      <c r="E479" s="163"/>
      <c r="F479" s="163"/>
      <c r="G479" s="295">
        <f>COUNTIF($E$5:E479,E479)</f>
        <v>0</v>
      </c>
    </row>
    <row r="480" spans="2:7" x14ac:dyDescent="0.25">
      <c r="B480" s="163"/>
      <c r="C480" s="163"/>
      <c r="D480" s="163"/>
      <c r="E480" s="163"/>
      <c r="F480" s="163"/>
      <c r="G480" s="295">
        <f>COUNTIF($E$5:E480,E480)</f>
        <v>0</v>
      </c>
    </row>
    <row r="481" spans="2:7" x14ac:dyDescent="0.25">
      <c r="B481" s="163"/>
      <c r="C481" s="163"/>
      <c r="D481" s="163"/>
      <c r="E481" s="163"/>
      <c r="F481" s="163"/>
      <c r="G481" s="295">
        <f>COUNTIF($E$5:E481,E481)</f>
        <v>0</v>
      </c>
    </row>
    <row r="482" spans="2:7" x14ac:dyDescent="0.25">
      <c r="B482" s="163"/>
      <c r="C482" s="163"/>
      <c r="D482" s="163"/>
      <c r="E482" s="163"/>
      <c r="F482" s="163"/>
      <c r="G482" s="295">
        <f>COUNTIF($E$5:E482,E482)</f>
        <v>0</v>
      </c>
    </row>
    <row r="483" spans="2:7" x14ac:dyDescent="0.25">
      <c r="B483" s="163"/>
      <c r="C483" s="163"/>
      <c r="D483" s="163"/>
      <c r="E483" s="163"/>
      <c r="F483" s="163"/>
      <c r="G483" s="295">
        <f>COUNTIF($E$5:E483,E483)</f>
        <v>0</v>
      </c>
    </row>
    <row r="484" spans="2:7" x14ac:dyDescent="0.25">
      <c r="B484" s="163"/>
      <c r="C484" s="163"/>
      <c r="D484" s="163"/>
      <c r="E484" s="163"/>
      <c r="F484" s="163"/>
      <c r="G484" s="295">
        <f>COUNTIF($E$5:E484,E484)</f>
        <v>0</v>
      </c>
    </row>
    <row r="485" spans="2:7" x14ac:dyDescent="0.25">
      <c r="B485" s="163"/>
      <c r="C485" s="163"/>
      <c r="D485" s="163"/>
      <c r="E485" s="163"/>
      <c r="F485" s="163"/>
      <c r="G485" s="295">
        <f>COUNTIF($E$5:E485,E485)</f>
        <v>0</v>
      </c>
    </row>
    <row r="486" spans="2:7" x14ac:dyDescent="0.25">
      <c r="B486" s="163"/>
      <c r="C486" s="163"/>
      <c r="D486" s="163"/>
      <c r="E486" s="163"/>
      <c r="F486" s="163"/>
      <c r="G486" s="295">
        <f>COUNTIF($E$5:E486,E486)</f>
        <v>0</v>
      </c>
    </row>
    <row r="487" spans="2:7" x14ac:dyDescent="0.25">
      <c r="B487" s="163"/>
      <c r="C487" s="163"/>
      <c r="D487" s="163"/>
      <c r="E487" s="163"/>
      <c r="F487" s="163"/>
      <c r="G487" s="295">
        <f>COUNTIF($E$5:E487,E487)</f>
        <v>0</v>
      </c>
    </row>
    <row r="488" spans="2:7" x14ac:dyDescent="0.25">
      <c r="B488" s="163"/>
      <c r="C488" s="163"/>
      <c r="D488" s="163"/>
      <c r="E488" s="163"/>
      <c r="F488" s="163"/>
      <c r="G488" s="295">
        <f>COUNTIF($E$5:E488,E488)</f>
        <v>0</v>
      </c>
    </row>
    <row r="489" spans="2:7" x14ac:dyDescent="0.25">
      <c r="B489" s="163"/>
      <c r="C489" s="163"/>
      <c r="D489" s="163"/>
      <c r="E489" s="163"/>
      <c r="F489" s="163"/>
      <c r="G489" s="295">
        <f>COUNTIF($E$5:E489,E489)</f>
        <v>0</v>
      </c>
    </row>
    <row r="490" spans="2:7" x14ac:dyDescent="0.25">
      <c r="B490" s="163"/>
      <c r="C490" s="163"/>
      <c r="D490" s="163"/>
      <c r="E490" s="163"/>
      <c r="F490" s="163"/>
      <c r="G490" s="295">
        <f>COUNTIF($E$5:E490,E490)</f>
        <v>0</v>
      </c>
    </row>
    <row r="491" spans="2:7" x14ac:dyDescent="0.25">
      <c r="B491" s="163"/>
      <c r="C491" s="163"/>
      <c r="D491" s="163"/>
      <c r="E491" s="163"/>
      <c r="F491" s="163"/>
      <c r="G491" s="295">
        <f>COUNTIF($E$5:E491,E491)</f>
        <v>0</v>
      </c>
    </row>
    <row r="492" spans="2:7" x14ac:dyDescent="0.25">
      <c r="B492" s="163"/>
      <c r="C492" s="163"/>
      <c r="D492" s="163"/>
      <c r="E492" s="163"/>
      <c r="F492" s="163"/>
      <c r="G492" s="295">
        <f>COUNTIF($E$5:E492,E492)</f>
        <v>0</v>
      </c>
    </row>
    <row r="493" spans="2:7" x14ac:dyDescent="0.25">
      <c r="B493" s="163"/>
      <c r="C493" s="163"/>
      <c r="D493" s="163"/>
      <c r="E493" s="163"/>
      <c r="F493" s="163"/>
      <c r="G493" s="295">
        <f>COUNTIF($E$5:E493,E493)</f>
        <v>0</v>
      </c>
    </row>
    <row r="494" spans="2:7" x14ac:dyDescent="0.25">
      <c r="B494" s="163"/>
      <c r="C494" s="163"/>
      <c r="D494" s="163"/>
      <c r="E494" s="163"/>
      <c r="F494" s="163"/>
      <c r="G494" s="295">
        <f>COUNTIF($E$5:E494,E494)</f>
        <v>0</v>
      </c>
    </row>
    <row r="495" spans="2:7" x14ac:dyDescent="0.25">
      <c r="B495" s="163"/>
      <c r="C495" s="163"/>
      <c r="D495" s="163"/>
      <c r="E495" s="163"/>
      <c r="F495" s="163"/>
      <c r="G495" s="295">
        <f>COUNTIF($E$5:E495,E495)</f>
        <v>0</v>
      </c>
    </row>
    <row r="496" spans="2:7" x14ac:dyDescent="0.25">
      <c r="B496" s="163"/>
      <c r="C496" s="163"/>
      <c r="D496" s="163"/>
      <c r="E496" s="163"/>
      <c r="F496" s="163"/>
      <c r="G496" s="295">
        <f>COUNTIF($E$5:E496,E496)</f>
        <v>0</v>
      </c>
    </row>
    <row r="497" spans="2:7" x14ac:dyDescent="0.25">
      <c r="B497" s="163"/>
      <c r="C497" s="163"/>
      <c r="D497" s="163"/>
      <c r="E497" s="163"/>
      <c r="F497" s="163"/>
      <c r="G497" s="295">
        <f>COUNTIF($E$5:E497,E497)</f>
        <v>0</v>
      </c>
    </row>
    <row r="498" spans="2:7" x14ac:dyDescent="0.25">
      <c r="B498" s="163"/>
      <c r="C498" s="163"/>
      <c r="D498" s="163"/>
      <c r="E498" s="163"/>
      <c r="F498" s="163"/>
      <c r="G498" s="295">
        <f>COUNTIF($E$5:E498,E498)</f>
        <v>0</v>
      </c>
    </row>
    <row r="499" spans="2:7" x14ac:dyDescent="0.25">
      <c r="B499" s="163"/>
      <c r="C499" s="163"/>
      <c r="D499" s="163"/>
      <c r="E499" s="163"/>
      <c r="F499" s="163"/>
      <c r="G499" s="295">
        <f>COUNTIF($E$5:E499,E499)</f>
        <v>0</v>
      </c>
    </row>
    <row r="500" spans="2:7" x14ac:dyDescent="0.25">
      <c r="B500" s="163"/>
      <c r="C500" s="163"/>
      <c r="D500" s="163"/>
      <c r="E500" s="163"/>
      <c r="F500" s="163"/>
      <c r="G500" s="295">
        <f>COUNTIF($E$5:E500,E500)</f>
        <v>0</v>
      </c>
    </row>
    <row r="501" spans="2:7" x14ac:dyDescent="0.25">
      <c r="B501" s="163"/>
      <c r="C501" s="163"/>
      <c r="D501" s="163"/>
      <c r="E501" s="163"/>
      <c r="F501" s="163"/>
      <c r="G501" s="295">
        <f>COUNTIF($E$5:E501,E501)</f>
        <v>0</v>
      </c>
    </row>
    <row r="502" spans="2:7" x14ac:dyDescent="0.25">
      <c r="B502" s="163"/>
      <c r="C502" s="163"/>
      <c r="D502" s="163"/>
      <c r="E502" s="163"/>
      <c r="F502" s="163"/>
      <c r="G502" s="295">
        <f>COUNTIF($E$5:E502,E502)</f>
        <v>0</v>
      </c>
    </row>
    <row r="503" spans="2:7" x14ac:dyDescent="0.25">
      <c r="B503" s="163"/>
      <c r="C503" s="163"/>
      <c r="D503" s="163"/>
      <c r="E503" s="163"/>
      <c r="F503" s="163"/>
      <c r="G503" s="295">
        <f>COUNTIF($E$5:E503,E503)</f>
        <v>0</v>
      </c>
    </row>
    <row r="504" spans="2:7" x14ac:dyDescent="0.25">
      <c r="B504" s="163"/>
      <c r="C504" s="163"/>
      <c r="D504" s="163"/>
      <c r="E504" s="163"/>
      <c r="F504" s="163"/>
      <c r="G504" s="295">
        <f>COUNTIF($E$5:E504,E504)</f>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F7F0E-E911-44C4-9686-C4D9D3B22EA4}">
  <sheetPr codeName="Sheet4">
    <pageSetUpPr autoPageBreaks="0" fitToPage="1"/>
  </sheetPr>
  <dimension ref="A1:AU511"/>
  <sheetViews>
    <sheetView showGridLines="0" showRowColHeaders="0" topLeftCell="L1" zoomScale="85" zoomScaleNormal="85" zoomScaleSheetLayoutView="85" workbookViewId="0">
      <pane ySplit="7" topLeftCell="A8" activePane="bottomLeft" state="frozen"/>
      <selection pane="bottomLeft" activeCell="AE15" sqref="AE15"/>
    </sheetView>
  </sheetViews>
  <sheetFormatPr defaultColWidth="8.85546875" defaultRowHeight="15" x14ac:dyDescent="0.25"/>
  <cols>
    <col min="1" max="1" width="3.7109375" style="18" customWidth="1"/>
    <col min="2" max="2" width="4.140625" style="18" customWidth="1"/>
    <col min="3" max="3" width="27.85546875" style="18" customWidth="1"/>
    <col min="4" max="4" width="34.42578125" style="18" bestFit="1" customWidth="1"/>
    <col min="5" max="5" width="23.28515625" style="18" bestFit="1" customWidth="1"/>
    <col min="6" max="6" width="23.28515625" style="18" customWidth="1"/>
    <col min="7" max="7" width="12.7109375" style="18" bestFit="1" customWidth="1"/>
    <col min="8" max="8" width="15" style="18" bestFit="1" customWidth="1"/>
    <col min="9" max="9" width="15.7109375" style="18" bestFit="1" customWidth="1"/>
    <col min="10" max="10" width="14.28515625" style="18" bestFit="1" customWidth="1"/>
    <col min="11" max="11" width="14.28515625" style="18" customWidth="1"/>
    <col min="12" max="12" width="25.85546875" style="18" bestFit="1" customWidth="1"/>
    <col min="13" max="13" width="11.5703125" style="18" bestFit="1" customWidth="1"/>
    <col min="14" max="14" width="18.85546875" style="18" bestFit="1" customWidth="1"/>
    <col min="15" max="15" width="15.42578125" style="33" bestFit="1" customWidth="1"/>
    <col min="16" max="16" width="13.28515625" style="33" customWidth="1"/>
    <col min="17" max="17" width="11.5703125" style="33" bestFit="1" customWidth="1"/>
    <col min="18" max="18" width="16.28515625" style="33" bestFit="1" customWidth="1"/>
    <col min="19" max="19" width="15.7109375" style="33" bestFit="1" customWidth="1"/>
    <col min="20" max="20" width="14.28515625" style="33" bestFit="1" customWidth="1"/>
    <col min="21" max="21" width="13.5703125" style="33" bestFit="1" customWidth="1"/>
    <col min="22" max="22" width="8.7109375" style="33" bestFit="1" customWidth="1"/>
    <col min="23" max="23" width="12.7109375" style="33" bestFit="1" customWidth="1"/>
    <col min="24" max="24" width="19.140625" style="33" bestFit="1" customWidth="1"/>
    <col min="25" max="25" width="8.7109375" style="18" bestFit="1" customWidth="1"/>
    <col min="26" max="26" width="11" style="18" bestFit="1" customWidth="1"/>
    <col min="27" max="27" width="9.7109375" style="18" bestFit="1" customWidth="1"/>
    <col min="28" max="28" width="9.7109375" style="18" customWidth="1"/>
    <col min="29" max="29" width="14.140625" style="18" bestFit="1" customWidth="1"/>
    <col min="30" max="30" width="14.140625" style="18" customWidth="1"/>
    <col min="31" max="31" width="19.28515625" style="18" bestFit="1" customWidth="1"/>
    <col min="32" max="32" width="4.140625" style="18" customWidth="1"/>
    <col min="33" max="33" width="12.42578125" style="18" customWidth="1"/>
    <col min="34" max="34" width="8.85546875" style="18"/>
    <col min="35" max="35" width="36.7109375" style="18" bestFit="1" customWidth="1"/>
    <col min="36" max="36" width="11.42578125" style="18" bestFit="1" customWidth="1"/>
    <col min="37" max="37" width="14.42578125" style="18" bestFit="1" customWidth="1"/>
    <col min="38" max="38" width="5.7109375" style="18" customWidth="1"/>
    <col min="39" max="39" width="6.7109375" style="18" customWidth="1"/>
    <col min="40" max="40" width="11.5703125" style="18" bestFit="1" customWidth="1"/>
    <col min="41" max="41" width="6.7109375" style="18" customWidth="1"/>
    <col min="42" max="42" width="11.28515625" style="18" bestFit="1" customWidth="1"/>
    <col min="43" max="43" width="6.7109375" style="18" customWidth="1"/>
    <col min="44" max="44" width="16.5703125" style="18" bestFit="1" customWidth="1"/>
    <col min="45" max="16384" width="8.85546875" style="18"/>
  </cols>
  <sheetData>
    <row r="1" spans="1:44" s="1" customFormat="1" ht="6.75" customHeight="1" x14ac:dyDescent="0.25">
      <c r="B1" s="2"/>
      <c r="G1" s="3"/>
      <c r="H1" s="3"/>
      <c r="I1" s="3"/>
      <c r="J1" s="3"/>
      <c r="K1" s="3"/>
      <c r="L1" s="3"/>
      <c r="M1" s="3"/>
      <c r="N1" s="3"/>
    </row>
    <row r="2" spans="1:44" s="30" customFormat="1" ht="20.100000000000001" customHeight="1" x14ac:dyDescent="0.25">
      <c r="B2" s="27" t="s">
        <v>60</v>
      </c>
      <c r="C2" s="26"/>
      <c r="D2" s="26"/>
      <c r="E2" s="31"/>
      <c r="F2" s="31"/>
      <c r="G2" s="31"/>
      <c r="H2" s="31"/>
      <c r="I2" s="31"/>
      <c r="J2" s="31"/>
      <c r="K2" s="31"/>
      <c r="L2" s="31"/>
      <c r="M2" s="31"/>
      <c r="N2" s="31"/>
      <c r="O2" s="31"/>
      <c r="P2" s="28"/>
      <c r="Q2" s="28"/>
      <c r="R2" s="28"/>
      <c r="S2" s="28"/>
      <c r="T2" s="28"/>
      <c r="U2" s="28"/>
      <c r="V2" s="28"/>
      <c r="W2" s="28"/>
      <c r="X2" s="28"/>
      <c r="Y2" s="31"/>
      <c r="Z2" s="31"/>
      <c r="AA2" s="31"/>
      <c r="AB2" s="31"/>
      <c r="AC2" s="31"/>
      <c r="AD2" s="31"/>
      <c r="AE2" s="31"/>
      <c r="AF2" s="31"/>
      <c r="AG2" s="32"/>
    </row>
    <row r="3" spans="1:44" s="4" customFormat="1" ht="24" customHeight="1" x14ac:dyDescent="0.25">
      <c r="B3" s="5" t="s">
        <v>68</v>
      </c>
      <c r="C3" s="6"/>
      <c r="D3" s="6"/>
      <c r="E3" s="7"/>
      <c r="F3" s="7"/>
      <c r="G3" s="7"/>
      <c r="H3" s="7"/>
      <c r="I3" s="7"/>
      <c r="J3" s="7"/>
      <c r="K3" s="7"/>
      <c r="L3" s="7"/>
      <c r="M3" s="7"/>
      <c r="N3" s="7"/>
      <c r="O3" s="7"/>
      <c r="P3" s="29"/>
      <c r="Q3" s="29"/>
      <c r="R3" s="29"/>
      <c r="S3" s="29"/>
      <c r="T3" s="29"/>
      <c r="U3" s="29"/>
      <c r="V3" s="29"/>
      <c r="W3" s="29"/>
      <c r="X3" s="29"/>
      <c r="Y3" s="7"/>
      <c r="Z3" s="7"/>
      <c r="AA3" s="7"/>
      <c r="AB3" s="7"/>
      <c r="AC3" s="7"/>
      <c r="AD3" s="7"/>
      <c r="AE3" s="7"/>
      <c r="AF3" s="7"/>
      <c r="AG3" s="8"/>
      <c r="AI3" s="106" t="s">
        <v>71</v>
      </c>
      <c r="AJ3" s="106" t="s">
        <v>72</v>
      </c>
    </row>
    <row r="4" spans="1:44" s="10" customFormat="1" ht="5.0999999999999996" customHeight="1" x14ac:dyDescent="0.25">
      <c r="A4" s="9"/>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row>
    <row r="5" spans="1:44" s="10" customFormat="1" ht="4.9000000000000004" customHeight="1" x14ac:dyDescent="0.25">
      <c r="A5" s="11"/>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row>
    <row r="6" spans="1:44" s="10" customFormat="1" x14ac:dyDescent="0.25">
      <c r="A6" s="9"/>
      <c r="B6" s="12"/>
      <c r="C6" s="13"/>
      <c r="D6" s="13"/>
      <c r="E6" s="13"/>
      <c r="F6" s="13"/>
      <c r="G6" s="13"/>
      <c r="H6" s="13"/>
      <c r="I6" s="13"/>
      <c r="J6" s="13"/>
      <c r="K6" s="13"/>
      <c r="L6" s="13"/>
      <c r="M6" s="13"/>
      <c r="N6" s="48"/>
      <c r="O6" s="13"/>
      <c r="P6" s="13"/>
      <c r="Q6" s="13"/>
      <c r="R6" s="13"/>
      <c r="S6" s="13"/>
      <c r="T6" s="13"/>
      <c r="U6" s="13"/>
      <c r="V6" s="13"/>
      <c r="W6" s="13"/>
      <c r="X6" s="13"/>
      <c r="Y6" s="13"/>
      <c r="Z6" s="13"/>
      <c r="AA6" s="13"/>
      <c r="AB6" s="13"/>
      <c r="AC6" s="13"/>
      <c r="AD6" s="13"/>
      <c r="AE6" s="13"/>
      <c r="AF6" s="14"/>
      <c r="AG6" s="9"/>
      <c r="AI6" s="53" t="s">
        <v>59</v>
      </c>
      <c r="AJ6" s="296" t="str">
        <f>CONCATENATE(J7," : ")</f>
        <v xml:space="preserve">Due Date : </v>
      </c>
    </row>
    <row r="7" spans="1:44" s="10" customFormat="1" ht="20.100000000000001" customHeight="1" x14ac:dyDescent="0.25">
      <c r="B7" s="15"/>
      <c r="C7" s="130" t="s">
        <v>5</v>
      </c>
      <c r="D7" s="57" t="s">
        <v>12</v>
      </c>
      <c r="E7" s="57" t="s">
        <v>13</v>
      </c>
      <c r="F7" s="57" t="s">
        <v>110</v>
      </c>
      <c r="G7" s="57" t="s">
        <v>4</v>
      </c>
      <c r="H7" s="57" t="s">
        <v>20</v>
      </c>
      <c r="I7" s="57" t="s">
        <v>21</v>
      </c>
      <c r="J7" s="57" t="s">
        <v>15</v>
      </c>
      <c r="K7" s="57" t="s">
        <v>109</v>
      </c>
      <c r="L7" s="57" t="s">
        <v>105</v>
      </c>
      <c r="M7" s="57" t="s">
        <v>44</v>
      </c>
      <c r="N7" s="57" t="s">
        <v>11</v>
      </c>
      <c r="O7" s="57" t="s">
        <v>38</v>
      </c>
      <c r="P7" s="58" t="s">
        <v>39</v>
      </c>
      <c r="Q7" s="58" t="s">
        <v>47</v>
      </c>
      <c r="R7" s="59" t="s">
        <v>22</v>
      </c>
      <c r="S7" s="59" t="s">
        <v>23</v>
      </c>
      <c r="T7" s="59" t="s">
        <v>24</v>
      </c>
      <c r="U7" s="59" t="s">
        <v>25</v>
      </c>
      <c r="V7" s="59" t="s">
        <v>30</v>
      </c>
      <c r="W7" s="59" t="s">
        <v>29</v>
      </c>
      <c r="X7" s="59" t="s">
        <v>111</v>
      </c>
      <c r="Y7" s="59" t="s">
        <v>14</v>
      </c>
      <c r="Z7" s="59" t="s">
        <v>17</v>
      </c>
      <c r="AA7" s="59" t="s">
        <v>18</v>
      </c>
      <c r="AB7" s="59" t="s">
        <v>124</v>
      </c>
      <c r="AC7" s="130" t="s">
        <v>167</v>
      </c>
      <c r="AD7" s="130" t="s">
        <v>171</v>
      </c>
      <c r="AE7" s="130" t="s">
        <v>170</v>
      </c>
      <c r="AF7" s="17"/>
      <c r="AI7" s="53" t="s">
        <v>46</v>
      </c>
      <c r="AJ7" s="190">
        <f t="array" aca="1" ref="AJ7" ca="1">IFERROR(IF(MAX(IF(LEN(D8:D507)&gt;0,ROW(D8:D507),2)-ROW(D6))&lt;=0,2,MAX(IF(LEN(D8:D507)&gt;0,ROW(D8:D507),2)-ROW(D6))),2)</f>
        <v>14</v>
      </c>
      <c r="AN7" s="53" t="s">
        <v>164</v>
      </c>
      <c r="AP7" s="53" t="s">
        <v>165</v>
      </c>
      <c r="AR7" s="53" t="s">
        <v>166</v>
      </c>
    </row>
    <row r="8" spans="1:44" s="10" customFormat="1" x14ac:dyDescent="0.25">
      <c r="B8" s="15">
        <v>1</v>
      </c>
      <c r="C8" s="297" t="str">
        <f>IFERROR(IF(LEN(INDEX(Database!C$9:C$508,B8))=0,"",INDEX(Database!C$9:C$508,B8)),"")</f>
        <v>Work</v>
      </c>
      <c r="D8" s="298" t="str">
        <f ca="1">IFERROR(IF(LEN(INDEX(Database!D$9:D$508,B8))=0,"",INDEX(Database!D$9:D$508,B8)) &amp; IF(Y8="Yes", " Overdue!",""),"")</f>
        <v>Install the history server.</v>
      </c>
      <c r="E8" s="299" t="str">
        <f>IFERROR(IF(LEN(INDEX(Database!G$9:G$508,B8))=0,$AJ$3,INDEX(Database!G$9:G$508,B8)),"")</f>
        <v>Mandy McDonell</v>
      </c>
      <c r="F8" s="299" t="str">
        <f>IF(ISNUMBER(SEARCH("%",Settings!$I$30,1)),E8 &amp; "|Progress: " &amp; IF(ISNUMBER(N8),100*N8 &amp;"%", "-"),E8)</f>
        <v>Mandy McDonell</v>
      </c>
      <c r="G8" s="299" t="str">
        <f>IFERROR(IF(LEN(INDEX(Database!F$9:F$508,B8))=0,$AJ$3,INDEX(Database!F$9:F$508,B8)),"")</f>
        <v>No priority</v>
      </c>
      <c r="H8" s="300">
        <f>IFERROR(IF(LEN(INDEX(Database!H$9:H$508,B8))=0,$AJ$3,INDEX(Database!H$9:H$508,B8)),"")</f>
        <v>44664</v>
      </c>
      <c r="I8" s="300" t="str">
        <f>IFERROR(IF(LEN(INDEX(Database!I$9:I$508,B8))=0,$AJ$3,INDEX(Database!I$9:I$508,B8)),"")</f>
        <v>Not Set</v>
      </c>
      <c r="J8" s="300">
        <f>IFERROR(IF(LEN(INDEX(Database!J$9:J$508,B8))=0,$AJ$3,INDEX(Database!J$9:J$508,B8)),"")</f>
        <v>44713</v>
      </c>
      <c r="K8" s="300">
        <f>CHOOSE(MATCH(Settings!$I$31,Kanban_Helper!$I$23:$I$25,0),J8,H8,I8)</f>
        <v>44713</v>
      </c>
      <c r="L8" s="300" t="str">
        <f>Settings!$I$31 &amp; ": " &amp; IFERROR(IF(K8=$AJ$3,$AJ$3, IF( order="Day Month Year",CONCATENATE(DAY(K8),connector,MONTH(K8),connector,YEAR(K8)), IF(order="Month Day Year",CONCATENATE(MONTH(K8),connector,DAY(K8),connector,YEAR(K8)),CONCATENATE(YEAR(K8),connector,MONTH(K8),connector,DAY(K8))))),"")</f>
        <v>Due date: 2022/6/1</v>
      </c>
      <c r="M8" s="299" t="str">
        <f>IFERROR(IF(LEN(INDEX(Database!E$9:E$508,B8))=0,"",INDEX(Database!E$9:E$508,B8)),"")</f>
        <v>In Progress</v>
      </c>
      <c r="N8" s="301">
        <f>IFERROR(IF(LEN(INDEX(Database!K$9:K$508,B8))=0,$AJ$3,INDEX(Database!K$9:K$508,B8)),"")</f>
        <v>0.4</v>
      </c>
      <c r="O8" s="302">
        <f>IFERROR(IF(LEN(INDEX(Database!L$9:L$508,B8))=0,$AJ$3,INDEX(Database!L$9:L$508,B8)),"")</f>
        <v>107</v>
      </c>
      <c r="P8" s="303" t="str">
        <f>IFERROR(IF(LEN(INDEX(Database!M$9:M$508,B8))=0,"",INDEX(Database!M$9:M$508,B8)),"")</f>
        <v>Make a copy to the drive</v>
      </c>
      <c r="Q8" s="304">
        <f t="shared" ref="Q8:Q32" ca="1" si="0">IFERROR(IF(LEN(D8)=0,"",B8),"")</f>
        <v>1</v>
      </c>
      <c r="R8" s="305">
        <f t="shared" ref="R8:R32" si="1">IFERROR(IF(H8=$AJ$3,$AJ$3,MONTH(H8)),"")</f>
        <v>4</v>
      </c>
      <c r="S8" s="305">
        <f t="shared" ref="S8:S32" si="2">IFERROR(IF(J8=$AJ$3,$AJ$3,MONTH(J8)),"")</f>
        <v>6</v>
      </c>
      <c r="T8" s="305" t="str">
        <f>IFERROR(IF(H8=$AJ$3,$AJ$3,INDEX(Kanban_Helper!$J$5:$J$16,MATCH(MONTH(H8),Kanban_Helper!$I$5:$I$16,0))&amp;" - "&amp;YEAR(H8)),"$AD$3")</f>
        <v>Apr - 2022</v>
      </c>
      <c r="U8" s="305" t="str">
        <f>IFERROR(IF(J8=$AJ$3,$AJ$3,INDEX(Kanban_Helper!$J$5:$J$16,MATCH(MONTH(J8),Kanban_Helper!$I$5:$I$16,0))&amp;" - "&amp;YEAR(J8)),$AJ$3)</f>
        <v>Jun - 2022</v>
      </c>
      <c r="V8" s="305" t="str">
        <f t="shared" ref="V8:V32" ca="1" si="3">IFERROR(IF(LEN(H8)=0,"",IF(LEN(I8)=0,TODAY()-H8,I8-H8)),"")</f>
        <v/>
      </c>
      <c r="W8" s="305" t="str">
        <f t="shared" ref="W8:W32" ca="1" si="4">IFERROR(IF(LEN(J8)=0,"",IF(LEN(I8)=0,IF(TODAY()&gt;=J8,TODAY()-J8,""),IF(I8&gt;J8,I8-J8,""))),"")</f>
        <v/>
      </c>
      <c r="X8" s="305" t="str">
        <f ca="1">IF($AI$10="All","Show all",IF(J8=$AJ$3,$AJ$3,IF(J8&lt;TODAY(),"In the past",IF((J8-TODAY())&lt;=$AI$10,"&lt; " &amp; $AI$10 &amp; " days", "&gt; " &amp; $AI$10 &amp; " days"))))</f>
        <v>In the past</v>
      </c>
      <c r="Y8" s="305" t="str">
        <f t="shared" ref="Y8:Y32" ca="1" si="5">IFERROR(IF(U8=$AJ$3,$AJ$3,IF(overdue="Always", IF(OR(AND(TODAY()&gt;J8,I8=$AJ$3),IFERROR((1*I8)&gt;(1*J8),FALSE)),"Yes","No"), IF(OR(I8=$AJ$3,I8&lt;=J8),"No","Yes"))),$AJ$3)</f>
        <v>No</v>
      </c>
      <c r="Z8" s="306">
        <f t="shared" ref="Z8" si="6">IFERROR(IF(OR(LEN(N8)=0,LEN(O8)=0),"",N8*O8),"")</f>
        <v>42.800000000000004</v>
      </c>
      <c r="AA8" s="306">
        <f t="shared" ref="AA8" si="7">IFERROR(IF(OR(LEN(Z8)=0,LEN(O8)=0),"",O8-Z8),"")</f>
        <v>64.199999999999989</v>
      </c>
      <c r="AB8" s="306" t="str">
        <f ca="1">IF(ISNUMBER(Q8),"Active","Inactive")</f>
        <v>Active</v>
      </c>
      <c r="AC8" s="307">
        <f>IF(OR(Calendar!$I$7="All",Calendar!$I$7="",Calendar!$I$7=E8),1,0)
*IF(OR(Calendar!$K$7="All",Calendar!$K$7="",Calendar!$K$7=G8),1,0)
*IF(OR(Calendar!$M$7="All",Calendar!$M$7="",Calendar!$M$7=M8),1,0)
*IF(AND(ISNUMBER(AD8),AD8&gt;=chosenDate,AD8&lt;=lastDay),1,0)</f>
        <v>1</v>
      </c>
      <c r="AD8" s="308">
        <f>IF(Calendar!$O$7="Start Date",H8,IF(Calendar!$O$7="Finish Date",I8,J8))</f>
        <v>44664</v>
      </c>
      <c r="AE8" s="307">
        <f>COUNTIFS($AC$8:AC8,1,$AD$8:AD8,AD8)</f>
        <v>1</v>
      </c>
      <c r="AF8" s="17"/>
      <c r="AG8" s="309" t="str">
        <f ca="1">IF($AI$10="All","Show all",IF(AND(I8&lt;=J8, ISNUMBER(I8),ISNUMBER(J8)),"Completed",IF(ISNUMBER(J8),IF(AND(J8-TODAY()&lt;=$AI$10,J8-TODAY()&gt;=0),"&lt; "&amp;$AI$10 &amp; " days",IF(J8-TODAY()&lt;0, IF(Y8="Yes","Overdue","..."),"&gt; "&amp;$AI$10 &amp; " days")),"Not Set")))</f>
        <v>...</v>
      </c>
      <c r="AM8" s="310">
        <f>COUNTA(AN8:AN33)-COUNTBLANK(AN8:AN33)</f>
        <v>6</v>
      </c>
      <c r="AN8" s="53" t="s">
        <v>62</v>
      </c>
      <c r="AO8" s="310">
        <f>COUNTA(AP8:AP14)-COUNTBLANK(AP8:AP14)</f>
        <v>6</v>
      </c>
      <c r="AP8" s="53" t="s">
        <v>62</v>
      </c>
      <c r="AQ8" s="310">
        <f>COUNTA(AR8:AR33)-COUNTBLANK(AR8:AR33)</f>
        <v>6</v>
      </c>
      <c r="AR8" s="53" t="s">
        <v>62</v>
      </c>
    </row>
    <row r="9" spans="1:44" s="10" customFormat="1" x14ac:dyDescent="0.25">
      <c r="B9" s="15">
        <v>2</v>
      </c>
      <c r="C9" s="297" t="str">
        <f>IFERROR(IF(LEN(INDEX(Database!C$9:C$508,B9))=0,"",INDEX(Database!C$9:C$508,B9)),"")</f>
        <v>Work</v>
      </c>
      <c r="D9" s="298" t="str">
        <f ca="1">IFERROR(IF(LEN(INDEX(Database!D$9:D$508,B9))=0,"",INDEX(Database!D$9:D$508,B9)) &amp; IF(Y9="Yes", " Overdue!",""),"")</f>
        <v>Prepare for implementation</v>
      </c>
      <c r="E9" s="299" t="str">
        <f>IFERROR(IF(LEN(INDEX(Database!G$9:G$508,B9))=0,$AJ$3,INDEX(Database!G$9:G$508,B9)),"")</f>
        <v>Conrad Lanfear</v>
      </c>
      <c r="F9" s="299" t="str">
        <f>IF(ISNUMBER(SEARCH("%",Settings!$I$30,1)),E9 &amp; "|Progress: " &amp; IF(ISNUMBER(N9),100*N9 &amp;"%", "-"),E9)</f>
        <v>Conrad Lanfear</v>
      </c>
      <c r="G9" s="299" t="str">
        <f>IFERROR(IF(LEN(INDEX(Database!F$9:F$508,B9))=0,$AJ$3,INDEX(Database!F$9:F$508,B9)),"")</f>
        <v>Low</v>
      </c>
      <c r="H9" s="300">
        <f>IFERROR(IF(LEN(INDEX(Database!H$9:H$508,B9))=0,$AJ$3,INDEX(Database!H$9:H$508,B9)),"")</f>
        <v>44634</v>
      </c>
      <c r="I9" s="300" t="str">
        <f>IFERROR(IF(LEN(INDEX(Database!I$9:I$508,B9))=0,$AJ$3,INDEX(Database!I$9:I$508,B9)),"")</f>
        <v>Not Set</v>
      </c>
      <c r="J9" s="300">
        <f>IFERROR(IF(LEN(INDEX(Database!J$9:J$508,B9))=0,$AJ$3,INDEX(Database!J$9:J$508,B9)),"")</f>
        <v>44712</v>
      </c>
      <c r="K9" s="300">
        <f>CHOOSE(MATCH(Settings!$I$31,Kanban_Helper!$I$23:$I$25,0),J9,H9,I9)</f>
        <v>44712</v>
      </c>
      <c r="L9" s="300" t="str">
        <f>Settings!$I$31 &amp; ": " &amp; IFERROR(IF(K9=$AJ$3,$AJ$3, IF( order="Day Month Year",CONCATENATE(DAY(K9),connector,MONTH(K9),connector,YEAR(K9)), IF(order="Month Day Year",CONCATENATE(MONTH(K9),connector,DAY(K9),connector,YEAR(K9)),CONCATENATE(YEAR(K9),connector,MONTH(K9),connector,DAY(K9))))),"")</f>
        <v>Due date: 2022/5/31</v>
      </c>
      <c r="M9" s="299" t="str">
        <f>IFERROR(IF(LEN(INDEX(Database!E$9:E$508,B9))=0,"",INDEX(Database!E$9:E$508,B9)),"")</f>
        <v>Backlog</v>
      </c>
      <c r="N9" s="301">
        <f>IFERROR(IF(LEN(INDEX(Database!K$9:K$508,B9))=0,$AJ$3,INDEX(Database!K$9:K$508,B9)),"")</f>
        <v>0</v>
      </c>
      <c r="O9" s="302">
        <f>IFERROR(IF(LEN(INDEX(Database!L$9:L$508,B9))=0,$AJ$3,INDEX(Database!L$9:L$508,B9)),"")</f>
        <v>145</v>
      </c>
      <c r="P9" s="303" t="str">
        <f>IFERROR(IF(LEN(INDEX(Database!M$9:M$508,B9))=0,"",INDEX(Database!M$9:M$508,B9)),"")</f>
        <v>Standards will be checked again</v>
      </c>
      <c r="Q9" s="304">
        <f t="shared" ca="1" si="0"/>
        <v>2</v>
      </c>
      <c r="R9" s="305">
        <f t="shared" si="1"/>
        <v>3</v>
      </c>
      <c r="S9" s="305">
        <f t="shared" si="2"/>
        <v>5</v>
      </c>
      <c r="T9" s="305" t="str">
        <f>IFERROR(IF(H9=$AJ$3,$AJ$3,INDEX(Kanban_Helper!$J$5:$J$16,MATCH(MONTH(H9),Kanban_Helper!$I$5:$I$16,0))&amp;" - "&amp;YEAR(H9)),"$AD$3")</f>
        <v>Mar - 2022</v>
      </c>
      <c r="U9" s="305" t="str">
        <f>IFERROR(IF(J9=$AJ$3,$AJ$3,INDEX(Kanban_Helper!$J$5:$J$16,MATCH(MONTH(J9),Kanban_Helper!$I$5:$I$16,0))&amp;" - "&amp;YEAR(J9)),$AJ$3)</f>
        <v>May - 2022</v>
      </c>
      <c r="V9" s="305" t="str">
        <f t="shared" ca="1" si="3"/>
        <v/>
      </c>
      <c r="W9" s="305" t="str">
        <f t="shared" ca="1" si="4"/>
        <v/>
      </c>
      <c r="X9" s="305" t="str">
        <f t="shared" ref="X9:X32" ca="1" si="8">IF($AI$10="All","Show all",IF(J9=$AJ$3,$AJ$3,IF(J9&lt;TODAY(),"In the past",IF((J9-TODAY())&lt;=$AI$10,"&lt; " &amp; $AI$10 &amp; " days", "&gt; " &amp; $AI$10 &amp; " days"))))</f>
        <v>In the past</v>
      </c>
      <c r="Y9" s="305" t="str">
        <f t="shared" ca="1" si="5"/>
        <v>No</v>
      </c>
      <c r="Z9" s="306">
        <f t="shared" ref="Z9:Z32" si="9">IFERROR(IF(OR(LEN(N9)=0,LEN(O9)=0),"",N9*O9),"")</f>
        <v>0</v>
      </c>
      <c r="AA9" s="306">
        <f t="shared" ref="AA9:AA32" si="10">IFERROR(IF(OR(LEN(Z9)=0,LEN(O9)=0),"",O9-Z9),"")</f>
        <v>145</v>
      </c>
      <c r="AB9" s="306" t="str">
        <f t="shared" ref="AB9:AB32" ca="1" si="11">IF(ISNUMBER(Q9),"Active","Inactive")</f>
        <v>Active</v>
      </c>
      <c r="AC9" s="307">
        <f>IF(OR(Calendar!$I$7="All",Calendar!$I$7="",Calendar!$I$7=E9),1,0)
*IF(OR(Calendar!$K$7="All",Calendar!$K$7="",Calendar!$K$7=G9),1,0)
*IF(OR(Calendar!$M$7="All",Calendar!$M$7="",Calendar!$M$7=M9),1,0)
*IF(AND(ISNUMBER(AD9),AD9&gt;=chosenDate,AD9&lt;=lastDay),1,0)</f>
        <v>0</v>
      </c>
      <c r="AD9" s="308">
        <f>IF(Calendar!$O$7="Start Date",H9,IF(Calendar!$O$7="Finish Date",I9,J9))</f>
        <v>44634</v>
      </c>
      <c r="AE9" s="307">
        <f>COUNTIFS($AC$8:AC9,1,$AD$8:AD9,AD9)</f>
        <v>0</v>
      </c>
      <c r="AF9" s="17"/>
      <c r="AG9" s="131"/>
      <c r="AI9" s="133" t="s">
        <v>113</v>
      </c>
      <c r="AJ9" s="133" t="s">
        <v>114</v>
      </c>
      <c r="AK9" s="133" t="s">
        <v>115</v>
      </c>
      <c r="AM9" s="10">
        <v>1</v>
      </c>
      <c r="AN9" s="311" t="str">
        <f t="array" ref="AN9">IFERROR(INDEX(Settings!$C$7:$C$31,SMALL(IF(Settings!$C$7:$C$31&lt;&gt;"",ROW(Settings!$C$7:$C$31)-ROW(Settings!$C$6)),AM9),1),"")</f>
        <v>Backlog</v>
      </c>
      <c r="AP9" s="53" t="s">
        <v>72</v>
      </c>
      <c r="AR9" s="311" t="str">
        <f t="array" ref="AR9">IFERROR(INDEX(Settings!$E$7:$E$31,SMALL(IF(Settings!$E$7:$E$31&lt;&gt;"",ROW(Settings!$E$7:$E$31)-ROW(Settings!$E$6)),AM9),1),"")</f>
        <v>Adam Smith</v>
      </c>
    </row>
    <row r="10" spans="1:44" s="10" customFormat="1" x14ac:dyDescent="0.25">
      <c r="B10" s="15">
        <v>3</v>
      </c>
      <c r="C10" s="297" t="str">
        <f>IFERROR(IF(LEN(INDEX(Database!C$9:C$508,B10))=0,"",INDEX(Database!C$9:C$508,B10)),"")</f>
        <v>Work</v>
      </c>
      <c r="D10" s="298" t="str">
        <f ca="1">IFERROR(IF(LEN(INDEX(Database!D$9:D$508,B10))=0,"",INDEX(Database!D$9:D$508,B10)) &amp; IF(Y10="Yes", " Overdue!",""),"")</f>
        <v>Prepare the test/QA</v>
      </c>
      <c r="E10" s="299" t="str">
        <f>IFERROR(IF(LEN(INDEX(Database!G$9:G$508,B10))=0,$AJ$3,INDEX(Database!G$9:G$508,B10)),"")</f>
        <v>Mandy McDonell</v>
      </c>
      <c r="F10" s="299" t="str">
        <f>IF(ISNUMBER(SEARCH("%",Settings!$I$30,1)),E10 &amp; "|Progress: " &amp; IF(ISNUMBER(N10),100*N10 &amp;"%", "-"),E10)</f>
        <v>Mandy McDonell</v>
      </c>
      <c r="G10" s="299" t="str">
        <f>IFERROR(IF(LEN(INDEX(Database!F$9:F$508,B10))=0,$AJ$3,INDEX(Database!F$9:F$508,B10)),"")</f>
        <v>Low</v>
      </c>
      <c r="H10" s="300">
        <f>IFERROR(IF(LEN(INDEX(Database!H$9:H$508,B10))=0,$AJ$3,INDEX(Database!H$9:H$508,B10)),"")</f>
        <v>44621</v>
      </c>
      <c r="I10" s="300" t="str">
        <f>IFERROR(IF(LEN(INDEX(Database!I$9:I$508,B10))=0,$AJ$3,INDEX(Database!I$9:I$508,B10)),"")</f>
        <v>Not Set</v>
      </c>
      <c r="J10" s="300">
        <f>IFERROR(IF(LEN(INDEX(Database!J$9:J$508,B10))=0,$AJ$3,INDEX(Database!J$9:J$508,B10)),"")</f>
        <v>44714</v>
      </c>
      <c r="K10" s="300">
        <f>CHOOSE(MATCH(Settings!$I$31,Kanban_Helper!$I$23:$I$25,0),J10,H10,I10)</f>
        <v>44714</v>
      </c>
      <c r="L10" s="300" t="str">
        <f>Settings!$I$31 &amp; ": " &amp; IFERROR(IF(K10=$AJ$3,$AJ$3, IF( order="Day Month Year",CONCATENATE(DAY(K10),connector,MONTH(K10),connector,YEAR(K10)), IF(order="Month Day Year",CONCATENATE(MONTH(K10),connector,DAY(K10),connector,YEAR(K10)),CONCATENATE(YEAR(K10),connector,MONTH(K10),connector,DAY(K10))))),"")</f>
        <v>Due date: 2022/6/2</v>
      </c>
      <c r="M10" s="299" t="str">
        <f>IFERROR(IF(LEN(INDEX(Database!E$9:E$508,B10))=0,"",INDEX(Database!E$9:E$508,B10)),"")</f>
        <v>Research</v>
      </c>
      <c r="N10" s="301">
        <f>IFERROR(IF(LEN(INDEX(Database!K$9:K$508,B10))=0,$AJ$3,INDEX(Database!K$9:K$508,B10)),"")</f>
        <v>0.2</v>
      </c>
      <c r="O10" s="302">
        <f>IFERROR(IF(LEN(INDEX(Database!L$9:L$508,B10))=0,$AJ$3,INDEX(Database!L$9:L$508,B10)),"")</f>
        <v>139</v>
      </c>
      <c r="P10" s="303" t="str">
        <f>IFERROR(IF(LEN(INDEX(Database!M$9:M$508,B10))=0,"",INDEX(Database!M$9:M$508,B10)),"")</f>
        <v/>
      </c>
      <c r="Q10" s="304">
        <f t="shared" ca="1" si="0"/>
        <v>3</v>
      </c>
      <c r="R10" s="305">
        <f t="shared" si="1"/>
        <v>3</v>
      </c>
      <c r="S10" s="305">
        <f t="shared" si="2"/>
        <v>6</v>
      </c>
      <c r="T10" s="305" t="str">
        <f>IFERROR(IF(H10=$AJ$3,$AJ$3,INDEX(Kanban_Helper!$J$5:$J$16,MATCH(MONTH(H10),Kanban_Helper!$I$5:$I$16,0))&amp;" - "&amp;YEAR(H10)),"$AD$3")</f>
        <v>Mar - 2022</v>
      </c>
      <c r="U10" s="305" t="str">
        <f>IFERROR(IF(J10=$AJ$3,$AJ$3,INDEX(Kanban_Helper!$J$5:$J$16,MATCH(MONTH(J10),Kanban_Helper!$I$5:$I$16,0))&amp;" - "&amp;YEAR(J10)),$AJ$3)</f>
        <v>Jun - 2022</v>
      </c>
      <c r="V10" s="305" t="str">
        <f t="shared" ca="1" si="3"/>
        <v/>
      </c>
      <c r="W10" s="305" t="str">
        <f t="shared" ca="1" si="4"/>
        <v/>
      </c>
      <c r="X10" s="305" t="str">
        <f t="shared" ca="1" si="8"/>
        <v>In the past</v>
      </c>
      <c r="Y10" s="305" t="str">
        <f t="shared" ca="1" si="5"/>
        <v>No</v>
      </c>
      <c r="Z10" s="306">
        <f t="shared" si="9"/>
        <v>27.8</v>
      </c>
      <c r="AA10" s="306">
        <f t="shared" si="10"/>
        <v>111.2</v>
      </c>
      <c r="AB10" s="306" t="str">
        <f t="shared" ca="1" si="11"/>
        <v>Active</v>
      </c>
      <c r="AC10" s="307">
        <f>IF(OR(Calendar!$I$7="All",Calendar!$I$7="",Calendar!$I$7=E10),1,0)
*IF(OR(Calendar!$K$7="All",Calendar!$K$7="",Calendar!$K$7=G10),1,0)
*IF(OR(Calendar!$M$7="All",Calendar!$M$7="",Calendar!$M$7=M10),1,0)
*IF(AND(ISNUMBER(AD10),AD10&gt;=chosenDate,AD10&lt;=lastDay),1,0)</f>
        <v>0</v>
      </c>
      <c r="AD10" s="308">
        <f>IF(Calendar!$O$7="Start Date",H10,IF(Calendar!$O$7="Finish Date",I10,J10))</f>
        <v>44621</v>
      </c>
      <c r="AE10" s="307">
        <f>COUNTIFS($AC$8:AC10,1,$AD$8:AD10,AD10)</f>
        <v>0</v>
      </c>
      <c r="AF10" s="17"/>
      <c r="AG10" s="131"/>
      <c r="AI10" s="312">
        <f>Settings!I26</f>
        <v>5</v>
      </c>
      <c r="AJ10" s="134">
        <v>4</v>
      </c>
      <c r="AK10" s="134">
        <v>1</v>
      </c>
      <c r="AM10" s="10">
        <v>2</v>
      </c>
      <c r="AN10" s="311" t="str">
        <f t="array" ref="AN10">IFERROR(INDEX(Settings!$C$7:$C$31,SMALL(IF(Settings!$C$7:$C$31&lt;&gt;"",ROW(Settings!$C$7:$C$31)-ROW(Settings!$C$6)),AM10),1),"")</f>
        <v>Research</v>
      </c>
      <c r="AP10" s="311" t="str">
        <f t="array" ref="AP10">IFERROR(INDEX(Settings!$I$7:$I$11,SMALL(IF(Settings!$I$7:$I$11&lt;&gt;"",ROW(Settings!$I$7:$I$11)-ROW(Settings!$I$6)),AM9),1),"")</f>
        <v>No priority</v>
      </c>
      <c r="AR10" s="311" t="str">
        <f t="array" ref="AR10">IFERROR(INDEX(Settings!$E$7:$E$31,SMALL(IF(Settings!$E$7:$E$31&lt;&gt;"",ROW(Settings!$E$7:$E$31)-ROW(Settings!$E$6)),AM10),1),"")</f>
        <v>Conrad Lanfear</v>
      </c>
    </row>
    <row r="11" spans="1:44" s="10" customFormat="1" x14ac:dyDescent="0.25">
      <c r="B11" s="15">
        <v>4</v>
      </c>
      <c r="C11" s="297" t="str">
        <f>IFERROR(IF(LEN(INDEX(Database!C$9:C$508,B11))=0,"",INDEX(Database!C$9:C$508,B11)),"")</f>
        <v>Work</v>
      </c>
      <c r="D11" s="298" t="str">
        <f ca="1">IFERROR(IF(LEN(INDEX(Database!D$9:D$508,B11))=0,"",INDEX(Database!D$9:D$508,B11)) &amp; IF(Y11="Yes", " Overdue!",""),"")</f>
        <v>Schedule Web jobs</v>
      </c>
      <c r="E11" s="299" t="str">
        <f>IFERROR(IF(LEN(INDEX(Database!G$9:G$508,B11))=0,$AJ$3,INDEX(Database!G$9:G$508,B11)),"")</f>
        <v>Adam Smith</v>
      </c>
      <c r="F11" s="299" t="str">
        <f>IF(ISNUMBER(SEARCH("%",Settings!$I$30,1)),E11 &amp; "|Progress: " &amp; IF(ISNUMBER(N11),100*N11 &amp;"%", "-"),E11)</f>
        <v>Adam Smith</v>
      </c>
      <c r="G11" s="299" t="str">
        <f>IFERROR(IF(LEN(INDEX(Database!F$9:F$508,B11))=0,$AJ$3,INDEX(Database!F$9:F$508,B11)),"")</f>
        <v>Medium</v>
      </c>
      <c r="H11" s="300">
        <f>IFERROR(IF(LEN(INDEX(Database!H$9:H$508,B11))=0,$AJ$3,INDEX(Database!H$9:H$508,B11)),"")</f>
        <v>44613</v>
      </c>
      <c r="I11" s="300" t="str">
        <f>IFERROR(IF(LEN(INDEX(Database!I$9:I$508,B11))=0,$AJ$3,INDEX(Database!I$9:I$508,B11)),"")</f>
        <v>Not Set</v>
      </c>
      <c r="J11" s="300">
        <f>IFERROR(IF(LEN(INDEX(Database!J$9:J$508,B11))=0,$AJ$3,INDEX(Database!J$9:J$508,B11)),"")</f>
        <v>44713</v>
      </c>
      <c r="K11" s="300">
        <f>CHOOSE(MATCH(Settings!$I$31,Kanban_Helper!$I$23:$I$25,0),J11,H11,I11)</f>
        <v>44713</v>
      </c>
      <c r="L11" s="300" t="str">
        <f>Settings!$I$31 &amp; ": " &amp; IFERROR(IF(K11=$AJ$3,$AJ$3, IF( order="Day Month Year",CONCATENATE(DAY(K11),connector,MONTH(K11),connector,YEAR(K11)), IF(order="Month Day Year",CONCATENATE(MONTH(K11),connector,DAY(K11),connector,YEAR(K11)),CONCATENATE(YEAR(K11),connector,MONTH(K11),connector,DAY(K11))))),"")</f>
        <v>Due date: 2022/6/1</v>
      </c>
      <c r="M11" s="299" t="str">
        <f>IFERROR(IF(LEN(INDEX(Database!E$9:E$508,B11))=0,"",INDEX(Database!E$9:E$508,B11)),"")</f>
        <v>In Progress</v>
      </c>
      <c r="N11" s="301">
        <f>IFERROR(IF(LEN(INDEX(Database!K$9:K$508,B11))=0,$AJ$3,INDEX(Database!K$9:K$508,B11)),"")</f>
        <v>0.4</v>
      </c>
      <c r="O11" s="302">
        <f>IFERROR(IF(LEN(INDEX(Database!L$9:L$508,B11))=0,$AJ$3,INDEX(Database!L$9:L$508,B11)),"")</f>
        <v>66</v>
      </c>
      <c r="P11" s="303" t="str">
        <f>IFERROR(IF(LEN(INDEX(Database!M$9:M$508,B11))=0,"",INDEX(Database!M$9:M$508,B11)),"")</f>
        <v/>
      </c>
      <c r="Q11" s="304">
        <f t="shared" ca="1" si="0"/>
        <v>4</v>
      </c>
      <c r="R11" s="305">
        <f t="shared" si="1"/>
        <v>2</v>
      </c>
      <c r="S11" s="305">
        <f t="shared" si="2"/>
        <v>6</v>
      </c>
      <c r="T11" s="305" t="str">
        <f>IFERROR(IF(H11=$AJ$3,$AJ$3,INDEX(Kanban_Helper!$J$5:$J$16,MATCH(MONTH(H11),Kanban_Helper!$I$5:$I$16,0))&amp;" - "&amp;YEAR(H11)),"$AD$3")</f>
        <v>Feb - 2022</v>
      </c>
      <c r="U11" s="305" t="str">
        <f>IFERROR(IF(J11=$AJ$3,$AJ$3,INDEX(Kanban_Helper!$J$5:$J$16,MATCH(MONTH(J11),Kanban_Helper!$I$5:$I$16,0))&amp;" - "&amp;YEAR(J11)),$AJ$3)</f>
        <v>Jun - 2022</v>
      </c>
      <c r="V11" s="305" t="str">
        <f t="shared" ca="1" si="3"/>
        <v/>
      </c>
      <c r="W11" s="305" t="str">
        <f t="shared" ca="1" si="4"/>
        <v/>
      </c>
      <c r="X11" s="305" t="str">
        <f t="shared" ca="1" si="8"/>
        <v>In the past</v>
      </c>
      <c r="Y11" s="305" t="str">
        <f ca="1">IFERROR(IF(U11=$AJ$3,$AJ$3,IF(overdue="Always", IF(OR(AND(TODAY()&gt;J11,I11=$AJ$3),IFERROR((1*I11)&gt;(1*J11),FALSE)),"Yes","No"), IF(OR(I11=$AJ$3,I11&lt;=J11),"No","Yes"))),$AJ$3)</f>
        <v>No</v>
      </c>
      <c r="Z11" s="306">
        <f t="shared" si="9"/>
        <v>26.400000000000002</v>
      </c>
      <c r="AA11" s="306">
        <f t="shared" si="10"/>
        <v>39.599999999999994</v>
      </c>
      <c r="AB11" s="306" t="str">
        <f t="shared" ca="1" si="11"/>
        <v>Active</v>
      </c>
      <c r="AC11" s="307">
        <f>IF(OR(Calendar!$I$7="All",Calendar!$I$7="",Calendar!$I$7=E11),1,0)
*IF(OR(Calendar!$K$7="All",Calendar!$K$7="",Calendar!$K$7=G11),1,0)
*IF(OR(Calendar!$M$7="All",Calendar!$M$7="",Calendar!$M$7=M11),1,0)
*IF(AND(ISNUMBER(AD11),AD11&gt;=chosenDate,AD11&lt;=lastDay),1,0)</f>
        <v>0</v>
      </c>
      <c r="AD11" s="308">
        <f>IF(Calendar!$O$7="Start Date",H11,IF(Calendar!$O$7="Finish Date",I11,J11))</f>
        <v>44613</v>
      </c>
      <c r="AE11" s="307">
        <f>COUNTIFS($AC$8:AC11,1,$AD$8:AD11,AD11)</f>
        <v>0</v>
      </c>
      <c r="AF11" s="17"/>
      <c r="AG11" s="131"/>
      <c r="AK11" s="134">
        <v>3</v>
      </c>
      <c r="AM11" s="10">
        <v>3</v>
      </c>
      <c r="AN11" s="311" t="str">
        <f t="array" ref="AN11">IFERROR(INDEX(Settings!$C$7:$C$31,SMALL(IF(Settings!$C$7:$C$31&lt;&gt;"",ROW(Settings!$C$7:$C$31)-ROW(Settings!$C$6)),AM11),1),"")</f>
        <v>In Progress</v>
      </c>
      <c r="AP11" s="311" t="str">
        <f t="array" ref="AP11">IFERROR(INDEX(Settings!$I$7:$I$11,SMALL(IF(Settings!$I$7:$I$11&lt;&gt;"",ROW(Settings!$I$7:$I$11)-ROW(Settings!$I$6)),AM10),1),"")</f>
        <v>Low</v>
      </c>
      <c r="AR11" s="311" t="str">
        <f t="array" ref="AR11">IFERROR(INDEX(Settings!$E$7:$E$31,SMALL(IF(Settings!$E$7:$E$31&lt;&gt;"",ROW(Settings!$E$7:$E$31)-ROW(Settings!$E$6)),AM11),1),"")</f>
        <v>Mandy McDonell</v>
      </c>
    </row>
    <row r="12" spans="1:44" s="10" customFormat="1" x14ac:dyDescent="0.25">
      <c r="B12" s="15">
        <v>5</v>
      </c>
      <c r="C12" s="297" t="str">
        <f>IFERROR(IF(LEN(INDEX(Database!C$9:C$508,B12))=0,"",INDEX(Database!C$9:C$508,B12)),"")</f>
        <v/>
      </c>
      <c r="D12" s="298" t="str">
        <f ca="1">IFERROR(IF(LEN(INDEX(Database!D$9:D$508,B12))=0,"",INDEX(Database!D$9:D$508,B12)) &amp; IF(Y12="Yes", " Overdue!",""),"")</f>
        <v>Database backup</v>
      </c>
      <c r="E12" s="299" t="str">
        <f>IFERROR(IF(LEN(INDEX(Database!G$9:G$508,B12))=0,$AJ$3,INDEX(Database!G$9:G$508,B12)),"")</f>
        <v>Mandy McDonell</v>
      </c>
      <c r="F12" s="299" t="str">
        <f>IF(ISNUMBER(SEARCH("%",Settings!$I$30,1)),E12 &amp; "|Progress: " &amp; IF(ISNUMBER(N12),100*N12 &amp;"%", "-"),E12)</f>
        <v>Mandy McDonell</v>
      </c>
      <c r="G12" s="299" t="str">
        <f>IFERROR(IF(LEN(INDEX(Database!F$9:F$508,B12))=0,$AJ$3,INDEX(Database!F$9:F$508,B12)),"")</f>
        <v>High</v>
      </c>
      <c r="H12" s="300">
        <f>IFERROR(IF(LEN(INDEX(Database!H$9:H$508,B12))=0,$AJ$3,INDEX(Database!H$9:H$508,B12)),"")</f>
        <v>44644</v>
      </c>
      <c r="I12" s="300">
        <f>IFERROR(IF(LEN(INDEX(Database!I$9:I$508,B12))=0,$AJ$3,INDEX(Database!I$9:I$508,B12)),"")</f>
        <v>44649</v>
      </c>
      <c r="J12" s="300">
        <f>IFERROR(IF(LEN(INDEX(Database!J$9:J$508,B12))=0,$AJ$3,INDEX(Database!J$9:J$508,B12)),"")</f>
        <v>44704</v>
      </c>
      <c r="K12" s="300">
        <f>CHOOSE(MATCH(Settings!$I$31,Kanban_Helper!$I$23:$I$25,0),J12,H12,I12)</f>
        <v>44704</v>
      </c>
      <c r="L12" s="300" t="str">
        <f>Settings!$I$31 &amp; ": " &amp; IFERROR(IF(K12=$AJ$3,$AJ$3, IF( order="Day Month Year",CONCATENATE(DAY(K12),connector,MONTH(K12),connector,YEAR(K12)), IF(order="Month Day Year",CONCATENATE(MONTH(K12),connector,DAY(K12),connector,YEAR(K12)),CONCATENATE(YEAR(K12),connector,MONTH(K12),connector,DAY(K12))))),"")</f>
        <v>Due date: 2022/5/23</v>
      </c>
      <c r="M12" s="299" t="str">
        <f>IFERROR(IF(LEN(INDEX(Database!E$9:E$508,B12))=0,"",INDEX(Database!E$9:E$508,B12)),"")</f>
        <v>Q&amp;A</v>
      </c>
      <c r="N12" s="301">
        <f>IFERROR(IF(LEN(INDEX(Database!K$9:K$508,B12))=0,$AJ$3,INDEX(Database!K$9:K$508,B12)),"")</f>
        <v>0.6</v>
      </c>
      <c r="O12" s="302">
        <f>IFERROR(IF(LEN(INDEX(Database!L$9:L$508,B12))=0,$AJ$3,INDEX(Database!L$9:L$508,B12)),"")</f>
        <v>131</v>
      </c>
      <c r="P12" s="303" t="str">
        <f>IFERROR(IF(LEN(INDEX(Database!M$9:M$508,B12))=0,"",INDEX(Database!M$9:M$508,B12)),"")</f>
        <v/>
      </c>
      <c r="Q12" s="304">
        <f t="shared" ca="1" si="0"/>
        <v>5</v>
      </c>
      <c r="R12" s="305">
        <f t="shared" si="1"/>
        <v>3</v>
      </c>
      <c r="S12" s="305">
        <f t="shared" si="2"/>
        <v>5</v>
      </c>
      <c r="T12" s="305" t="str">
        <f>IFERROR(IF(H12=$AJ$3,$AJ$3,INDEX(Kanban_Helper!$J$5:$J$16,MATCH(MONTH(H12),Kanban_Helper!$I$5:$I$16,0))&amp;" - "&amp;YEAR(H12)),"$AD$3")</f>
        <v>Mar - 2022</v>
      </c>
      <c r="U12" s="305" t="str">
        <f>IFERROR(IF(J12=$AJ$3,$AJ$3,INDEX(Kanban_Helper!$J$5:$J$16,MATCH(MONTH(J12),Kanban_Helper!$I$5:$I$16,0))&amp;" - "&amp;YEAR(J12)),$AJ$3)</f>
        <v>May - 2022</v>
      </c>
      <c r="V12" s="305">
        <f t="shared" ca="1" si="3"/>
        <v>5</v>
      </c>
      <c r="W12" s="305" t="str">
        <f t="shared" ca="1" si="4"/>
        <v/>
      </c>
      <c r="X12" s="305" t="str">
        <f t="shared" ca="1" si="8"/>
        <v>In the past</v>
      </c>
      <c r="Y12" s="305" t="str">
        <f t="shared" ca="1" si="5"/>
        <v>No</v>
      </c>
      <c r="Z12" s="306">
        <f t="shared" si="9"/>
        <v>78.599999999999994</v>
      </c>
      <c r="AA12" s="306">
        <f t="shared" si="10"/>
        <v>52.400000000000006</v>
      </c>
      <c r="AB12" s="306" t="str">
        <f t="shared" ca="1" si="11"/>
        <v>Active</v>
      </c>
      <c r="AC12" s="307">
        <f>IF(OR(Calendar!$I$7="All",Calendar!$I$7="",Calendar!$I$7=E12),1,0)
*IF(OR(Calendar!$K$7="All",Calendar!$K$7="",Calendar!$K$7=G12),1,0)
*IF(OR(Calendar!$M$7="All",Calendar!$M$7="",Calendar!$M$7=M12),1,0)
*IF(AND(ISNUMBER(AD12),AD12&gt;=chosenDate,AD12&lt;=lastDay),1,0)</f>
        <v>0</v>
      </c>
      <c r="AD12" s="308">
        <f>IF(Calendar!$O$7="Start Date",H12,IF(Calendar!$O$7="Finish Date",I12,J12))</f>
        <v>44644</v>
      </c>
      <c r="AE12" s="307">
        <f>COUNTIFS($AC$8:AC12,1,$AD$8:AD12,AD12)</f>
        <v>0</v>
      </c>
      <c r="AF12" s="17"/>
      <c r="AG12" s="131"/>
      <c r="AK12" s="134">
        <v>5</v>
      </c>
      <c r="AM12" s="10">
        <v>4</v>
      </c>
      <c r="AN12" s="311" t="str">
        <f t="array" ref="AN12">IFERROR(INDEX(Settings!$C$7:$C$31,SMALL(IF(Settings!$C$7:$C$31&lt;&gt;"",ROW(Settings!$C$7:$C$31)-ROW(Settings!$C$6)),AM12),1),"")</f>
        <v>Q&amp;A</v>
      </c>
      <c r="AP12" s="311" t="str">
        <f t="array" ref="AP12">IFERROR(INDEX(Settings!$I$7:$I$11,SMALL(IF(Settings!$I$7:$I$11&lt;&gt;"",ROW(Settings!$I$7:$I$11)-ROW(Settings!$I$6)),AM11),1),"")</f>
        <v>Medium</v>
      </c>
      <c r="AR12" s="311" t="str">
        <f t="array" ref="AR12">IFERROR(INDEX(Settings!$E$7:$E$31,SMALL(IF(Settings!$E$7:$E$31&lt;&gt;"",ROW(Settings!$E$7:$E$31)-ROW(Settings!$E$6)),AM12),1),"")</f>
        <v>Brian Lehen</v>
      </c>
    </row>
    <row r="13" spans="1:44" s="10" customFormat="1" x14ac:dyDescent="0.25">
      <c r="B13" s="15">
        <v>6</v>
      </c>
      <c r="C13" s="297" t="str">
        <f>IFERROR(IF(LEN(INDEX(Database!C$9:C$508,B13))=0,"",INDEX(Database!C$9:C$508,B13)),"")</f>
        <v/>
      </c>
      <c r="D13" s="298" t="str">
        <f ca="1">IFERROR(IF(LEN(INDEX(Database!D$9:D$508,B13))=0,"",INDEX(Database!D$9:D$508,B13)) &amp; IF(Y13="Yes", " Overdue!",""),"")</f>
        <v>Extend the data model.</v>
      </c>
      <c r="E13" s="299" t="str">
        <f>IFERROR(IF(LEN(INDEX(Database!G$9:G$508,B13))=0,$AJ$3,INDEX(Database!G$9:G$508,B13)),"")</f>
        <v>Adam Smith</v>
      </c>
      <c r="F13" s="299" t="str">
        <f>IF(ISNUMBER(SEARCH("%",Settings!$I$30,1)),E13 &amp; "|Progress: " &amp; IF(ISNUMBER(N13),100*N13 &amp;"%", "-"),E13)</f>
        <v>Adam Smith</v>
      </c>
      <c r="G13" s="299" t="str">
        <f>IFERROR(IF(LEN(INDEX(Database!F$9:F$508,B13))=0,$AJ$3,INDEX(Database!F$9:F$508,B13)),"")</f>
        <v>High</v>
      </c>
      <c r="H13" s="300">
        <f>IFERROR(IF(LEN(INDEX(Database!H$9:H$508,B13))=0,$AJ$3,INDEX(Database!H$9:H$508,B13)),"")</f>
        <v>44648</v>
      </c>
      <c r="I13" s="300">
        <f>IFERROR(IF(LEN(INDEX(Database!I$9:I$508,B13))=0,$AJ$3,INDEX(Database!I$9:I$508,B13)),"")</f>
        <v>44652</v>
      </c>
      <c r="J13" s="300">
        <f>IFERROR(IF(LEN(INDEX(Database!J$9:J$508,B13))=0,$AJ$3,INDEX(Database!J$9:J$508,B13)),"")</f>
        <v>44655</v>
      </c>
      <c r="K13" s="300">
        <f>CHOOSE(MATCH(Settings!$I$31,Kanban_Helper!$I$23:$I$25,0),J13,H13,I13)</f>
        <v>44655</v>
      </c>
      <c r="L13" s="300" t="str">
        <f>Settings!$I$31 &amp; ": " &amp; IFERROR(IF(K13=$AJ$3,$AJ$3, IF( order="Day Month Year",CONCATENATE(DAY(K13),connector,MONTH(K13),connector,YEAR(K13)), IF(order="Month Day Year",CONCATENATE(MONTH(K13),connector,DAY(K13),connector,YEAR(K13)),CONCATENATE(YEAR(K13),connector,MONTH(K13),connector,DAY(K13))))),"")</f>
        <v>Due date: 2022/4/4</v>
      </c>
      <c r="M13" s="299" t="str">
        <f>IFERROR(IF(LEN(INDEX(Database!E$9:E$508,B13))=0,"",INDEX(Database!E$9:E$508,B13)),"")</f>
        <v>Q&amp;A</v>
      </c>
      <c r="N13" s="301">
        <f>IFERROR(IF(LEN(INDEX(Database!K$9:K$508,B13))=0,$AJ$3,INDEX(Database!K$9:K$508,B13)),"")</f>
        <v>0.6</v>
      </c>
      <c r="O13" s="302">
        <f>IFERROR(IF(LEN(INDEX(Database!L$9:L$508,B13))=0,$AJ$3,INDEX(Database!L$9:L$508,B13)),"")</f>
        <v>77</v>
      </c>
      <c r="P13" s="303" t="str">
        <f>IFERROR(IF(LEN(INDEX(Database!M$9:M$508,B13))=0,"",INDEX(Database!M$9:M$508,B13)),"")</f>
        <v/>
      </c>
      <c r="Q13" s="304">
        <f t="shared" ca="1" si="0"/>
        <v>6</v>
      </c>
      <c r="R13" s="305">
        <f t="shared" si="1"/>
        <v>3</v>
      </c>
      <c r="S13" s="305">
        <f t="shared" si="2"/>
        <v>4</v>
      </c>
      <c r="T13" s="305" t="str">
        <f>IFERROR(IF(H13=$AJ$3,$AJ$3,INDEX(Kanban_Helper!$J$5:$J$16,MATCH(MONTH(H13),Kanban_Helper!$I$5:$I$16,0))&amp;" - "&amp;YEAR(H13)),"$AD$3")</f>
        <v>Mar - 2022</v>
      </c>
      <c r="U13" s="305" t="str">
        <f>IFERROR(IF(J13=$AJ$3,$AJ$3,INDEX(Kanban_Helper!$J$5:$J$16,MATCH(MONTH(J13),Kanban_Helper!$I$5:$I$16,0))&amp;" - "&amp;YEAR(J13)),$AJ$3)</f>
        <v>Apr - 2022</v>
      </c>
      <c r="V13" s="305">
        <f t="shared" ca="1" si="3"/>
        <v>4</v>
      </c>
      <c r="W13" s="305" t="str">
        <f t="shared" ca="1" si="4"/>
        <v/>
      </c>
      <c r="X13" s="305" t="str">
        <f t="shared" ca="1" si="8"/>
        <v>In the past</v>
      </c>
      <c r="Y13" s="305" t="str">
        <f t="shared" ca="1" si="5"/>
        <v>No</v>
      </c>
      <c r="Z13" s="306">
        <f t="shared" si="9"/>
        <v>46.199999999999996</v>
      </c>
      <c r="AA13" s="306">
        <f t="shared" si="10"/>
        <v>30.800000000000004</v>
      </c>
      <c r="AB13" s="306" t="str">
        <f t="shared" ca="1" si="11"/>
        <v>Active</v>
      </c>
      <c r="AC13" s="307">
        <f>IF(OR(Calendar!$I$7="All",Calendar!$I$7="",Calendar!$I$7=E13),1,0)
*IF(OR(Calendar!$K$7="All",Calendar!$K$7="",Calendar!$K$7=G13),1,0)
*IF(OR(Calendar!$M$7="All",Calendar!$M$7="",Calendar!$M$7=M13),1,0)
*IF(AND(ISNUMBER(AD13),AD13&gt;=chosenDate,AD13&lt;=lastDay),1,0)</f>
        <v>0</v>
      </c>
      <c r="AD13" s="308">
        <f>IF(Calendar!$O$7="Start Date",H13,IF(Calendar!$O$7="Finish Date",I13,J13))</f>
        <v>44648</v>
      </c>
      <c r="AE13" s="307">
        <f>COUNTIFS($AC$8:AC13,1,$AD$8:AD13,AD13)</f>
        <v>0</v>
      </c>
      <c r="AF13" s="17"/>
      <c r="AG13" s="131"/>
      <c r="AK13" s="134">
        <v>10</v>
      </c>
      <c r="AM13" s="10">
        <v>5</v>
      </c>
      <c r="AN13" s="311" t="str">
        <f t="array" ref="AN13">IFERROR(INDEX(Settings!$C$7:$C$31,SMALL(IF(Settings!$C$7:$C$31&lt;&gt;"",ROW(Settings!$C$7:$C$31)-ROW(Settings!$C$6)),AM13),1),"")</f>
        <v>Done</v>
      </c>
      <c r="AP13" s="311" t="str">
        <f t="array" ref="AP13">IFERROR(INDEX(Settings!$I$7:$I$11,SMALL(IF(Settings!$I$7:$I$11&lt;&gt;"",ROW(Settings!$I$7:$I$11)-ROW(Settings!$I$6)),AM12),1),"")</f>
        <v>High</v>
      </c>
      <c r="AR13" s="311" t="str">
        <f t="array" ref="AR13">IFERROR(INDEX(Settings!$E$7:$E$31,SMALL(IF(Settings!$E$7:$E$31&lt;&gt;"",ROW(Settings!$E$7:$E$31)-ROW(Settings!$E$6)),AM13),1),"")</f>
        <v>Shelley Groden</v>
      </c>
    </row>
    <row r="14" spans="1:44" s="10" customFormat="1" x14ac:dyDescent="0.25">
      <c r="B14" s="15">
        <v>7</v>
      </c>
      <c r="C14" s="297" t="str">
        <f>IFERROR(IF(LEN(INDEX(Database!C$9:C$508,B14))=0,"",INDEX(Database!C$9:C$508,B14)),"")</f>
        <v/>
      </c>
      <c r="D14" s="298" t="str">
        <f ca="1">IFERROR(IF(LEN(INDEX(Database!D$9:D$508,B14))=0,"",INDEX(Database!D$9:D$508,B14)) &amp; IF(Y14="Yes", " Overdue!",""),"")</f>
        <v>Verify event flow.</v>
      </c>
      <c r="E14" s="299" t="str">
        <f>IFERROR(IF(LEN(INDEX(Database!G$9:G$508,B14))=0,$AJ$3,INDEX(Database!G$9:G$508,B14)),"")</f>
        <v>Conrad Lanfear</v>
      </c>
      <c r="F14" s="299" t="str">
        <f>IF(ISNUMBER(SEARCH("%",Settings!$I$30,1)),E14 &amp; "|Progress: " &amp; IF(ISNUMBER(N14),100*N14 &amp;"%", "-"),E14)</f>
        <v>Conrad Lanfear</v>
      </c>
      <c r="G14" s="299" t="str">
        <f>IFERROR(IF(LEN(INDEX(Database!F$9:F$508,B14))=0,$AJ$3,INDEX(Database!F$9:F$508,B14)),"")</f>
        <v>Medium</v>
      </c>
      <c r="H14" s="300">
        <f>IFERROR(IF(LEN(INDEX(Database!H$9:H$508,B14))=0,$AJ$3,INDEX(Database!H$9:H$508,B14)),"")</f>
        <v>44664</v>
      </c>
      <c r="I14" s="300">
        <f>IFERROR(IF(LEN(INDEX(Database!I$9:I$508,B14))=0,$AJ$3,INDEX(Database!I$9:I$508,B14)),"")</f>
        <v>44664</v>
      </c>
      <c r="J14" s="300">
        <f>IFERROR(IF(LEN(INDEX(Database!J$9:J$508,B14))=0,$AJ$3,INDEX(Database!J$9:J$508,B14)),"")</f>
        <v>44664</v>
      </c>
      <c r="K14" s="300">
        <f>CHOOSE(MATCH(Settings!$I$31,Kanban_Helper!$I$23:$I$25,0),J14,H14,I14)</f>
        <v>44664</v>
      </c>
      <c r="L14" s="300" t="str">
        <f>Settings!$I$31 &amp; ": " &amp; IFERROR(IF(K14=$AJ$3,$AJ$3, IF( order="Day Month Year",CONCATENATE(DAY(K14),connector,MONTH(K14),connector,YEAR(K14)), IF(order="Month Day Year",CONCATENATE(MONTH(K14),connector,DAY(K14),connector,YEAR(K14)),CONCATENATE(YEAR(K14),connector,MONTH(K14),connector,DAY(K14))))),"")</f>
        <v>Due date: 2022/4/13</v>
      </c>
      <c r="M14" s="299" t="str">
        <f>IFERROR(IF(LEN(INDEX(Database!E$9:E$508,B14))=0,"",INDEX(Database!E$9:E$508,B14)),"")</f>
        <v>Q&amp;A</v>
      </c>
      <c r="N14" s="301">
        <f>IFERROR(IF(LEN(INDEX(Database!K$9:K$508,B14))=0,$AJ$3,INDEX(Database!K$9:K$508,B14)),"")</f>
        <v>0.7</v>
      </c>
      <c r="O14" s="302">
        <f>IFERROR(IF(LEN(INDEX(Database!L$9:L$508,B14))=0,$AJ$3,INDEX(Database!L$9:L$508,B14)),"")</f>
        <v>110</v>
      </c>
      <c r="P14" s="303" t="str">
        <f>IFERROR(IF(LEN(INDEX(Database!M$9:M$508,B14))=0,"",INDEX(Database!M$9:M$508,B14)),"")</f>
        <v/>
      </c>
      <c r="Q14" s="304">
        <f t="shared" ca="1" si="0"/>
        <v>7</v>
      </c>
      <c r="R14" s="305">
        <f t="shared" si="1"/>
        <v>4</v>
      </c>
      <c r="S14" s="305">
        <f t="shared" si="2"/>
        <v>4</v>
      </c>
      <c r="T14" s="305" t="str">
        <f>IFERROR(IF(H14=$AJ$3,$AJ$3,INDEX(Kanban_Helper!$J$5:$J$16,MATCH(MONTH(H14),Kanban_Helper!$I$5:$I$16,0))&amp;" - "&amp;YEAR(H14)),"$AD$3")</f>
        <v>Apr - 2022</v>
      </c>
      <c r="U14" s="305" t="str">
        <f>IFERROR(IF(J14=$AJ$3,$AJ$3,INDEX(Kanban_Helper!$J$5:$J$16,MATCH(MONTH(J14),Kanban_Helper!$I$5:$I$16,0))&amp;" - "&amp;YEAR(J14)),$AJ$3)</f>
        <v>Apr - 2022</v>
      </c>
      <c r="V14" s="305">
        <f t="shared" ca="1" si="3"/>
        <v>0</v>
      </c>
      <c r="W14" s="305" t="str">
        <f t="shared" ca="1" si="4"/>
        <v/>
      </c>
      <c r="X14" s="305" t="str">
        <f t="shared" ca="1" si="8"/>
        <v>In the past</v>
      </c>
      <c r="Y14" s="305" t="str">
        <f t="shared" ca="1" si="5"/>
        <v>No</v>
      </c>
      <c r="Z14" s="306">
        <f t="shared" si="9"/>
        <v>77</v>
      </c>
      <c r="AA14" s="306">
        <f t="shared" si="10"/>
        <v>33</v>
      </c>
      <c r="AB14" s="306" t="str">
        <f t="shared" ca="1" si="11"/>
        <v>Active</v>
      </c>
      <c r="AC14" s="307">
        <f>IF(OR(Calendar!$I$7="All",Calendar!$I$7="",Calendar!$I$7=E14),1,0)
*IF(OR(Calendar!$K$7="All",Calendar!$K$7="",Calendar!$K$7=G14),1,0)
*IF(OR(Calendar!$M$7="All",Calendar!$M$7="",Calendar!$M$7=M14),1,0)
*IF(AND(ISNUMBER(AD14),AD14&gt;=chosenDate,AD14&lt;=lastDay),1,0)</f>
        <v>1</v>
      </c>
      <c r="AD14" s="308">
        <f>IF(Calendar!$O$7="Start Date",H14,IF(Calendar!$O$7="Finish Date",I14,J14))</f>
        <v>44664</v>
      </c>
      <c r="AE14" s="307">
        <f>COUNTIFS($AC$8:AC14,1,$AD$8:AD14,AD14)</f>
        <v>2</v>
      </c>
      <c r="AF14" s="17"/>
      <c r="AG14" s="131"/>
      <c r="AK14" s="134">
        <v>15</v>
      </c>
      <c r="AM14" s="10">
        <v>6</v>
      </c>
      <c r="AN14" s="311" t="str">
        <f t="array" ref="AN14">IFERROR(INDEX(Settings!$C$7:$C$31,SMALL(IF(Settings!$C$7:$C$31&lt;&gt;"",ROW(Settings!$C$7:$C$31)-ROW(Settings!$C$6)),AM14),1),"")</f>
        <v/>
      </c>
      <c r="AP14" s="311" t="str">
        <f t="array" ref="AP14">IFERROR(INDEX(Settings!$I$7:$I$11,SMALL(IF(Settings!$I$7:$I$11&lt;&gt;"",ROW(Settings!$I$7:$I$11)-ROW(Settings!$I$6)),AM13),1),"")</f>
        <v/>
      </c>
      <c r="AR14" s="311" t="str">
        <f t="array" ref="AR14">IFERROR(INDEX(Settings!$E$7:$E$31,SMALL(IF(Settings!$E$7:$E$31&lt;&gt;"",ROW(Settings!$E$7:$E$31)-ROW(Settings!$E$6)),AM14),1),"")</f>
        <v/>
      </c>
    </row>
    <row r="15" spans="1:44" s="10" customFormat="1" x14ac:dyDescent="0.25">
      <c r="B15" s="15">
        <v>8</v>
      </c>
      <c r="C15" s="297" t="str">
        <f>IFERROR(IF(LEN(INDEX(Database!C$9:C$508,B15))=0,"",INDEX(Database!C$9:C$508,B15)),"")</f>
        <v/>
      </c>
      <c r="D15" s="298" t="str">
        <f ca="1">IFERROR(IF(LEN(INDEX(Database!D$9:D$508,B15))=0,"",INDEX(Database!D$9:D$508,B15)) &amp; IF(Y15="Yes", " Overdue!",""),"")</f>
        <v>Security changes required</v>
      </c>
      <c r="E15" s="299" t="str">
        <f>IFERROR(IF(LEN(INDEX(Database!G$9:G$508,B15))=0,$AJ$3,INDEX(Database!G$9:G$508,B15)),"")</f>
        <v>Mandy McDonell</v>
      </c>
      <c r="F15" s="299" t="str">
        <f>IF(ISNUMBER(SEARCH("%",Settings!$I$30,1)),E15 &amp; "|Progress: " &amp; IF(ISNUMBER(N15),100*N15 &amp;"%", "-"),E15)</f>
        <v>Mandy McDonell</v>
      </c>
      <c r="G15" s="299" t="str">
        <f>IFERROR(IF(LEN(INDEX(Database!F$9:F$508,B15))=0,$AJ$3,INDEX(Database!F$9:F$508,B15)),"")</f>
        <v>Medium</v>
      </c>
      <c r="H15" s="300">
        <f>IFERROR(IF(LEN(INDEX(Database!H$9:H$508,B15))=0,$AJ$3,INDEX(Database!H$9:H$508,B15)),"")</f>
        <v>44649</v>
      </c>
      <c r="I15" s="300" t="str">
        <f>IFERROR(IF(LEN(INDEX(Database!I$9:I$508,B15))=0,$AJ$3,INDEX(Database!I$9:I$508,B15)),"")</f>
        <v>Not Set</v>
      </c>
      <c r="J15" s="300">
        <f>IFERROR(IF(LEN(INDEX(Database!J$9:J$508,B15))=0,$AJ$3,INDEX(Database!J$9:J$508,B15)),"")</f>
        <v>44713</v>
      </c>
      <c r="K15" s="300">
        <f>CHOOSE(MATCH(Settings!$I$31,Kanban_Helper!$I$23:$I$25,0),J15,H15,I15)</f>
        <v>44713</v>
      </c>
      <c r="L15" s="300" t="str">
        <f>Settings!$I$31 &amp; ": " &amp; IFERROR(IF(K15=$AJ$3,$AJ$3, IF( order="Day Month Year",CONCATENATE(DAY(K15),connector,MONTH(K15),connector,YEAR(K15)), IF(order="Month Day Year",CONCATENATE(MONTH(K15),connector,DAY(K15),connector,YEAR(K15)),CONCATENATE(YEAR(K15),connector,MONTH(K15),connector,DAY(K15))))),"")</f>
        <v>Due date: 2022/6/1</v>
      </c>
      <c r="M15" s="299" t="str">
        <f>IFERROR(IF(LEN(INDEX(Database!E$9:E$508,B15))=0,"",INDEX(Database!E$9:E$508,B15)),"")</f>
        <v>Q&amp;A</v>
      </c>
      <c r="N15" s="301">
        <f>IFERROR(IF(LEN(INDEX(Database!K$9:K$508,B15))=0,$AJ$3,INDEX(Database!K$9:K$508,B15)),"")</f>
        <v>0.6</v>
      </c>
      <c r="O15" s="302">
        <f>IFERROR(IF(LEN(INDEX(Database!L$9:L$508,B15))=0,$AJ$3,INDEX(Database!L$9:L$508,B15)),"")</f>
        <v>110</v>
      </c>
      <c r="P15" s="303" t="str">
        <f>IFERROR(IF(LEN(INDEX(Database!M$9:M$508,B15))=0,"",INDEX(Database!M$9:M$508,B15)),"")</f>
        <v/>
      </c>
      <c r="Q15" s="304">
        <f t="shared" ca="1" si="0"/>
        <v>8</v>
      </c>
      <c r="R15" s="305">
        <f t="shared" si="1"/>
        <v>3</v>
      </c>
      <c r="S15" s="305">
        <f t="shared" si="2"/>
        <v>6</v>
      </c>
      <c r="T15" s="305" t="str">
        <f>IFERROR(IF(H15=$AJ$3,$AJ$3,INDEX(Kanban_Helper!$J$5:$J$16,MATCH(MONTH(H15),Kanban_Helper!$I$5:$I$16,0))&amp;" - "&amp;YEAR(H15)),"$AD$3")</f>
        <v>Mar - 2022</v>
      </c>
      <c r="U15" s="305" t="str">
        <f>IFERROR(IF(J15=$AJ$3,$AJ$3,INDEX(Kanban_Helper!$J$5:$J$16,MATCH(MONTH(J15),Kanban_Helper!$I$5:$I$16,0))&amp;" - "&amp;YEAR(J15)),$AJ$3)</f>
        <v>Jun - 2022</v>
      </c>
      <c r="V15" s="305" t="str">
        <f t="shared" ca="1" si="3"/>
        <v/>
      </c>
      <c r="W15" s="305" t="str">
        <f t="shared" ca="1" si="4"/>
        <v/>
      </c>
      <c r="X15" s="305" t="str">
        <f t="shared" ca="1" si="8"/>
        <v>In the past</v>
      </c>
      <c r="Y15" s="305" t="str">
        <f t="shared" ca="1" si="5"/>
        <v>No</v>
      </c>
      <c r="Z15" s="306">
        <f t="shared" si="9"/>
        <v>66</v>
      </c>
      <c r="AA15" s="306">
        <f t="shared" si="10"/>
        <v>44</v>
      </c>
      <c r="AB15" s="306" t="str">
        <f t="shared" ca="1" si="11"/>
        <v>Active</v>
      </c>
      <c r="AC15" s="307">
        <f>IF(OR(Calendar!$I$7="All",Calendar!$I$7="",Calendar!$I$7=E15),1,0)
*IF(OR(Calendar!$K$7="All",Calendar!$K$7="",Calendar!$K$7=G15),1,0)
*IF(OR(Calendar!$M$7="All",Calendar!$M$7="",Calendar!$M$7=M15),1,0)
*IF(AND(ISNUMBER(AD15),AD15&gt;=chosenDate,AD15&lt;=lastDay),1,0)</f>
        <v>0</v>
      </c>
      <c r="AD15" s="308">
        <f>IF(Calendar!$O$7="Start Date",H15,IF(Calendar!$O$7="Finish Date",I15,J15))</f>
        <v>44649</v>
      </c>
      <c r="AE15" s="307">
        <f>COUNTIFS($AC$8:AC15,1,$AD$8:AD15,AD15)</f>
        <v>0</v>
      </c>
      <c r="AF15" s="17"/>
      <c r="AG15" s="131"/>
      <c r="AM15" s="10">
        <v>7</v>
      </c>
      <c r="AN15" s="311" t="str">
        <f t="array" ref="AN15">IFERROR(INDEX(Settings!$C$7:$C$31,SMALL(IF(Settings!$C$7:$C$31&lt;&gt;"",ROW(Settings!$C$7:$C$31)-ROW(Settings!$C$6)),AM15),1),"")</f>
        <v/>
      </c>
      <c r="AR15" s="311" t="str">
        <f t="array" ref="AR15">IFERROR(INDEX(Settings!$E$7:$E$31,SMALL(IF(Settings!$E$7:$E$31&lt;&gt;"",ROW(Settings!$E$7:$E$31)-ROW(Settings!$E$6)),AM15),1),"")</f>
        <v/>
      </c>
    </row>
    <row r="16" spans="1:44" s="10" customFormat="1" x14ac:dyDescent="0.25">
      <c r="B16" s="15">
        <v>9</v>
      </c>
      <c r="C16" s="297" t="str">
        <f>IFERROR(IF(LEN(INDEX(Database!C$9:C$508,B16))=0,"",INDEX(Database!C$9:C$508,B16)),"")</f>
        <v>Personal</v>
      </c>
      <c r="D16" s="298" t="str">
        <f ca="1">IFERROR(IF(LEN(INDEX(Database!D$9:D$508,B16))=0,"",INDEX(Database!D$9:D$508,B16)) &amp; IF(Y16="Yes", " Overdue!",""),"")</f>
        <v>Order console machines.</v>
      </c>
      <c r="E16" s="299" t="str">
        <f>IFERROR(IF(LEN(INDEX(Database!G$9:G$508,B16))=0,$AJ$3,INDEX(Database!G$9:G$508,B16)),"")</f>
        <v>Mandy McDonell</v>
      </c>
      <c r="F16" s="299" t="str">
        <f>IF(ISNUMBER(SEARCH("%",Settings!$I$30,1)),E16 &amp; "|Progress: " &amp; IF(ISNUMBER(N16),100*N16 &amp;"%", "-"),E16)</f>
        <v>Mandy McDonell</v>
      </c>
      <c r="G16" s="299" t="str">
        <f>IFERROR(IF(LEN(INDEX(Database!F$9:F$508,B16))=0,$AJ$3,INDEX(Database!F$9:F$508,B16)),"")</f>
        <v>High</v>
      </c>
      <c r="H16" s="300">
        <f>IFERROR(IF(LEN(INDEX(Database!H$9:H$508,B16))=0,$AJ$3,INDEX(Database!H$9:H$508,B16)),"")</f>
        <v>44664</v>
      </c>
      <c r="I16" s="300">
        <f>IFERROR(IF(LEN(INDEX(Database!I$9:I$508,B16))=0,$AJ$3,INDEX(Database!I$9:I$508,B16)),"")</f>
        <v>44669</v>
      </c>
      <c r="J16" s="300">
        <f>IFERROR(IF(LEN(INDEX(Database!J$9:J$508,B16))=0,$AJ$3,INDEX(Database!J$9:J$508,B16)),"")</f>
        <v>44669</v>
      </c>
      <c r="K16" s="300">
        <f>CHOOSE(MATCH(Settings!$I$31,Kanban_Helper!$I$23:$I$25,0),J16,H16,I16)</f>
        <v>44669</v>
      </c>
      <c r="L16" s="300" t="str">
        <f>Settings!$I$31 &amp; ": " &amp; IFERROR(IF(K16=$AJ$3,$AJ$3, IF( order="Day Month Year",CONCATENATE(DAY(K16),connector,MONTH(K16),connector,YEAR(K16)), IF(order="Month Day Year",CONCATENATE(MONTH(K16),connector,DAY(K16),connector,YEAR(K16)),CONCATENATE(YEAR(K16),connector,MONTH(K16),connector,DAY(K16))))),"")</f>
        <v>Due date: 2022/4/18</v>
      </c>
      <c r="M16" s="299" t="str">
        <f>IFERROR(IF(LEN(INDEX(Database!E$9:E$508,B16))=0,"",INDEX(Database!E$9:E$508,B16)),"")</f>
        <v>In Progress</v>
      </c>
      <c r="N16" s="301">
        <f>IFERROR(IF(LEN(INDEX(Database!K$9:K$508,B16))=0,$AJ$3,INDEX(Database!K$9:K$508,B16)),"")</f>
        <v>0.6</v>
      </c>
      <c r="O16" s="302">
        <f>IFERROR(IF(LEN(INDEX(Database!L$9:L$508,B16))=0,$AJ$3,INDEX(Database!L$9:L$508,B16)),"")</f>
        <v>77</v>
      </c>
      <c r="P16" s="303" t="str">
        <f>IFERROR(IF(LEN(INDEX(Database!M$9:M$508,B16))=0,"",INDEX(Database!M$9:M$508,B16)),"")</f>
        <v/>
      </c>
      <c r="Q16" s="304">
        <f t="shared" ca="1" si="0"/>
        <v>9</v>
      </c>
      <c r="R16" s="305">
        <f t="shared" si="1"/>
        <v>4</v>
      </c>
      <c r="S16" s="305">
        <f t="shared" si="2"/>
        <v>4</v>
      </c>
      <c r="T16" s="305" t="str">
        <f>IFERROR(IF(H16=$AJ$3,$AJ$3,INDEX(Kanban_Helper!$J$5:$J$16,MATCH(MONTH(H16),Kanban_Helper!$I$5:$I$16,0))&amp;" - "&amp;YEAR(H16)),"$AD$3")</f>
        <v>Apr - 2022</v>
      </c>
      <c r="U16" s="305" t="str">
        <f>IFERROR(IF(J16=$AJ$3,$AJ$3,INDEX(Kanban_Helper!$J$5:$J$16,MATCH(MONTH(J16),Kanban_Helper!$I$5:$I$16,0))&amp;" - "&amp;YEAR(J16)),$AJ$3)</f>
        <v>Apr - 2022</v>
      </c>
      <c r="V16" s="305">
        <f t="shared" ca="1" si="3"/>
        <v>5</v>
      </c>
      <c r="W16" s="305" t="str">
        <f t="shared" ca="1" si="4"/>
        <v/>
      </c>
      <c r="X16" s="305" t="str">
        <f t="shared" ca="1" si="8"/>
        <v>In the past</v>
      </c>
      <c r="Y16" s="305" t="str">
        <f t="shared" ca="1" si="5"/>
        <v>No</v>
      </c>
      <c r="Z16" s="306">
        <f t="shared" si="9"/>
        <v>46.199999999999996</v>
      </c>
      <c r="AA16" s="306">
        <f t="shared" si="10"/>
        <v>30.800000000000004</v>
      </c>
      <c r="AB16" s="306" t="str">
        <f t="shared" ca="1" si="11"/>
        <v>Active</v>
      </c>
      <c r="AC16" s="307">
        <f>IF(OR(Calendar!$I$7="All",Calendar!$I$7="",Calendar!$I$7=E16),1,0)
*IF(OR(Calendar!$K$7="All",Calendar!$K$7="",Calendar!$K$7=G16),1,0)
*IF(OR(Calendar!$M$7="All",Calendar!$M$7="",Calendar!$M$7=M16),1,0)
*IF(AND(ISNUMBER(AD16),AD16&gt;=chosenDate,AD16&lt;=lastDay),1,0)</f>
        <v>1</v>
      </c>
      <c r="AD16" s="308">
        <f>IF(Calendar!$O$7="Start Date",H16,IF(Calendar!$O$7="Finish Date",I16,J16))</f>
        <v>44664</v>
      </c>
      <c r="AE16" s="307">
        <f>COUNTIFS($AC$8:AC16,1,$AD$8:AD16,AD16)</f>
        <v>3</v>
      </c>
      <c r="AF16" s="17"/>
      <c r="AG16" s="131"/>
      <c r="AM16" s="10">
        <v>8</v>
      </c>
      <c r="AN16" s="311" t="str">
        <f t="array" ref="AN16">IFERROR(INDEX(Settings!$C$7:$C$31,SMALL(IF(Settings!$C$7:$C$31&lt;&gt;"",ROW(Settings!$C$7:$C$31)-ROW(Settings!$C$6)),AM16),1),"")</f>
        <v/>
      </c>
      <c r="AR16" s="311" t="str">
        <f t="array" ref="AR16">IFERROR(INDEX(Settings!$E$7:$E$31,SMALL(IF(Settings!$E$7:$E$31&lt;&gt;"",ROW(Settings!$E$7:$E$31)-ROW(Settings!$E$6)),AM16),1),"")</f>
        <v/>
      </c>
    </row>
    <row r="17" spans="2:47" s="10" customFormat="1" x14ac:dyDescent="0.25">
      <c r="B17" s="15">
        <v>10</v>
      </c>
      <c r="C17" s="297" t="str">
        <f>IFERROR(IF(LEN(INDEX(Database!C$9:C$508,B17))=0,"",INDEX(Database!C$9:C$508,B17)),"")</f>
        <v/>
      </c>
      <c r="D17" s="298" t="str">
        <f ca="1">IFERROR(IF(LEN(INDEX(Database!D$9:D$508,B17))=0,"",INDEX(Database!D$9:D$508,B17)) &amp; IF(Y17="Yes", " Overdue!",""),"")</f>
        <v>Define server configuration.</v>
      </c>
      <c r="E17" s="299" t="str">
        <f>IFERROR(IF(LEN(INDEX(Database!G$9:G$508,B17))=0,$AJ$3,INDEX(Database!G$9:G$508,B17)),"")</f>
        <v>Adam Smith</v>
      </c>
      <c r="F17" s="299" t="str">
        <f>IF(ISNUMBER(SEARCH("%",Settings!$I$30,1)),E17 &amp; "|Progress: " &amp; IF(ISNUMBER(N17),100*N17 &amp;"%", "-"),E17)</f>
        <v>Adam Smith</v>
      </c>
      <c r="G17" s="299" t="str">
        <f>IFERROR(IF(LEN(INDEX(Database!F$9:F$508,B17))=0,$AJ$3,INDEX(Database!F$9:F$508,B17)),"")</f>
        <v>High</v>
      </c>
      <c r="H17" s="300">
        <f>IFERROR(IF(LEN(INDEX(Database!H$9:H$508,B17))=0,$AJ$3,INDEX(Database!H$9:H$508,B17)),"")</f>
        <v>44713</v>
      </c>
      <c r="I17" s="300" t="str">
        <f>IFERROR(IF(LEN(INDEX(Database!I$9:I$508,B17))=0,$AJ$3,INDEX(Database!I$9:I$508,B17)),"")</f>
        <v>Not Set</v>
      </c>
      <c r="J17" s="300">
        <f>IFERROR(IF(LEN(INDEX(Database!J$9:J$508,B17))=0,$AJ$3,INDEX(Database!J$9:J$508,B17)),"")</f>
        <v>44804</v>
      </c>
      <c r="K17" s="300">
        <f>CHOOSE(MATCH(Settings!$I$31,Kanban_Helper!$I$23:$I$25,0),J17,H17,I17)</f>
        <v>44804</v>
      </c>
      <c r="L17" s="300" t="str">
        <f>Settings!$I$31 &amp; ": " &amp; IFERROR(IF(K17=$AJ$3,$AJ$3, IF( order="Day Month Year",CONCATENATE(DAY(K17),connector,MONTH(K17),connector,YEAR(K17)), IF(order="Month Day Year",CONCATENATE(MONTH(K17),connector,DAY(K17),connector,YEAR(K17)),CONCATENATE(YEAR(K17),connector,MONTH(K17),connector,DAY(K17))))),"")</f>
        <v>Due date: 2022/8/31</v>
      </c>
      <c r="M17" s="299" t="str">
        <f>IFERROR(IF(LEN(INDEX(Database!E$9:E$508,B17))=0,"",INDEX(Database!E$9:E$508,B17)),"")</f>
        <v>Research</v>
      </c>
      <c r="N17" s="301">
        <f>IFERROR(IF(LEN(INDEX(Database!K$9:K$508,B17))=0,$AJ$3,INDEX(Database!K$9:K$508,B17)),"")</f>
        <v>0.7</v>
      </c>
      <c r="O17" s="302">
        <f>IFERROR(IF(LEN(INDEX(Database!L$9:L$508,B17))=0,$AJ$3,INDEX(Database!L$9:L$508,B17)),"")</f>
        <v>122</v>
      </c>
      <c r="P17" s="303" t="str">
        <f>IFERROR(IF(LEN(INDEX(Database!M$9:M$508,B17))=0,"",INDEX(Database!M$9:M$508,B17)),"")</f>
        <v/>
      </c>
      <c r="Q17" s="304">
        <f t="shared" ca="1" si="0"/>
        <v>10</v>
      </c>
      <c r="R17" s="305">
        <f t="shared" si="1"/>
        <v>6</v>
      </c>
      <c r="S17" s="305">
        <f t="shared" si="2"/>
        <v>8</v>
      </c>
      <c r="T17" s="305" t="str">
        <f>IFERROR(IF(H17=$AJ$3,$AJ$3,INDEX(Kanban_Helper!$J$5:$J$16,MATCH(MONTH(H17),Kanban_Helper!$I$5:$I$16,0))&amp;" - "&amp;YEAR(H17)),"$AD$3")</f>
        <v>Jun - 2022</v>
      </c>
      <c r="U17" s="305" t="str">
        <f>IFERROR(IF(J17=$AJ$3,$AJ$3,INDEX(Kanban_Helper!$J$5:$J$16,MATCH(MONTH(J17),Kanban_Helper!$I$5:$I$16,0))&amp;" - "&amp;YEAR(J17)),$AJ$3)</f>
        <v>Aug - 2022</v>
      </c>
      <c r="V17" s="305" t="str">
        <f t="shared" ca="1" si="3"/>
        <v/>
      </c>
      <c r="W17" s="305" t="str">
        <f t="shared" ca="1" si="4"/>
        <v/>
      </c>
      <c r="X17" s="305" t="str">
        <f t="shared" ca="1" si="8"/>
        <v>In the past</v>
      </c>
      <c r="Y17" s="305" t="str">
        <f t="shared" ca="1" si="5"/>
        <v>No</v>
      </c>
      <c r="Z17" s="306">
        <f t="shared" si="9"/>
        <v>85.399999999999991</v>
      </c>
      <c r="AA17" s="306">
        <f t="shared" si="10"/>
        <v>36.600000000000009</v>
      </c>
      <c r="AB17" s="306" t="str">
        <f t="shared" ca="1" si="11"/>
        <v>Active</v>
      </c>
      <c r="AC17" s="307">
        <f>IF(OR(Calendar!$I$7="All",Calendar!$I$7="",Calendar!$I$7=E17),1,0)
*IF(OR(Calendar!$K$7="All",Calendar!$K$7="",Calendar!$K$7=G17),1,0)
*IF(OR(Calendar!$M$7="All",Calendar!$M$7="",Calendar!$M$7=M17),1,0)
*IF(AND(ISNUMBER(AD17),AD17&gt;=chosenDate,AD17&lt;=lastDay),1,0)</f>
        <v>0</v>
      </c>
      <c r="AD17" s="308">
        <f>IF(Calendar!$O$7="Start Date",H17,IF(Calendar!$O$7="Finish Date",I17,J17))</f>
        <v>44713</v>
      </c>
      <c r="AE17" s="307">
        <f>COUNTIFS($AC$8:AC17,1,$AD$8:AD17,AD17)</f>
        <v>0</v>
      </c>
      <c r="AF17" s="17"/>
      <c r="AG17" s="131"/>
      <c r="AJ17" s="10" t="s">
        <v>168</v>
      </c>
      <c r="AK17" s="10" t="s">
        <v>169</v>
      </c>
      <c r="AM17" s="10">
        <v>9</v>
      </c>
      <c r="AN17" s="311" t="str">
        <f t="array" ref="AN17">IFERROR(INDEX(Settings!$C$7:$C$31,SMALL(IF(Settings!$C$7:$C$31&lt;&gt;"",ROW(Settings!$C$7:$C$31)-ROW(Settings!$C$6)),AM17),1),"")</f>
        <v/>
      </c>
      <c r="AR17" s="311" t="str">
        <f t="array" ref="AR17">IFERROR(INDEX(Settings!$E$7:$E$31,SMALL(IF(Settings!$E$7:$E$31&lt;&gt;"",ROW(Settings!$E$7:$E$31)-ROW(Settings!$E$6)),AM17),1),"")</f>
        <v/>
      </c>
    </row>
    <row r="18" spans="2:47" s="10" customFormat="1" x14ac:dyDescent="0.25">
      <c r="B18" s="15">
        <v>11</v>
      </c>
      <c r="C18" s="297" t="str">
        <f>IFERROR(IF(LEN(INDEX(Database!C$9:C$508,B18))=0,"",INDEX(Database!C$9:C$508,B18)),"")</f>
        <v/>
      </c>
      <c r="D18" s="298" t="str">
        <f ca="1">IFERROR(IF(LEN(INDEX(Database!D$9:D$508,B18))=0,"",INDEX(Database!D$9:D$508,B18)) &amp; IF(Y18="Yes", " Overdue!",""),"")</f>
        <v>Setting an IT Meeting</v>
      </c>
      <c r="E18" s="299" t="str">
        <f>IFERROR(IF(LEN(INDEX(Database!G$9:G$508,B18))=0,$AJ$3,INDEX(Database!G$9:G$508,B18)),"")</f>
        <v>Mandy McDonell</v>
      </c>
      <c r="F18" s="299" t="str">
        <f>IF(ISNUMBER(SEARCH("%",Settings!$I$30,1)),E18 &amp; "|Progress: " &amp; IF(ISNUMBER(N18),100*N18 &amp;"%", "-"),E18)</f>
        <v>Mandy McDonell</v>
      </c>
      <c r="G18" s="299" t="str">
        <f>IFERROR(IF(LEN(INDEX(Database!F$9:F$508,B18))=0,$AJ$3,INDEX(Database!F$9:F$508,B18)),"")</f>
        <v>Low</v>
      </c>
      <c r="H18" s="300">
        <f>IFERROR(IF(LEN(INDEX(Database!H$9:H$508,B18))=0,$AJ$3,INDEX(Database!H$9:H$508,B18)),"")</f>
        <v>44670</v>
      </c>
      <c r="I18" s="300" t="str">
        <f>IFERROR(IF(LEN(INDEX(Database!I$9:I$508,B18))=0,$AJ$3,INDEX(Database!I$9:I$508,B18)),"")</f>
        <v>Not Set</v>
      </c>
      <c r="J18" s="300">
        <f>IFERROR(IF(LEN(INDEX(Database!J$9:J$508,B18))=0,$AJ$3,INDEX(Database!J$9:J$508,B18)),"")</f>
        <v>44713</v>
      </c>
      <c r="K18" s="300">
        <f>CHOOSE(MATCH(Settings!$I$31,Kanban_Helper!$I$23:$I$25,0),J18,H18,I18)</f>
        <v>44713</v>
      </c>
      <c r="L18" s="300" t="str">
        <f>Settings!$I$31 &amp; ": " &amp; IFERROR(IF(K18=$AJ$3,$AJ$3, IF( order="Day Month Year",CONCATENATE(DAY(K18),connector,MONTH(K18),connector,YEAR(K18)), IF(order="Month Day Year",CONCATENATE(MONTH(K18),connector,DAY(K18),connector,YEAR(K18)),CONCATENATE(YEAR(K18),connector,MONTH(K18),connector,DAY(K18))))),"")</f>
        <v>Due date: 2022/6/1</v>
      </c>
      <c r="M18" s="299" t="str">
        <f>IFERROR(IF(LEN(INDEX(Database!E$9:E$508,B18))=0,"",INDEX(Database!E$9:E$508,B18)),"")</f>
        <v>In Progress</v>
      </c>
      <c r="N18" s="301">
        <f>IFERROR(IF(LEN(INDEX(Database!K$9:K$508,B18))=0,$AJ$3,INDEX(Database!K$9:K$508,B18)),"")</f>
        <v>1</v>
      </c>
      <c r="O18" s="302">
        <f>IFERROR(IF(LEN(INDEX(Database!L$9:L$508,B18))=0,$AJ$3,INDEX(Database!L$9:L$508,B18)),"")</f>
        <v>55</v>
      </c>
      <c r="P18" s="303" t="str">
        <f>IFERROR(IF(LEN(INDEX(Database!M$9:M$508,B18))=0,"",INDEX(Database!M$9:M$508,B18)),"")</f>
        <v/>
      </c>
      <c r="Q18" s="304">
        <f t="shared" ca="1" si="0"/>
        <v>11</v>
      </c>
      <c r="R18" s="305">
        <f t="shared" si="1"/>
        <v>4</v>
      </c>
      <c r="S18" s="305">
        <f t="shared" si="2"/>
        <v>6</v>
      </c>
      <c r="T18" s="305" t="str">
        <f>IFERROR(IF(H18=$AJ$3,$AJ$3,INDEX(Kanban_Helper!$J$5:$J$16,MATCH(MONTH(H18),Kanban_Helper!$I$5:$I$16,0))&amp;" - "&amp;YEAR(H18)),"$AD$3")</f>
        <v>Apr - 2022</v>
      </c>
      <c r="U18" s="305" t="str">
        <f>IFERROR(IF(J18=$AJ$3,$AJ$3,INDEX(Kanban_Helper!$J$5:$J$16,MATCH(MONTH(J18),Kanban_Helper!$I$5:$I$16,0))&amp;" - "&amp;YEAR(J18)),$AJ$3)</f>
        <v>Jun - 2022</v>
      </c>
      <c r="V18" s="305" t="str">
        <f t="shared" ca="1" si="3"/>
        <v/>
      </c>
      <c r="W18" s="305" t="str">
        <f t="shared" ca="1" si="4"/>
        <v/>
      </c>
      <c r="X18" s="305" t="str">
        <f t="shared" ca="1" si="8"/>
        <v>In the past</v>
      </c>
      <c r="Y18" s="305" t="str">
        <f t="shared" ca="1" si="5"/>
        <v>No</v>
      </c>
      <c r="Z18" s="306">
        <f t="shared" si="9"/>
        <v>55</v>
      </c>
      <c r="AA18" s="306">
        <f t="shared" si="10"/>
        <v>0</v>
      </c>
      <c r="AB18" s="306" t="str">
        <f t="shared" ca="1" si="11"/>
        <v>Active</v>
      </c>
      <c r="AC18" s="307">
        <f>IF(OR(Calendar!$I$7="All",Calendar!$I$7="",Calendar!$I$7=E18),1,0)
*IF(OR(Calendar!$K$7="All",Calendar!$K$7="",Calendar!$K$7=G18),1,0)
*IF(OR(Calendar!$M$7="All",Calendar!$M$7="",Calendar!$M$7=M18),1,0)
*IF(AND(ISNUMBER(AD18),AD18&gt;=chosenDate,AD18&lt;=lastDay),1,0)</f>
        <v>1</v>
      </c>
      <c r="AD18" s="308">
        <f>IF(Calendar!$O$7="Start Date",H18,IF(Calendar!$O$7="Finish Date",I18,J18))</f>
        <v>44670</v>
      </c>
      <c r="AE18" s="307">
        <f>COUNTIFS($AC$8:AC18,1,$AD$8:AD18,AD18)</f>
        <v>1</v>
      </c>
      <c r="AF18" s="17"/>
      <c r="AG18" s="131"/>
      <c r="AI18" s="239" t="s">
        <v>148</v>
      </c>
      <c r="AJ18" s="240">
        <f>DATE(Calendar!E7,IFERROR(MATCH(Calendar!$C$7,Calc!AI20:AI31,0),1),1)</f>
        <v>44652</v>
      </c>
      <c r="AK18" s="240">
        <f>MAX(Calendar!C34:O34,Calendar!C42:O42,Calendar!C50:O50)</f>
        <v>44681</v>
      </c>
      <c r="AM18" s="10">
        <v>10</v>
      </c>
      <c r="AN18" s="311" t="str">
        <f t="array" ref="AN18">IFERROR(INDEX(Settings!$C$7:$C$31,SMALL(IF(Settings!$C$7:$C$31&lt;&gt;"",ROW(Settings!$C$7:$C$31)-ROW(Settings!$C$6)),AM18),1),"")</f>
        <v/>
      </c>
      <c r="AR18" s="311" t="str">
        <f t="array" ref="AR18">IFERROR(INDEX(Settings!$E$7:$E$31,SMALL(IF(Settings!$E$7:$E$31&lt;&gt;"",ROW(Settings!$E$7:$E$31)-ROW(Settings!$E$6)),AM18),1),"")</f>
        <v/>
      </c>
    </row>
    <row r="19" spans="2:47" x14ac:dyDescent="0.25">
      <c r="B19" s="15">
        <v>12</v>
      </c>
      <c r="C19" s="297" t="str">
        <f>IFERROR(IF(LEN(INDEX(Database!C$9:C$508,B19))=0,"",INDEX(Database!C$9:C$508,B19)),"")</f>
        <v/>
      </c>
      <c r="D19" s="298" t="str">
        <f ca="1">IFERROR(IF(LEN(INDEX(Database!D$9:D$508,B19))=0,"",INDEX(Database!D$9:D$508,B19)) &amp; IF(Y19="Yes", " Overdue!",""),"")</f>
        <v>Prepare the Model</v>
      </c>
      <c r="E19" s="299" t="str">
        <f>IFERROR(IF(LEN(INDEX(Database!G$9:G$508,B19))=0,$AJ$3,INDEX(Database!G$9:G$508,B19)),"")</f>
        <v>Adam Smith</v>
      </c>
      <c r="F19" s="299" t="str">
        <f>IF(ISNUMBER(SEARCH("%",Settings!$I$30,1)),E19 &amp; "|Progress: " &amp; IF(ISNUMBER(N19),100*N19 &amp;"%", "-"),E19)</f>
        <v>Adam Smith</v>
      </c>
      <c r="G19" s="299" t="str">
        <f>IFERROR(IF(LEN(INDEX(Database!F$9:F$508,B19))=0,$AJ$3,INDEX(Database!F$9:F$508,B19)),"")</f>
        <v>Medium</v>
      </c>
      <c r="H19" s="300">
        <f>IFERROR(IF(LEN(INDEX(Database!H$9:H$508,B19))=0,$AJ$3,INDEX(Database!H$9:H$508,B19)),"")</f>
        <v>44678</v>
      </c>
      <c r="I19" s="300" t="str">
        <f>IFERROR(IF(LEN(INDEX(Database!I$9:I$508,B19))=0,$AJ$3,INDEX(Database!I$9:I$508,B19)),"")</f>
        <v>Not Set</v>
      </c>
      <c r="J19" s="300">
        <f>IFERROR(IF(LEN(INDEX(Database!J$9:J$508,B19))=0,$AJ$3,INDEX(Database!J$9:J$508,B19)),"")</f>
        <v>44803</v>
      </c>
      <c r="K19" s="300">
        <f>CHOOSE(MATCH(Settings!$I$31,Kanban_Helper!$I$23:$I$25,0),J19,H19,I19)</f>
        <v>44803</v>
      </c>
      <c r="L19" s="300" t="str">
        <f>Settings!$I$31 &amp; ": " &amp; IFERROR(IF(K19=$AJ$3,$AJ$3, IF( order="Day Month Year",CONCATENATE(DAY(K19),connector,MONTH(K19),connector,YEAR(K19)), IF(order="Month Day Year",CONCATENATE(MONTH(K19),connector,DAY(K19),connector,YEAR(K19)),CONCATENATE(YEAR(K19),connector,MONTH(K19),connector,DAY(K19))))),"")</f>
        <v>Due date: 2022/8/30</v>
      </c>
      <c r="M19" s="299" t="str">
        <f>IFERROR(IF(LEN(INDEX(Database!E$9:E$508,B19))=0,"",INDEX(Database!E$9:E$508,B19)),"")</f>
        <v>In Progress</v>
      </c>
      <c r="N19" s="301">
        <f>IFERROR(IF(LEN(INDEX(Database!K$9:K$508,B19))=0,$AJ$3,INDEX(Database!K$9:K$508,B19)),"")</f>
        <v>0.4</v>
      </c>
      <c r="O19" s="302">
        <f>IFERROR(IF(LEN(INDEX(Database!L$9:L$508,B19))=0,$AJ$3,INDEX(Database!L$9:L$508,B19)),"")</f>
        <v>64</v>
      </c>
      <c r="P19" s="303" t="str">
        <f>IFERROR(IF(LEN(INDEX(Database!M$9:M$508,B19))=0,"",INDEX(Database!M$9:M$508,B19)),"")</f>
        <v/>
      </c>
      <c r="Q19" s="304">
        <f t="shared" ca="1" si="0"/>
        <v>12</v>
      </c>
      <c r="R19" s="305">
        <f t="shared" si="1"/>
        <v>4</v>
      </c>
      <c r="S19" s="305">
        <f t="shared" si="2"/>
        <v>8</v>
      </c>
      <c r="T19" s="305" t="str">
        <f>IFERROR(IF(H19=$AJ$3,$AJ$3,INDEX(Kanban_Helper!$J$5:$J$16,MATCH(MONTH(H19),Kanban_Helper!$I$5:$I$16,0))&amp;" - "&amp;YEAR(H19)),"$AD$3")</f>
        <v>Apr - 2022</v>
      </c>
      <c r="U19" s="305" t="str">
        <f>IFERROR(IF(J19=$AJ$3,$AJ$3,INDEX(Kanban_Helper!$J$5:$J$16,MATCH(MONTH(J19),Kanban_Helper!$I$5:$I$16,0))&amp;" - "&amp;YEAR(J19)),$AJ$3)</f>
        <v>Aug - 2022</v>
      </c>
      <c r="V19" s="305" t="str">
        <f t="shared" ca="1" si="3"/>
        <v/>
      </c>
      <c r="W19" s="305" t="str">
        <f t="shared" ca="1" si="4"/>
        <v/>
      </c>
      <c r="X19" s="305" t="str">
        <f t="shared" ca="1" si="8"/>
        <v>In the past</v>
      </c>
      <c r="Y19" s="305" t="str">
        <f t="shared" ca="1" si="5"/>
        <v>No</v>
      </c>
      <c r="Z19" s="306">
        <f t="shared" si="9"/>
        <v>25.6</v>
      </c>
      <c r="AA19" s="306">
        <f t="shared" si="10"/>
        <v>38.4</v>
      </c>
      <c r="AB19" s="306" t="str">
        <f t="shared" ca="1" si="11"/>
        <v>Active</v>
      </c>
      <c r="AC19" s="307">
        <f>IF(OR(Calendar!$I$7="All",Calendar!$I$7="",Calendar!$I$7=E19),1,0)
*IF(OR(Calendar!$K$7="All",Calendar!$K$7="",Calendar!$K$7=G19),1,0)
*IF(OR(Calendar!$M$7="All",Calendar!$M$7="",Calendar!$M$7=M19),1,0)
*IF(AND(ISNUMBER(AD19),AD19&gt;=chosenDate,AD19&lt;=lastDay),1,0)</f>
        <v>1</v>
      </c>
      <c r="AD19" s="308">
        <f>IF(Calendar!$O$7="Start Date",H19,IF(Calendar!$O$7="Finish Date",I19,J19))</f>
        <v>44678</v>
      </c>
      <c r="AE19" s="307">
        <f>COUNTIFS($AC$8:AC19,1,$AD$8:AD19,AD19)</f>
        <v>1</v>
      </c>
      <c r="AF19" s="17"/>
      <c r="AG19" s="131"/>
      <c r="AH19" s="10"/>
      <c r="AI19" s="239" t="s">
        <v>149</v>
      </c>
      <c r="AJ19" s="239" t="s">
        <v>150</v>
      </c>
      <c r="AK19" s="10"/>
      <c r="AL19" s="10"/>
      <c r="AM19" s="10">
        <v>11</v>
      </c>
      <c r="AN19" s="311" t="str">
        <f t="array" ref="AN19">IFERROR(INDEX(Settings!$C$7:$C$31,SMALL(IF(Settings!$C$7:$C$31&lt;&gt;"",ROW(Settings!$C$7:$C$31)-ROW(Settings!$C$6)),AM19),1),"")</f>
        <v/>
      </c>
      <c r="AO19" s="10"/>
      <c r="AP19" s="10"/>
      <c r="AQ19" s="10"/>
      <c r="AR19" s="311" t="str">
        <f t="array" ref="AR19">IFERROR(INDEX(Settings!$E$7:$E$31,SMALL(IF(Settings!$E$7:$E$31&lt;&gt;"",ROW(Settings!$E$7:$E$31)-ROW(Settings!$E$6)),AM19),1),"")</f>
        <v/>
      </c>
      <c r="AS19" s="10"/>
      <c r="AT19" s="10"/>
      <c r="AU19" s="10"/>
    </row>
    <row r="20" spans="2:47" x14ac:dyDescent="0.25">
      <c r="B20" s="15">
        <v>13</v>
      </c>
      <c r="C20" s="297" t="str">
        <f>IFERROR(IF(LEN(INDEX(Database!C$9:C$508,B20))=0,"",INDEX(Database!C$9:C$508,B20)),"")</f>
        <v/>
      </c>
      <c r="D20" s="298" t="str">
        <f ca="1">IFERROR(IF(LEN(INDEX(Database!D$9:D$508,B20))=0,"",INDEX(Database!D$9:D$508,B20)) &amp; IF(Y20="Yes", " Overdue!",""),"")</f>
        <v>Save the model to archive Overdue!</v>
      </c>
      <c r="E20" s="299" t="str">
        <f>IFERROR(IF(LEN(INDEX(Database!G$9:G$508,B20))=0,$AJ$3,INDEX(Database!G$9:G$508,B20)),"")</f>
        <v>Conrad Lanfear</v>
      </c>
      <c r="F20" s="299" t="str">
        <f>IF(ISNUMBER(SEARCH("%",Settings!$I$30,1)),E20 &amp; "|Progress: " &amp; IF(ISNUMBER(N20),100*N20 &amp;"%", "-"),E20)</f>
        <v>Conrad Lanfear</v>
      </c>
      <c r="G20" s="299" t="str">
        <f>IFERROR(IF(LEN(INDEX(Database!F$9:F$508,B20))=0,$AJ$3,INDEX(Database!F$9:F$508,B20)),"")</f>
        <v>Low</v>
      </c>
      <c r="H20" s="300">
        <f>IFERROR(IF(LEN(INDEX(Database!H$9:H$508,B20))=0,$AJ$3,INDEX(Database!H$9:H$508,B20)),"")</f>
        <v>44651</v>
      </c>
      <c r="I20" s="300">
        <f>IFERROR(IF(LEN(INDEX(Database!I$9:I$508,B20))=0,$AJ$3,INDEX(Database!I$9:I$508,B20)),"")</f>
        <v>44681</v>
      </c>
      <c r="J20" s="300">
        <f>IFERROR(IF(LEN(INDEX(Database!J$9:J$508,B20))=0,$AJ$3,INDEX(Database!J$9:J$508,B20)),"")</f>
        <v>44679</v>
      </c>
      <c r="K20" s="300">
        <f>CHOOSE(MATCH(Settings!$I$31,Kanban_Helper!$I$23:$I$25,0),J20,H20,I20)</f>
        <v>44679</v>
      </c>
      <c r="L20" s="300" t="str">
        <f>Settings!$I$31 &amp; ": " &amp; IFERROR(IF(K20=$AJ$3,$AJ$3, IF( order="Day Month Year",CONCATENATE(DAY(K20),connector,MONTH(K20),connector,YEAR(K20)), IF(order="Month Day Year",CONCATENATE(MONTH(K20),connector,DAY(K20),connector,YEAR(K20)),CONCATENATE(YEAR(K20),connector,MONTH(K20),connector,DAY(K20))))),"")</f>
        <v>Due date: 2022/4/28</v>
      </c>
      <c r="M20" s="299" t="str">
        <f>IFERROR(IF(LEN(INDEX(Database!E$9:E$508,B20))=0,"",INDEX(Database!E$9:E$508,B20)),"")</f>
        <v>Done</v>
      </c>
      <c r="N20" s="301">
        <f>IFERROR(IF(LEN(INDEX(Database!K$9:K$508,B20))=0,$AJ$3,INDEX(Database!K$9:K$508,B20)),"")</f>
        <v>0.4</v>
      </c>
      <c r="O20" s="302">
        <f>IFERROR(IF(LEN(INDEX(Database!L$9:L$508,B20))=0,$AJ$3,INDEX(Database!L$9:L$508,B20)),"")</f>
        <v>64</v>
      </c>
      <c r="P20" s="303" t="str">
        <f>IFERROR(IF(LEN(INDEX(Database!M$9:M$508,B20))=0,"",INDEX(Database!M$9:M$508,B20)),"")</f>
        <v/>
      </c>
      <c r="Q20" s="304">
        <f t="shared" ca="1" si="0"/>
        <v>13</v>
      </c>
      <c r="R20" s="305">
        <f t="shared" si="1"/>
        <v>3</v>
      </c>
      <c r="S20" s="305">
        <f t="shared" si="2"/>
        <v>4</v>
      </c>
      <c r="T20" s="305" t="str">
        <f>IFERROR(IF(H20=$AJ$3,$AJ$3,INDEX(Kanban_Helper!$J$5:$J$16,MATCH(MONTH(H20),Kanban_Helper!$I$5:$I$16,0))&amp;" - "&amp;YEAR(H20)),"$AD$3")</f>
        <v>Mar - 2022</v>
      </c>
      <c r="U20" s="305" t="str">
        <f>IFERROR(IF(J20=$AJ$3,$AJ$3,INDEX(Kanban_Helper!$J$5:$J$16,MATCH(MONTH(J20),Kanban_Helper!$I$5:$I$16,0))&amp;" - "&amp;YEAR(J20)),$AJ$3)</f>
        <v>Apr - 2022</v>
      </c>
      <c r="V20" s="305">
        <f t="shared" ca="1" si="3"/>
        <v>30</v>
      </c>
      <c r="W20" s="305">
        <f t="shared" ca="1" si="4"/>
        <v>2</v>
      </c>
      <c r="X20" s="305" t="str">
        <f t="shared" ca="1" si="8"/>
        <v>In the past</v>
      </c>
      <c r="Y20" s="305" t="str">
        <f t="shared" ca="1" si="5"/>
        <v>Yes</v>
      </c>
      <c r="Z20" s="306">
        <f t="shared" si="9"/>
        <v>25.6</v>
      </c>
      <c r="AA20" s="306">
        <f t="shared" si="10"/>
        <v>38.4</v>
      </c>
      <c r="AB20" s="306" t="str">
        <f t="shared" ca="1" si="11"/>
        <v>Active</v>
      </c>
      <c r="AC20" s="307">
        <f>IF(OR(Calendar!$I$7="All",Calendar!$I$7="",Calendar!$I$7=E20),1,0)
*IF(OR(Calendar!$K$7="All",Calendar!$K$7="",Calendar!$K$7=G20),1,0)
*IF(OR(Calendar!$M$7="All",Calendar!$M$7="",Calendar!$M$7=M20),1,0)
*IF(AND(ISNUMBER(AD20),AD20&gt;=chosenDate,AD20&lt;=lastDay),1,0)</f>
        <v>0</v>
      </c>
      <c r="AD20" s="308">
        <f>IF(Calendar!$O$7="Start Date",H20,IF(Calendar!$O$7="Finish Date",I20,J20))</f>
        <v>44651</v>
      </c>
      <c r="AE20" s="307">
        <f>COUNTIFS($AC$8:AC20,1,$AD$8:AD20,AD20)</f>
        <v>0</v>
      </c>
      <c r="AF20" s="17"/>
      <c r="AG20" s="131"/>
      <c r="AH20" s="10"/>
      <c r="AI20" s="241" t="s">
        <v>151</v>
      </c>
      <c r="AJ20" s="241">
        <v>2022</v>
      </c>
      <c r="AK20" s="10"/>
      <c r="AL20" s="10"/>
      <c r="AM20" s="10">
        <v>12</v>
      </c>
      <c r="AN20" s="311" t="str">
        <f t="array" ref="AN20">IFERROR(INDEX(Settings!$C$7:$C$31,SMALL(IF(Settings!$C$7:$C$31&lt;&gt;"",ROW(Settings!$C$7:$C$31)-ROW(Settings!$C$6)),AM20),1),"")</f>
        <v/>
      </c>
      <c r="AO20" s="10"/>
      <c r="AP20" s="10"/>
      <c r="AQ20" s="10"/>
      <c r="AR20" s="311" t="str">
        <f t="array" ref="AR20">IFERROR(INDEX(Settings!$E$7:$E$31,SMALL(IF(Settings!$E$7:$E$31&lt;&gt;"",ROW(Settings!$E$7:$E$31)-ROW(Settings!$E$6)),AM20),1),"")</f>
        <v/>
      </c>
      <c r="AS20" s="10"/>
      <c r="AT20" s="10"/>
      <c r="AU20" s="10"/>
    </row>
    <row r="21" spans="2:47" x14ac:dyDescent="0.25">
      <c r="B21" s="15">
        <v>14</v>
      </c>
      <c r="C21" s="297" t="str">
        <f>IFERROR(IF(LEN(INDEX(Database!C$9:C$508,B21))=0,"",INDEX(Database!C$9:C$508,B21)),"")</f>
        <v/>
      </c>
      <c r="D21" s="298" t="str">
        <f ca="1">IFERROR(IF(LEN(INDEX(Database!D$9:D$508,B21))=0,"",INDEX(Database!D$9:D$508,B21)) &amp; IF(Y21="Yes", " Overdue!",""),"")</f>
        <v/>
      </c>
      <c r="E21" s="299" t="str">
        <f>IFERROR(IF(LEN(INDEX(Database!G$9:G$508,B21))=0,$AJ$3,INDEX(Database!G$9:G$508,B21)),"")</f>
        <v>Not Set</v>
      </c>
      <c r="F21" s="299" t="str">
        <f>IF(ISNUMBER(SEARCH("%",Settings!$I$30,1)),E21 &amp; "|Progress: " &amp; IF(ISNUMBER(N21),100*N21 &amp;"%", "-"),E21)</f>
        <v>Not Set</v>
      </c>
      <c r="G21" s="299" t="str">
        <f>IFERROR(IF(LEN(INDEX(Database!F$9:F$508,B21))=0,$AJ$3,INDEX(Database!F$9:F$508,B21)),"")</f>
        <v>Not Set</v>
      </c>
      <c r="H21" s="300" t="str">
        <f>IFERROR(IF(LEN(INDEX(Database!H$9:H$508,B21))=0,$AJ$3,INDEX(Database!H$9:H$508,B21)),"")</f>
        <v>Not Set</v>
      </c>
      <c r="I21" s="300" t="str">
        <f>IFERROR(IF(LEN(INDEX(Database!I$9:I$508,B21))=0,$AJ$3,INDEX(Database!I$9:I$508,B21)),"")</f>
        <v>Not Set</v>
      </c>
      <c r="J21" s="300" t="str">
        <f>IFERROR(IF(LEN(INDEX(Database!J$9:J$508,B21))=0,$AJ$3,INDEX(Database!J$9:J$508,B21)),"")</f>
        <v>Not Set</v>
      </c>
      <c r="K21" s="300" t="str">
        <f>CHOOSE(MATCH(Settings!$I$31,Kanban_Helper!$I$23:$I$25,0),J21,H21,I21)</f>
        <v>Not Set</v>
      </c>
      <c r="L21" s="300" t="str">
        <f>Settings!$I$31 &amp; ": " &amp; IFERROR(IF(K21=$AJ$3,$AJ$3, IF( order="Day Month Year",CONCATENATE(DAY(K21),connector,MONTH(K21),connector,YEAR(K21)), IF(order="Month Day Year",CONCATENATE(MONTH(K21),connector,DAY(K21),connector,YEAR(K21)),CONCATENATE(YEAR(K21),connector,MONTH(K21),connector,DAY(K21))))),"")</f>
        <v>Due date: Not Set</v>
      </c>
      <c r="M21" s="299" t="str">
        <f>IFERROR(IF(LEN(INDEX(Database!E$9:E$508,B21))=0,"",INDEX(Database!E$9:E$508,B21)),"")</f>
        <v/>
      </c>
      <c r="N21" s="301" t="str">
        <f>IFERROR(IF(LEN(INDEX(Database!K$9:K$508,B21))=0,$AJ$3,INDEX(Database!K$9:K$508,B21)),"")</f>
        <v>Not Set</v>
      </c>
      <c r="O21" s="302" t="str">
        <f>IFERROR(IF(LEN(INDEX(Database!L$9:L$508,B21))=0,$AJ$3,INDEX(Database!L$9:L$508,B21)),"")</f>
        <v>Not Set</v>
      </c>
      <c r="P21" s="303" t="str">
        <f>IFERROR(IF(LEN(INDEX(Database!M$9:M$508,B21))=0,"",INDEX(Database!M$9:M$508,B21)),"")</f>
        <v/>
      </c>
      <c r="Q21" s="304" t="str">
        <f t="shared" ca="1" si="0"/>
        <v/>
      </c>
      <c r="R21" s="305" t="str">
        <f t="shared" si="1"/>
        <v>Not Set</v>
      </c>
      <c r="S21" s="305" t="str">
        <f t="shared" si="2"/>
        <v>Not Set</v>
      </c>
      <c r="T21" s="305" t="str">
        <f>IFERROR(IF(H21=$AJ$3,$AJ$3,INDEX(Kanban_Helper!$J$5:$J$16,MATCH(MONTH(H21),Kanban_Helper!$I$5:$I$16,0))&amp;" - "&amp;YEAR(H21)),"$AD$3")</f>
        <v>Not Set</v>
      </c>
      <c r="U21" s="305" t="str">
        <f>IFERROR(IF(J21=$AJ$3,$AJ$3,INDEX(Kanban_Helper!$J$5:$J$16,MATCH(MONTH(J21),Kanban_Helper!$I$5:$I$16,0))&amp;" - "&amp;YEAR(J21)),$AJ$3)</f>
        <v>Not Set</v>
      </c>
      <c r="V21" s="305" t="str">
        <f t="shared" ca="1" si="3"/>
        <v/>
      </c>
      <c r="W21" s="305" t="str">
        <f t="shared" ca="1" si="4"/>
        <v/>
      </c>
      <c r="X21" s="305" t="str">
        <f t="shared" ca="1" si="8"/>
        <v>Not Set</v>
      </c>
      <c r="Y21" s="305" t="str">
        <f t="shared" ca="1" si="5"/>
        <v>Not Set</v>
      </c>
      <c r="Z21" s="306" t="str">
        <f t="shared" si="9"/>
        <v/>
      </c>
      <c r="AA21" s="306" t="str">
        <f t="shared" si="10"/>
        <v/>
      </c>
      <c r="AB21" s="306" t="str">
        <f t="shared" ca="1" si="11"/>
        <v>Inactive</v>
      </c>
      <c r="AC21" s="307">
        <f>IF(OR(Calendar!$I$7="All",Calendar!$I$7="",Calendar!$I$7=E21),1,0)
*IF(OR(Calendar!$K$7="All",Calendar!$K$7="",Calendar!$K$7=G21),1,0)
*IF(OR(Calendar!$M$7="All",Calendar!$M$7="",Calendar!$M$7=M21),1,0)
*IF(AND(ISNUMBER(AD21),AD21&gt;=chosenDate,AD21&lt;=lastDay),1,0)</f>
        <v>0</v>
      </c>
      <c r="AD21" s="308" t="str">
        <f>IF(Calendar!$O$7="Start Date",H21,IF(Calendar!$O$7="Finish Date",I21,J21))</f>
        <v>Not Set</v>
      </c>
      <c r="AE21" s="307">
        <f>COUNTIFS($AC$8:AC21,1,$AD$8:AD21,AD21)</f>
        <v>0</v>
      </c>
      <c r="AF21" s="17"/>
      <c r="AG21" s="131"/>
      <c r="AH21" s="10"/>
      <c r="AI21" s="241" t="s">
        <v>152</v>
      </c>
      <c r="AJ21" s="241">
        <v>2023</v>
      </c>
      <c r="AK21" s="10"/>
      <c r="AL21" s="10"/>
      <c r="AM21" s="10">
        <v>13</v>
      </c>
      <c r="AN21" s="311" t="str">
        <f t="array" ref="AN21">IFERROR(INDEX(Settings!$C$7:$C$31,SMALL(IF(Settings!$C$7:$C$31&lt;&gt;"",ROW(Settings!$C$7:$C$31)-ROW(Settings!$C$6)),AM21),1),"")</f>
        <v/>
      </c>
      <c r="AO21" s="10"/>
      <c r="AP21" s="10"/>
      <c r="AQ21" s="10"/>
      <c r="AR21" s="311" t="str">
        <f t="array" ref="AR21">IFERROR(INDEX(Settings!$E$7:$E$31,SMALL(IF(Settings!$E$7:$E$31&lt;&gt;"",ROW(Settings!$E$7:$E$31)-ROW(Settings!$E$6)),AM21),1),"")</f>
        <v/>
      </c>
      <c r="AS21" s="10"/>
      <c r="AT21" s="10"/>
      <c r="AU21" s="10"/>
    </row>
    <row r="22" spans="2:47" x14ac:dyDescent="0.25">
      <c r="B22" s="15">
        <v>15</v>
      </c>
      <c r="C22" s="297" t="str">
        <f>IFERROR(IF(LEN(INDEX(Database!C$9:C$508,B22))=0,"",INDEX(Database!C$9:C$508,B22)),"")</f>
        <v/>
      </c>
      <c r="D22" s="298" t="str">
        <f ca="1">IFERROR(IF(LEN(INDEX(Database!D$9:D$508,B22))=0,"",INDEX(Database!D$9:D$508,B22)) &amp; IF(Y22="Yes", " Overdue!",""),"")</f>
        <v/>
      </c>
      <c r="E22" s="299" t="str">
        <f>IFERROR(IF(LEN(INDEX(Database!G$9:G$508,B22))=0,$AJ$3,INDEX(Database!G$9:G$508,B22)),"")</f>
        <v>Not Set</v>
      </c>
      <c r="F22" s="299" t="str">
        <f>IF(ISNUMBER(SEARCH("%",Settings!$I$30,1)),E22 &amp; "|Progress: " &amp; IF(ISNUMBER(N22),100*N22 &amp;"%", "-"),E22)</f>
        <v>Not Set</v>
      </c>
      <c r="G22" s="299" t="str">
        <f>IFERROR(IF(LEN(INDEX(Database!F$9:F$508,B22))=0,$AJ$3,INDEX(Database!F$9:F$508,B22)),"")</f>
        <v>Not Set</v>
      </c>
      <c r="H22" s="300" t="str">
        <f>IFERROR(IF(LEN(INDEX(Database!H$9:H$508,B22))=0,$AJ$3,INDEX(Database!H$9:H$508,B22)),"")</f>
        <v>Not Set</v>
      </c>
      <c r="I22" s="300" t="str">
        <f>IFERROR(IF(LEN(INDEX(Database!I$9:I$508,B22))=0,$AJ$3,INDEX(Database!I$9:I$508,B22)),"")</f>
        <v>Not Set</v>
      </c>
      <c r="J22" s="300" t="str">
        <f>IFERROR(IF(LEN(INDEX(Database!J$9:J$508,B22))=0,$AJ$3,INDEX(Database!J$9:J$508,B22)),"")</f>
        <v>Not Set</v>
      </c>
      <c r="K22" s="300" t="str">
        <f>CHOOSE(MATCH(Settings!$I$31,Kanban_Helper!$I$23:$I$25,0),J22,H22,I22)</f>
        <v>Not Set</v>
      </c>
      <c r="L22" s="300" t="str">
        <f>Settings!$I$31 &amp; ": " &amp; IFERROR(IF(K22=$AJ$3,$AJ$3, IF( order="Day Month Year",CONCATENATE(DAY(K22),connector,MONTH(K22),connector,YEAR(K22)), IF(order="Month Day Year",CONCATENATE(MONTH(K22),connector,DAY(K22),connector,YEAR(K22)),CONCATENATE(YEAR(K22),connector,MONTH(K22),connector,DAY(K22))))),"")</f>
        <v>Due date: Not Set</v>
      </c>
      <c r="M22" s="299" t="str">
        <f>IFERROR(IF(LEN(INDEX(Database!E$9:E$508,B22))=0,"",INDEX(Database!E$9:E$508,B22)),"")</f>
        <v/>
      </c>
      <c r="N22" s="301" t="str">
        <f>IFERROR(IF(LEN(INDEX(Database!K$9:K$508,B22))=0,$AJ$3,INDEX(Database!K$9:K$508,B22)),"")</f>
        <v>Not Set</v>
      </c>
      <c r="O22" s="302" t="str">
        <f>IFERROR(IF(LEN(INDEX(Database!L$9:L$508,B22))=0,$AJ$3,INDEX(Database!L$9:L$508,B22)),"")</f>
        <v>Not Set</v>
      </c>
      <c r="P22" s="303" t="str">
        <f>IFERROR(IF(LEN(INDEX(Database!M$9:M$508,B22))=0,"",INDEX(Database!M$9:M$508,B22)),"")</f>
        <v/>
      </c>
      <c r="Q22" s="304" t="str">
        <f t="shared" ca="1" si="0"/>
        <v/>
      </c>
      <c r="R22" s="305" t="str">
        <f t="shared" si="1"/>
        <v>Not Set</v>
      </c>
      <c r="S22" s="305" t="str">
        <f t="shared" si="2"/>
        <v>Not Set</v>
      </c>
      <c r="T22" s="305" t="str">
        <f>IFERROR(IF(H22=$AJ$3,$AJ$3,INDEX(Kanban_Helper!$J$5:$J$16,MATCH(MONTH(H22),Kanban_Helper!$I$5:$I$16,0))&amp;" - "&amp;YEAR(H22)),"$AD$3")</f>
        <v>Not Set</v>
      </c>
      <c r="U22" s="305" t="str">
        <f>IFERROR(IF(J22=$AJ$3,$AJ$3,INDEX(Kanban_Helper!$J$5:$J$16,MATCH(MONTH(J22),Kanban_Helper!$I$5:$I$16,0))&amp;" - "&amp;YEAR(J22)),$AJ$3)</f>
        <v>Not Set</v>
      </c>
      <c r="V22" s="305" t="str">
        <f t="shared" ca="1" si="3"/>
        <v/>
      </c>
      <c r="W22" s="305" t="str">
        <f t="shared" ca="1" si="4"/>
        <v/>
      </c>
      <c r="X22" s="305" t="str">
        <f t="shared" ca="1" si="8"/>
        <v>Not Set</v>
      </c>
      <c r="Y22" s="305" t="str">
        <f t="shared" ca="1" si="5"/>
        <v>Not Set</v>
      </c>
      <c r="Z22" s="306" t="str">
        <f t="shared" si="9"/>
        <v/>
      </c>
      <c r="AA22" s="306" t="str">
        <f t="shared" si="10"/>
        <v/>
      </c>
      <c r="AB22" s="306" t="str">
        <f t="shared" ca="1" si="11"/>
        <v>Inactive</v>
      </c>
      <c r="AC22" s="307">
        <f>IF(OR(Calendar!$I$7="All",Calendar!$I$7="",Calendar!$I$7=E22),1,0)
*IF(OR(Calendar!$K$7="All",Calendar!$K$7="",Calendar!$K$7=G22),1,0)
*IF(OR(Calendar!$M$7="All",Calendar!$M$7="",Calendar!$M$7=M22),1,0)
*IF(AND(ISNUMBER(AD22),AD22&gt;=chosenDate,AD22&lt;=lastDay),1,0)</f>
        <v>0</v>
      </c>
      <c r="AD22" s="308" t="str">
        <f>IF(Calendar!$O$7="Start Date",H22,IF(Calendar!$O$7="Finish Date",I22,J22))</f>
        <v>Not Set</v>
      </c>
      <c r="AE22" s="307">
        <f>COUNTIFS($AC$8:AC22,1,$AD$8:AD22,AD22)</f>
        <v>0</v>
      </c>
      <c r="AF22" s="17"/>
      <c r="AG22" s="131"/>
      <c r="AH22" s="10"/>
      <c r="AI22" s="241" t="s">
        <v>153</v>
      </c>
      <c r="AJ22" s="241">
        <v>2024</v>
      </c>
      <c r="AK22" s="10"/>
      <c r="AL22" s="10"/>
      <c r="AM22" s="10">
        <v>14</v>
      </c>
      <c r="AN22" s="311" t="str">
        <f t="array" ref="AN22">IFERROR(INDEX(Settings!$C$7:$C$31,SMALL(IF(Settings!$C$7:$C$31&lt;&gt;"",ROW(Settings!$C$7:$C$31)-ROW(Settings!$C$6)),AM22),1),"")</f>
        <v/>
      </c>
      <c r="AO22" s="10"/>
      <c r="AP22" s="10"/>
      <c r="AQ22" s="10"/>
      <c r="AR22" s="311" t="str">
        <f t="array" ref="AR22">IFERROR(INDEX(Settings!$E$7:$E$31,SMALL(IF(Settings!$E$7:$E$31&lt;&gt;"",ROW(Settings!$E$7:$E$31)-ROW(Settings!$E$6)),AM22),1),"")</f>
        <v/>
      </c>
      <c r="AS22" s="10"/>
      <c r="AT22" s="10"/>
      <c r="AU22" s="10"/>
    </row>
    <row r="23" spans="2:47" x14ac:dyDescent="0.25">
      <c r="B23" s="15">
        <v>16</v>
      </c>
      <c r="C23" s="297" t="str">
        <f>IFERROR(IF(LEN(INDEX(Database!C$9:C$508,B23))=0,"",INDEX(Database!C$9:C$508,B23)),"")</f>
        <v/>
      </c>
      <c r="D23" s="298" t="str">
        <f ca="1">IFERROR(IF(LEN(INDEX(Database!D$9:D$508,B23))=0,"",INDEX(Database!D$9:D$508,B23)) &amp; IF(Y23="Yes", " Overdue!",""),"")</f>
        <v/>
      </c>
      <c r="E23" s="299" t="str">
        <f>IFERROR(IF(LEN(INDEX(Database!G$9:G$508,B23))=0,$AJ$3,INDEX(Database!G$9:G$508,B23)),"")</f>
        <v>Not Set</v>
      </c>
      <c r="F23" s="299" t="str">
        <f>IF(ISNUMBER(SEARCH("%",Settings!$I$30,1)),E23 &amp; "|Progress: " &amp; IF(ISNUMBER(N23),100*N23 &amp;"%", "-"),E23)</f>
        <v>Not Set</v>
      </c>
      <c r="G23" s="299" t="str">
        <f>IFERROR(IF(LEN(INDEX(Database!F$9:F$508,B23))=0,$AJ$3,INDEX(Database!F$9:F$508,B23)),"")</f>
        <v>Not Set</v>
      </c>
      <c r="H23" s="300" t="str">
        <f>IFERROR(IF(LEN(INDEX(Database!H$9:H$508,B23))=0,$AJ$3,INDEX(Database!H$9:H$508,B23)),"")</f>
        <v>Not Set</v>
      </c>
      <c r="I23" s="300" t="str">
        <f>IFERROR(IF(LEN(INDEX(Database!I$9:I$508,B23))=0,$AJ$3,INDEX(Database!I$9:I$508,B23)),"")</f>
        <v>Not Set</v>
      </c>
      <c r="J23" s="300" t="str">
        <f>IFERROR(IF(LEN(INDEX(Database!J$9:J$508,B23))=0,$AJ$3,INDEX(Database!J$9:J$508,B23)),"")</f>
        <v>Not Set</v>
      </c>
      <c r="K23" s="300" t="str">
        <f>CHOOSE(MATCH(Settings!$I$31,Kanban_Helper!$I$23:$I$25,0),J23,H23,I23)</f>
        <v>Not Set</v>
      </c>
      <c r="L23" s="300" t="str">
        <f>Settings!$I$31 &amp; ": " &amp; IFERROR(IF(K23=$AJ$3,$AJ$3, IF( order="Day Month Year",CONCATENATE(DAY(K23),connector,MONTH(K23),connector,YEAR(K23)), IF(order="Month Day Year",CONCATENATE(MONTH(K23),connector,DAY(K23),connector,YEAR(K23)),CONCATENATE(YEAR(K23),connector,MONTH(K23),connector,DAY(K23))))),"")</f>
        <v>Due date: Not Set</v>
      </c>
      <c r="M23" s="299" t="str">
        <f>IFERROR(IF(LEN(INDEX(Database!E$9:E$508,B23))=0,"",INDEX(Database!E$9:E$508,B23)),"")</f>
        <v/>
      </c>
      <c r="N23" s="301" t="str">
        <f>IFERROR(IF(LEN(INDEX(Database!K$9:K$508,B23))=0,$AJ$3,INDEX(Database!K$9:K$508,B23)),"")</f>
        <v>Not Set</v>
      </c>
      <c r="O23" s="302" t="str">
        <f>IFERROR(IF(LEN(INDEX(Database!L$9:L$508,B23))=0,$AJ$3,INDEX(Database!L$9:L$508,B23)),"")</f>
        <v>Not Set</v>
      </c>
      <c r="P23" s="303" t="str">
        <f>IFERROR(IF(LEN(INDEX(Database!M$9:M$508,B23))=0,"",INDEX(Database!M$9:M$508,B23)),"")</f>
        <v/>
      </c>
      <c r="Q23" s="304" t="str">
        <f t="shared" ca="1" si="0"/>
        <v/>
      </c>
      <c r="R23" s="305" t="str">
        <f t="shared" si="1"/>
        <v>Not Set</v>
      </c>
      <c r="S23" s="305" t="str">
        <f t="shared" si="2"/>
        <v>Not Set</v>
      </c>
      <c r="T23" s="305" t="str">
        <f>IFERROR(IF(H23=$AJ$3,$AJ$3,INDEX(Kanban_Helper!$J$5:$J$16,MATCH(MONTH(H23),Kanban_Helper!$I$5:$I$16,0))&amp;" - "&amp;YEAR(H23)),"$AD$3")</f>
        <v>Not Set</v>
      </c>
      <c r="U23" s="305" t="str">
        <f>IFERROR(IF(J23=$AJ$3,$AJ$3,INDEX(Kanban_Helper!$J$5:$J$16,MATCH(MONTH(J23),Kanban_Helper!$I$5:$I$16,0))&amp;" - "&amp;YEAR(J23)),$AJ$3)</f>
        <v>Not Set</v>
      </c>
      <c r="V23" s="305" t="str">
        <f t="shared" ca="1" si="3"/>
        <v/>
      </c>
      <c r="W23" s="305" t="str">
        <f t="shared" ca="1" si="4"/>
        <v/>
      </c>
      <c r="X23" s="305" t="str">
        <f t="shared" ca="1" si="8"/>
        <v>Not Set</v>
      </c>
      <c r="Y23" s="305" t="str">
        <f t="shared" ca="1" si="5"/>
        <v>Not Set</v>
      </c>
      <c r="Z23" s="306" t="str">
        <f t="shared" si="9"/>
        <v/>
      </c>
      <c r="AA23" s="306" t="str">
        <f t="shared" si="10"/>
        <v/>
      </c>
      <c r="AB23" s="306" t="str">
        <f t="shared" ca="1" si="11"/>
        <v>Inactive</v>
      </c>
      <c r="AC23" s="307">
        <f>IF(OR(Calendar!$I$7="All",Calendar!$I$7="",Calendar!$I$7=E23),1,0)
*IF(OR(Calendar!$K$7="All",Calendar!$K$7="",Calendar!$K$7=G23),1,0)
*IF(OR(Calendar!$M$7="All",Calendar!$M$7="",Calendar!$M$7=M23),1,0)
*IF(AND(ISNUMBER(AD23),AD23&gt;=chosenDate,AD23&lt;=lastDay),1,0)</f>
        <v>0</v>
      </c>
      <c r="AD23" s="308" t="str">
        <f>IF(Calendar!$O$7="Start Date",H23,IF(Calendar!$O$7="Finish Date",I23,J23))</f>
        <v>Not Set</v>
      </c>
      <c r="AE23" s="307">
        <f>COUNTIFS($AC$8:AC23,1,$AD$8:AD23,AD23)</f>
        <v>0</v>
      </c>
      <c r="AF23" s="17"/>
      <c r="AG23" s="10"/>
      <c r="AH23" s="10"/>
      <c r="AI23" s="241" t="s">
        <v>154</v>
      </c>
      <c r="AJ23" s="241">
        <v>2025</v>
      </c>
      <c r="AK23" s="10"/>
      <c r="AL23" s="10"/>
      <c r="AM23" s="10">
        <v>15</v>
      </c>
      <c r="AN23" s="311" t="str">
        <f t="array" ref="AN23">IFERROR(INDEX(Settings!$C$7:$C$31,SMALL(IF(Settings!$C$7:$C$31&lt;&gt;"",ROW(Settings!$C$7:$C$31)-ROW(Settings!$C$6)),AM23),1),"")</f>
        <v/>
      </c>
      <c r="AO23" s="10"/>
      <c r="AP23" s="10"/>
      <c r="AQ23" s="10"/>
      <c r="AR23" s="311" t="str">
        <f t="array" ref="AR23">IFERROR(INDEX(Settings!$E$7:$E$31,SMALL(IF(Settings!$E$7:$E$31&lt;&gt;"",ROW(Settings!$E$7:$E$31)-ROW(Settings!$E$6)),AM23),1),"")</f>
        <v/>
      </c>
      <c r="AS23" s="10"/>
      <c r="AT23" s="10"/>
      <c r="AU23" s="10"/>
    </row>
    <row r="24" spans="2:47" x14ac:dyDescent="0.25">
      <c r="B24" s="15">
        <v>17</v>
      </c>
      <c r="C24" s="297" t="str">
        <f>IFERROR(IF(LEN(INDEX(Database!C$9:C$508,B24))=0,"",INDEX(Database!C$9:C$508,B24)),"")</f>
        <v/>
      </c>
      <c r="D24" s="298" t="str">
        <f ca="1">IFERROR(IF(LEN(INDEX(Database!D$9:D$508,B24))=0,"",INDEX(Database!D$9:D$508,B24)) &amp; IF(Y24="Yes", " Overdue!",""),"")</f>
        <v/>
      </c>
      <c r="E24" s="299" t="str">
        <f>IFERROR(IF(LEN(INDEX(Database!G$9:G$508,B24))=0,$AJ$3,INDEX(Database!G$9:G$508,B24)),"")</f>
        <v>Not Set</v>
      </c>
      <c r="F24" s="299" t="str">
        <f>IF(ISNUMBER(SEARCH("%",Settings!$I$30,1)),E24 &amp; "|Progress: " &amp; IF(ISNUMBER(N24),100*N24 &amp;"%", "-"),E24)</f>
        <v>Not Set</v>
      </c>
      <c r="G24" s="299" t="str">
        <f>IFERROR(IF(LEN(INDEX(Database!F$9:F$508,B24))=0,$AJ$3,INDEX(Database!F$9:F$508,B24)),"")</f>
        <v>Not Set</v>
      </c>
      <c r="H24" s="300" t="str">
        <f>IFERROR(IF(LEN(INDEX(Database!H$9:H$508,B24))=0,$AJ$3,INDEX(Database!H$9:H$508,B24)),"")</f>
        <v>Not Set</v>
      </c>
      <c r="I24" s="300" t="str">
        <f>IFERROR(IF(LEN(INDEX(Database!I$9:I$508,B24))=0,$AJ$3,INDEX(Database!I$9:I$508,B24)),"")</f>
        <v>Not Set</v>
      </c>
      <c r="J24" s="300" t="str">
        <f>IFERROR(IF(LEN(INDEX(Database!J$9:J$508,B24))=0,$AJ$3,INDEX(Database!J$9:J$508,B24)),"")</f>
        <v>Not Set</v>
      </c>
      <c r="K24" s="300" t="str">
        <f>CHOOSE(MATCH(Settings!$I$31,Kanban_Helper!$I$23:$I$25,0),J24,H24,I24)</f>
        <v>Not Set</v>
      </c>
      <c r="L24" s="300" t="str">
        <f>Settings!$I$31 &amp; ": " &amp; IFERROR(IF(K24=$AJ$3,$AJ$3, IF( order="Day Month Year",CONCATENATE(DAY(K24),connector,MONTH(K24),connector,YEAR(K24)), IF(order="Month Day Year",CONCATENATE(MONTH(K24),connector,DAY(K24),connector,YEAR(K24)),CONCATENATE(YEAR(K24),connector,MONTH(K24),connector,DAY(K24))))),"")</f>
        <v>Due date: Not Set</v>
      </c>
      <c r="M24" s="299" t="str">
        <f>IFERROR(IF(LEN(INDEX(Database!E$9:E$508,B24))=0,"",INDEX(Database!E$9:E$508,B24)),"")</f>
        <v/>
      </c>
      <c r="N24" s="301" t="str">
        <f>IFERROR(IF(LEN(INDEX(Database!K$9:K$508,B24))=0,$AJ$3,INDEX(Database!K$9:K$508,B24)),"")</f>
        <v>Not Set</v>
      </c>
      <c r="O24" s="302" t="str">
        <f>IFERROR(IF(LEN(INDEX(Database!L$9:L$508,B24))=0,$AJ$3,INDEX(Database!L$9:L$508,B24)),"")</f>
        <v>Not Set</v>
      </c>
      <c r="P24" s="303" t="str">
        <f>IFERROR(IF(LEN(INDEX(Database!M$9:M$508,B24))=0,"",INDEX(Database!M$9:M$508,B24)),"")</f>
        <v/>
      </c>
      <c r="Q24" s="304" t="str">
        <f t="shared" ca="1" si="0"/>
        <v/>
      </c>
      <c r="R24" s="305" t="str">
        <f t="shared" si="1"/>
        <v>Not Set</v>
      </c>
      <c r="S24" s="305" t="str">
        <f t="shared" si="2"/>
        <v>Not Set</v>
      </c>
      <c r="T24" s="305" t="str">
        <f>IFERROR(IF(H24=$AJ$3,$AJ$3,INDEX(Kanban_Helper!$J$5:$J$16,MATCH(MONTH(H24),Kanban_Helper!$I$5:$I$16,0))&amp;" - "&amp;YEAR(H24)),"$AD$3")</f>
        <v>Not Set</v>
      </c>
      <c r="U24" s="305" t="str">
        <f>IFERROR(IF(J24=$AJ$3,$AJ$3,INDEX(Kanban_Helper!$J$5:$J$16,MATCH(MONTH(J24),Kanban_Helper!$I$5:$I$16,0))&amp;" - "&amp;YEAR(J24)),$AJ$3)</f>
        <v>Not Set</v>
      </c>
      <c r="V24" s="305" t="str">
        <f t="shared" ca="1" si="3"/>
        <v/>
      </c>
      <c r="W24" s="305" t="str">
        <f t="shared" ca="1" si="4"/>
        <v/>
      </c>
      <c r="X24" s="305" t="str">
        <f t="shared" ca="1" si="8"/>
        <v>Not Set</v>
      </c>
      <c r="Y24" s="305" t="str">
        <f t="shared" ca="1" si="5"/>
        <v>Not Set</v>
      </c>
      <c r="Z24" s="306" t="str">
        <f t="shared" si="9"/>
        <v/>
      </c>
      <c r="AA24" s="306" t="str">
        <f t="shared" si="10"/>
        <v/>
      </c>
      <c r="AB24" s="306" t="str">
        <f t="shared" ca="1" si="11"/>
        <v>Inactive</v>
      </c>
      <c r="AC24" s="307">
        <f>IF(OR(Calendar!$I$7="All",Calendar!$I$7="",Calendar!$I$7=E24),1,0)
*IF(OR(Calendar!$K$7="All",Calendar!$K$7="",Calendar!$K$7=G24),1,0)
*IF(OR(Calendar!$M$7="All",Calendar!$M$7="",Calendar!$M$7=M24),1,0)
*IF(AND(ISNUMBER(AD24),AD24&gt;=chosenDate,AD24&lt;=lastDay),1,0)</f>
        <v>0</v>
      </c>
      <c r="AD24" s="308" t="str">
        <f>IF(Calendar!$O$7="Start Date",H24,IF(Calendar!$O$7="Finish Date",I24,J24))</f>
        <v>Not Set</v>
      </c>
      <c r="AE24" s="307">
        <f>COUNTIFS($AC$8:AC24,1,$AD$8:AD24,AD24)</f>
        <v>0</v>
      </c>
      <c r="AF24" s="17"/>
      <c r="AG24" s="10"/>
      <c r="AH24" s="10"/>
      <c r="AI24" s="241" t="s">
        <v>26</v>
      </c>
      <c r="AJ24" s="241">
        <v>2026</v>
      </c>
      <c r="AK24" s="10"/>
      <c r="AL24" s="10"/>
      <c r="AM24" s="10">
        <v>16</v>
      </c>
      <c r="AN24" s="311" t="str">
        <f t="array" ref="AN24">IFERROR(INDEX(Settings!$C$7:$C$31,SMALL(IF(Settings!$C$7:$C$31&lt;&gt;"",ROW(Settings!$C$7:$C$31)-ROW(Settings!$C$6)),AM24),1),"")</f>
        <v/>
      </c>
      <c r="AO24" s="10"/>
      <c r="AP24" s="10"/>
      <c r="AQ24" s="10"/>
      <c r="AR24" s="311" t="str">
        <f t="array" ref="AR24">IFERROR(INDEX(Settings!$E$7:$E$31,SMALL(IF(Settings!$E$7:$E$31&lt;&gt;"",ROW(Settings!$E$7:$E$31)-ROW(Settings!$E$6)),AM24),1),"")</f>
        <v/>
      </c>
      <c r="AS24" s="10"/>
      <c r="AT24" s="10"/>
      <c r="AU24" s="10"/>
    </row>
    <row r="25" spans="2:47" x14ac:dyDescent="0.25">
      <c r="B25" s="15">
        <v>18</v>
      </c>
      <c r="C25" s="297" t="str">
        <f>IFERROR(IF(LEN(INDEX(Database!C$9:C$508,B25))=0,"",INDEX(Database!C$9:C$508,B25)),"")</f>
        <v/>
      </c>
      <c r="D25" s="298" t="str">
        <f ca="1">IFERROR(IF(LEN(INDEX(Database!D$9:D$508,B25))=0,"",INDEX(Database!D$9:D$508,B25)) &amp; IF(Y25="Yes", " Overdue!",""),"")</f>
        <v/>
      </c>
      <c r="E25" s="299" t="str">
        <f>IFERROR(IF(LEN(INDEX(Database!G$9:G$508,B25))=0,$AJ$3,INDEX(Database!G$9:G$508,B25)),"")</f>
        <v>Not Set</v>
      </c>
      <c r="F25" s="299" t="str">
        <f>IF(ISNUMBER(SEARCH("%",Settings!$I$30,1)),E25 &amp; "|Progress: " &amp; IF(ISNUMBER(N25),100*N25 &amp;"%", "-"),E25)</f>
        <v>Not Set</v>
      </c>
      <c r="G25" s="299" t="str">
        <f>IFERROR(IF(LEN(INDEX(Database!F$9:F$508,B25))=0,$AJ$3,INDEX(Database!F$9:F$508,B25)),"")</f>
        <v>Not Set</v>
      </c>
      <c r="H25" s="300" t="str">
        <f>IFERROR(IF(LEN(INDEX(Database!H$9:H$508,B25))=0,$AJ$3,INDEX(Database!H$9:H$508,B25)),"")</f>
        <v>Not Set</v>
      </c>
      <c r="I25" s="300" t="str">
        <f>IFERROR(IF(LEN(INDEX(Database!I$9:I$508,B25))=0,$AJ$3,INDEX(Database!I$9:I$508,B25)),"")</f>
        <v>Not Set</v>
      </c>
      <c r="J25" s="300" t="str">
        <f>IFERROR(IF(LEN(INDEX(Database!J$9:J$508,B25))=0,$AJ$3,INDEX(Database!J$9:J$508,B25)),"")</f>
        <v>Not Set</v>
      </c>
      <c r="K25" s="300" t="str">
        <f>CHOOSE(MATCH(Settings!$I$31,Kanban_Helper!$I$23:$I$25,0),J25,H25,I25)</f>
        <v>Not Set</v>
      </c>
      <c r="L25" s="300" t="str">
        <f>Settings!$I$31 &amp; ": " &amp; IFERROR(IF(K25=$AJ$3,$AJ$3, IF( order="Day Month Year",CONCATENATE(DAY(K25),connector,MONTH(K25),connector,YEAR(K25)), IF(order="Month Day Year",CONCATENATE(MONTH(K25),connector,DAY(K25),connector,YEAR(K25)),CONCATENATE(YEAR(K25),connector,MONTH(K25),connector,DAY(K25))))),"")</f>
        <v>Due date: Not Set</v>
      </c>
      <c r="M25" s="299" t="str">
        <f>IFERROR(IF(LEN(INDEX(Database!E$9:E$508,B25))=0,"",INDEX(Database!E$9:E$508,B25)),"")</f>
        <v/>
      </c>
      <c r="N25" s="301" t="str">
        <f>IFERROR(IF(LEN(INDEX(Database!K$9:K$508,B25))=0,$AJ$3,INDEX(Database!K$9:K$508,B25)),"")</f>
        <v>Not Set</v>
      </c>
      <c r="O25" s="302" t="str">
        <f>IFERROR(IF(LEN(INDEX(Database!L$9:L$508,B25))=0,$AJ$3,INDEX(Database!L$9:L$508,B25)),"")</f>
        <v>Not Set</v>
      </c>
      <c r="P25" s="303" t="str">
        <f>IFERROR(IF(LEN(INDEX(Database!M$9:M$508,B25))=0,"",INDEX(Database!M$9:M$508,B25)),"")</f>
        <v/>
      </c>
      <c r="Q25" s="304" t="str">
        <f t="shared" ca="1" si="0"/>
        <v/>
      </c>
      <c r="R25" s="305" t="str">
        <f t="shared" si="1"/>
        <v>Not Set</v>
      </c>
      <c r="S25" s="305" t="str">
        <f t="shared" si="2"/>
        <v>Not Set</v>
      </c>
      <c r="T25" s="305" t="str">
        <f>IFERROR(IF(H25=$AJ$3,$AJ$3,INDEX(Kanban_Helper!$J$5:$J$16,MATCH(MONTH(H25),Kanban_Helper!$I$5:$I$16,0))&amp;" - "&amp;YEAR(H25)),"$AD$3")</f>
        <v>Not Set</v>
      </c>
      <c r="U25" s="305" t="str">
        <f>IFERROR(IF(J25=$AJ$3,$AJ$3,INDEX(Kanban_Helper!$J$5:$J$16,MATCH(MONTH(J25),Kanban_Helper!$I$5:$I$16,0))&amp;" - "&amp;YEAR(J25)),$AJ$3)</f>
        <v>Not Set</v>
      </c>
      <c r="V25" s="305" t="str">
        <f t="shared" ca="1" si="3"/>
        <v/>
      </c>
      <c r="W25" s="305" t="str">
        <f t="shared" ca="1" si="4"/>
        <v/>
      </c>
      <c r="X25" s="305" t="str">
        <f t="shared" ca="1" si="8"/>
        <v>Not Set</v>
      </c>
      <c r="Y25" s="305" t="str">
        <f t="shared" ca="1" si="5"/>
        <v>Not Set</v>
      </c>
      <c r="Z25" s="306" t="str">
        <f t="shared" si="9"/>
        <v/>
      </c>
      <c r="AA25" s="306" t="str">
        <f t="shared" si="10"/>
        <v/>
      </c>
      <c r="AB25" s="306" t="str">
        <f t="shared" ca="1" si="11"/>
        <v>Inactive</v>
      </c>
      <c r="AC25" s="307">
        <f>IF(OR(Calendar!$I$7="All",Calendar!$I$7="",Calendar!$I$7=E25),1,0)
*IF(OR(Calendar!$K$7="All",Calendar!$K$7="",Calendar!$K$7=G25),1,0)
*IF(OR(Calendar!$M$7="All",Calendar!$M$7="",Calendar!$M$7=M25),1,0)
*IF(AND(ISNUMBER(AD25),AD25&gt;=chosenDate,AD25&lt;=lastDay),1,0)</f>
        <v>0</v>
      </c>
      <c r="AD25" s="308" t="str">
        <f>IF(Calendar!$O$7="Start Date",H25,IF(Calendar!$O$7="Finish Date",I25,J25))</f>
        <v>Not Set</v>
      </c>
      <c r="AE25" s="307">
        <f>COUNTIFS($AC$8:AC25,1,$AD$8:AD25,AD25)</f>
        <v>0</v>
      </c>
      <c r="AF25" s="17"/>
      <c r="AG25" s="10"/>
      <c r="AH25" s="10"/>
      <c r="AI25" s="241" t="s">
        <v>155</v>
      </c>
      <c r="AJ25" s="241">
        <v>2027</v>
      </c>
      <c r="AK25" s="10"/>
      <c r="AL25" s="10"/>
      <c r="AM25" s="10">
        <v>17</v>
      </c>
      <c r="AN25" s="311" t="str">
        <f t="array" ref="AN25">IFERROR(INDEX(Settings!$C$7:$C$31,SMALL(IF(Settings!$C$7:$C$31&lt;&gt;"",ROW(Settings!$C$7:$C$31)-ROW(Settings!$C$6)),AM25),1),"")</f>
        <v/>
      </c>
      <c r="AO25" s="10"/>
      <c r="AP25" s="10"/>
      <c r="AQ25" s="10"/>
      <c r="AR25" s="311" t="str">
        <f t="array" ref="AR25">IFERROR(INDEX(Settings!$E$7:$E$31,SMALL(IF(Settings!$E$7:$E$31&lt;&gt;"",ROW(Settings!$E$7:$E$31)-ROW(Settings!$E$6)),AM25),1),"")</f>
        <v/>
      </c>
      <c r="AS25" s="10"/>
      <c r="AT25" s="10"/>
      <c r="AU25" s="10"/>
    </row>
    <row r="26" spans="2:47" x14ac:dyDescent="0.25">
      <c r="B26" s="15">
        <v>19</v>
      </c>
      <c r="C26" s="297" t="str">
        <f>IFERROR(IF(LEN(INDEX(Database!C$9:C$508,B26))=0,"",INDEX(Database!C$9:C$508,B26)),"")</f>
        <v/>
      </c>
      <c r="D26" s="298" t="str">
        <f ca="1">IFERROR(IF(LEN(INDEX(Database!D$9:D$508,B26))=0,"",INDEX(Database!D$9:D$508,B26)) &amp; IF(Y26="Yes", " Overdue!",""),"")</f>
        <v/>
      </c>
      <c r="E26" s="299" t="str">
        <f>IFERROR(IF(LEN(INDEX(Database!G$9:G$508,B26))=0,$AJ$3,INDEX(Database!G$9:G$508,B26)),"")</f>
        <v>Not Set</v>
      </c>
      <c r="F26" s="299" t="str">
        <f>IF(ISNUMBER(SEARCH("%",Settings!$I$30,1)),E26 &amp; "|Progress: " &amp; IF(ISNUMBER(N26),100*N26 &amp;"%", "-"),E26)</f>
        <v>Not Set</v>
      </c>
      <c r="G26" s="299" t="str">
        <f>IFERROR(IF(LEN(INDEX(Database!F$9:F$508,B26))=0,$AJ$3,INDEX(Database!F$9:F$508,B26)),"")</f>
        <v>Not Set</v>
      </c>
      <c r="H26" s="300" t="str">
        <f>IFERROR(IF(LEN(INDEX(Database!H$9:H$508,B26))=0,$AJ$3,INDEX(Database!H$9:H$508,B26)),"")</f>
        <v>Not Set</v>
      </c>
      <c r="I26" s="300" t="str">
        <f>IFERROR(IF(LEN(INDEX(Database!I$9:I$508,B26))=0,$AJ$3,INDEX(Database!I$9:I$508,B26)),"")</f>
        <v>Not Set</v>
      </c>
      <c r="J26" s="300" t="str">
        <f>IFERROR(IF(LEN(INDEX(Database!J$9:J$508,B26))=0,$AJ$3,INDEX(Database!J$9:J$508,B26)),"")</f>
        <v>Not Set</v>
      </c>
      <c r="K26" s="300" t="str">
        <f>CHOOSE(MATCH(Settings!$I$31,Kanban_Helper!$I$23:$I$25,0),J26,H26,I26)</f>
        <v>Not Set</v>
      </c>
      <c r="L26" s="300" t="str">
        <f>Settings!$I$31 &amp; ": " &amp; IFERROR(IF(K26=$AJ$3,$AJ$3, IF( order="Day Month Year",CONCATENATE(DAY(K26),connector,MONTH(K26),connector,YEAR(K26)), IF(order="Month Day Year",CONCATENATE(MONTH(K26),connector,DAY(K26),connector,YEAR(K26)),CONCATENATE(YEAR(K26),connector,MONTH(K26),connector,DAY(K26))))),"")</f>
        <v>Due date: Not Set</v>
      </c>
      <c r="M26" s="299" t="str">
        <f>IFERROR(IF(LEN(INDEX(Database!E$9:E$508,B26))=0,"",INDEX(Database!E$9:E$508,B26)),"")</f>
        <v/>
      </c>
      <c r="N26" s="301" t="str">
        <f>IFERROR(IF(LEN(INDEX(Database!K$9:K$508,B26))=0,$AJ$3,INDEX(Database!K$9:K$508,B26)),"")</f>
        <v>Not Set</v>
      </c>
      <c r="O26" s="302" t="str">
        <f>IFERROR(IF(LEN(INDEX(Database!L$9:L$508,B26))=0,$AJ$3,INDEX(Database!L$9:L$508,B26)),"")</f>
        <v>Not Set</v>
      </c>
      <c r="P26" s="303" t="str">
        <f>IFERROR(IF(LEN(INDEX(Database!M$9:M$508,B26))=0,"",INDEX(Database!M$9:M$508,B26)),"")</f>
        <v/>
      </c>
      <c r="Q26" s="304" t="str">
        <f t="shared" ca="1" si="0"/>
        <v/>
      </c>
      <c r="R26" s="305" t="str">
        <f t="shared" si="1"/>
        <v>Not Set</v>
      </c>
      <c r="S26" s="305" t="str">
        <f t="shared" si="2"/>
        <v>Not Set</v>
      </c>
      <c r="T26" s="305" t="str">
        <f>IFERROR(IF(H26=$AJ$3,$AJ$3,INDEX(Kanban_Helper!$J$5:$J$16,MATCH(MONTH(H26),Kanban_Helper!$I$5:$I$16,0))&amp;" - "&amp;YEAR(H26)),"$AD$3")</f>
        <v>Not Set</v>
      </c>
      <c r="U26" s="305" t="str">
        <f>IFERROR(IF(J26=$AJ$3,$AJ$3,INDEX(Kanban_Helper!$J$5:$J$16,MATCH(MONTH(J26),Kanban_Helper!$I$5:$I$16,0))&amp;" - "&amp;YEAR(J26)),$AJ$3)</f>
        <v>Not Set</v>
      </c>
      <c r="V26" s="305" t="str">
        <f t="shared" ca="1" si="3"/>
        <v/>
      </c>
      <c r="W26" s="305" t="str">
        <f t="shared" ca="1" si="4"/>
        <v/>
      </c>
      <c r="X26" s="305" t="str">
        <f t="shared" ca="1" si="8"/>
        <v>Not Set</v>
      </c>
      <c r="Y26" s="305" t="str">
        <f t="shared" ca="1" si="5"/>
        <v>Not Set</v>
      </c>
      <c r="Z26" s="306" t="str">
        <f t="shared" si="9"/>
        <v/>
      </c>
      <c r="AA26" s="306" t="str">
        <f t="shared" si="10"/>
        <v/>
      </c>
      <c r="AB26" s="306" t="str">
        <f t="shared" ca="1" si="11"/>
        <v>Inactive</v>
      </c>
      <c r="AC26" s="307">
        <f>IF(OR(Calendar!$I$7="All",Calendar!$I$7="",Calendar!$I$7=E26),1,0)
*IF(OR(Calendar!$K$7="All",Calendar!$K$7="",Calendar!$K$7=G26),1,0)
*IF(OR(Calendar!$M$7="All",Calendar!$M$7="",Calendar!$M$7=M26),1,0)
*IF(AND(ISNUMBER(AD26),AD26&gt;=chosenDate,AD26&lt;=lastDay),1,0)</f>
        <v>0</v>
      </c>
      <c r="AD26" s="308" t="str">
        <f>IF(Calendar!$O$7="Start Date",H26,IF(Calendar!$O$7="Finish Date",I26,J26))</f>
        <v>Not Set</v>
      </c>
      <c r="AE26" s="307">
        <f>COUNTIFS($AC$8:AC26,1,$AD$8:AD26,AD26)</f>
        <v>0</v>
      </c>
      <c r="AF26" s="17"/>
      <c r="AG26" s="10"/>
      <c r="AH26" s="10"/>
      <c r="AI26" s="241" t="s">
        <v>156</v>
      </c>
      <c r="AJ26" s="241">
        <v>2028</v>
      </c>
      <c r="AK26" s="10"/>
      <c r="AL26" s="10"/>
      <c r="AM26" s="10">
        <v>18</v>
      </c>
      <c r="AN26" s="311" t="str">
        <f t="array" ref="AN26">IFERROR(INDEX(Settings!$C$7:$C$31,SMALL(IF(Settings!$C$7:$C$31&lt;&gt;"",ROW(Settings!$C$7:$C$31)-ROW(Settings!$C$6)),AM26),1),"")</f>
        <v/>
      </c>
      <c r="AO26" s="10"/>
      <c r="AP26" s="10"/>
      <c r="AQ26" s="10"/>
      <c r="AR26" s="311" t="str">
        <f t="array" ref="AR26">IFERROR(INDEX(Settings!$E$7:$E$31,SMALL(IF(Settings!$E$7:$E$31&lt;&gt;"",ROW(Settings!$E$7:$E$31)-ROW(Settings!$E$6)),AM26),1),"")</f>
        <v/>
      </c>
      <c r="AS26" s="10"/>
      <c r="AT26" s="10"/>
      <c r="AU26" s="10"/>
    </row>
    <row r="27" spans="2:47" x14ac:dyDescent="0.25">
      <c r="B27" s="15">
        <v>20</v>
      </c>
      <c r="C27" s="297" t="str">
        <f>IFERROR(IF(LEN(INDEX(Database!C$9:C$508,B27))=0,"",INDEX(Database!C$9:C$508,B27)),"")</f>
        <v/>
      </c>
      <c r="D27" s="298" t="str">
        <f ca="1">IFERROR(IF(LEN(INDEX(Database!D$9:D$508,B27))=0,"",INDEX(Database!D$9:D$508,B27)) &amp; IF(Y27="Yes", " Overdue!",""),"")</f>
        <v/>
      </c>
      <c r="E27" s="299" t="str">
        <f>IFERROR(IF(LEN(INDEX(Database!G$9:G$508,B27))=0,$AJ$3,INDEX(Database!G$9:G$508,B27)),"")</f>
        <v>Not Set</v>
      </c>
      <c r="F27" s="299" t="str">
        <f>IF(ISNUMBER(SEARCH("%",Settings!$I$30,1)),E27 &amp; "|Progress: " &amp; IF(ISNUMBER(N27),100*N27 &amp;"%", "-"),E27)</f>
        <v>Not Set</v>
      </c>
      <c r="G27" s="299" t="str">
        <f>IFERROR(IF(LEN(INDEX(Database!F$9:F$508,B27))=0,$AJ$3,INDEX(Database!F$9:F$508,B27)),"")</f>
        <v>Not Set</v>
      </c>
      <c r="H27" s="300" t="str">
        <f>IFERROR(IF(LEN(INDEX(Database!H$9:H$508,B27))=0,$AJ$3,INDEX(Database!H$9:H$508,B27)),"")</f>
        <v>Not Set</v>
      </c>
      <c r="I27" s="300" t="str">
        <f>IFERROR(IF(LEN(INDEX(Database!I$9:I$508,B27))=0,$AJ$3,INDEX(Database!I$9:I$508,B27)),"")</f>
        <v>Not Set</v>
      </c>
      <c r="J27" s="300" t="str">
        <f>IFERROR(IF(LEN(INDEX(Database!J$9:J$508,B27))=0,$AJ$3,INDEX(Database!J$9:J$508,B27)),"")</f>
        <v>Not Set</v>
      </c>
      <c r="K27" s="300" t="str">
        <f>CHOOSE(MATCH(Settings!$I$31,Kanban_Helper!$I$23:$I$25,0),J27,H27,I27)</f>
        <v>Not Set</v>
      </c>
      <c r="L27" s="300" t="str">
        <f>Settings!$I$31 &amp; ": " &amp; IFERROR(IF(K27=$AJ$3,$AJ$3, IF( order="Day Month Year",CONCATENATE(DAY(K27),connector,MONTH(K27),connector,YEAR(K27)), IF(order="Month Day Year",CONCATENATE(MONTH(K27),connector,DAY(K27),connector,YEAR(K27)),CONCATENATE(YEAR(K27),connector,MONTH(K27),connector,DAY(K27))))),"")</f>
        <v>Due date: Not Set</v>
      </c>
      <c r="M27" s="299" t="str">
        <f>IFERROR(IF(LEN(INDEX(Database!E$9:E$508,B27))=0,"",INDEX(Database!E$9:E$508,B27)),"")</f>
        <v/>
      </c>
      <c r="N27" s="301" t="str">
        <f>IFERROR(IF(LEN(INDEX(Database!K$9:K$508,B27))=0,$AJ$3,INDEX(Database!K$9:K$508,B27)),"")</f>
        <v>Not Set</v>
      </c>
      <c r="O27" s="302" t="str">
        <f>IFERROR(IF(LEN(INDEX(Database!L$9:L$508,B27))=0,$AJ$3,INDEX(Database!L$9:L$508,B27)),"")</f>
        <v>Not Set</v>
      </c>
      <c r="P27" s="303" t="str">
        <f>IFERROR(IF(LEN(INDEX(Database!M$9:M$508,B27))=0,"",INDEX(Database!M$9:M$508,B27)),"")</f>
        <v/>
      </c>
      <c r="Q27" s="304" t="str">
        <f t="shared" ca="1" si="0"/>
        <v/>
      </c>
      <c r="R27" s="305" t="str">
        <f t="shared" si="1"/>
        <v>Not Set</v>
      </c>
      <c r="S27" s="305" t="str">
        <f t="shared" si="2"/>
        <v>Not Set</v>
      </c>
      <c r="T27" s="305" t="str">
        <f>IFERROR(IF(H27=$AJ$3,$AJ$3,INDEX(Kanban_Helper!$J$5:$J$16,MATCH(MONTH(H27),Kanban_Helper!$I$5:$I$16,0))&amp;" - "&amp;YEAR(H27)),"$AD$3")</f>
        <v>Not Set</v>
      </c>
      <c r="U27" s="305" t="str">
        <f>IFERROR(IF(J27=$AJ$3,$AJ$3,INDEX(Kanban_Helper!$J$5:$J$16,MATCH(MONTH(J27),Kanban_Helper!$I$5:$I$16,0))&amp;" - "&amp;YEAR(J27)),$AJ$3)</f>
        <v>Not Set</v>
      </c>
      <c r="V27" s="305" t="str">
        <f t="shared" ca="1" si="3"/>
        <v/>
      </c>
      <c r="W27" s="305" t="str">
        <f t="shared" ca="1" si="4"/>
        <v/>
      </c>
      <c r="X27" s="305" t="str">
        <f t="shared" ca="1" si="8"/>
        <v>Not Set</v>
      </c>
      <c r="Y27" s="305" t="str">
        <f t="shared" ca="1" si="5"/>
        <v>Not Set</v>
      </c>
      <c r="Z27" s="306" t="str">
        <f t="shared" si="9"/>
        <v/>
      </c>
      <c r="AA27" s="306" t="str">
        <f t="shared" si="10"/>
        <v/>
      </c>
      <c r="AB27" s="306" t="str">
        <f t="shared" ca="1" si="11"/>
        <v>Inactive</v>
      </c>
      <c r="AC27" s="307">
        <f>IF(OR(Calendar!$I$7="All",Calendar!$I$7="",Calendar!$I$7=E27),1,0)
*IF(OR(Calendar!$K$7="All",Calendar!$K$7="",Calendar!$K$7=G27),1,0)
*IF(OR(Calendar!$M$7="All",Calendar!$M$7="",Calendar!$M$7=M27),1,0)
*IF(AND(ISNUMBER(AD27),AD27&gt;=chosenDate,AD27&lt;=lastDay),1,0)</f>
        <v>0</v>
      </c>
      <c r="AD27" s="308" t="str">
        <f>IF(Calendar!$O$7="Start Date",H27,IF(Calendar!$O$7="Finish Date",I27,J27))</f>
        <v>Not Set</v>
      </c>
      <c r="AE27" s="307">
        <f>COUNTIFS($AC$8:AC27,1,$AD$8:AD27,AD27)</f>
        <v>0</v>
      </c>
      <c r="AF27" s="17"/>
      <c r="AG27" s="10"/>
      <c r="AH27" s="10"/>
      <c r="AI27" s="241" t="s">
        <v>157</v>
      </c>
      <c r="AJ27" s="241">
        <v>2029</v>
      </c>
      <c r="AK27" s="10"/>
      <c r="AL27" s="10"/>
      <c r="AM27" s="10">
        <v>19</v>
      </c>
      <c r="AN27" s="311" t="str">
        <f t="array" ref="AN27">IFERROR(INDEX(Settings!$C$7:$C$31,SMALL(IF(Settings!$C$7:$C$31&lt;&gt;"",ROW(Settings!$C$7:$C$31)-ROW(Settings!$C$6)),AM27),1),"")</f>
        <v/>
      </c>
      <c r="AO27" s="10"/>
      <c r="AP27" s="10"/>
      <c r="AQ27" s="10"/>
      <c r="AR27" s="311" t="str">
        <f t="array" ref="AR27">IFERROR(INDEX(Settings!$E$7:$E$31,SMALL(IF(Settings!$E$7:$E$31&lt;&gt;"",ROW(Settings!$E$7:$E$31)-ROW(Settings!$E$6)),AM27),1),"")</f>
        <v/>
      </c>
      <c r="AS27" s="10"/>
      <c r="AT27" s="10"/>
      <c r="AU27" s="10"/>
    </row>
    <row r="28" spans="2:47" x14ac:dyDescent="0.25">
      <c r="B28" s="15">
        <v>21</v>
      </c>
      <c r="C28" s="297" t="str">
        <f>IFERROR(IF(LEN(INDEX(Database!C$9:C$508,B28))=0,"",INDEX(Database!C$9:C$508,B28)),"")</f>
        <v/>
      </c>
      <c r="D28" s="298" t="str">
        <f ca="1">IFERROR(IF(LEN(INDEX(Database!D$9:D$508,B28))=0,"",INDEX(Database!D$9:D$508,B28)) &amp; IF(Y28="Yes", " Overdue!",""),"")</f>
        <v/>
      </c>
      <c r="E28" s="299" t="str">
        <f>IFERROR(IF(LEN(INDEX(Database!G$9:G$508,B28))=0,$AJ$3,INDEX(Database!G$9:G$508,B28)),"")</f>
        <v>Not Set</v>
      </c>
      <c r="F28" s="299" t="str">
        <f>IF(ISNUMBER(SEARCH("%",Settings!$I$30,1)),E28 &amp; "|Progress: " &amp; IF(ISNUMBER(N28),100*N28 &amp;"%", "-"),E28)</f>
        <v>Not Set</v>
      </c>
      <c r="G28" s="299" t="str">
        <f>IFERROR(IF(LEN(INDEX(Database!F$9:F$508,B28))=0,$AJ$3,INDEX(Database!F$9:F$508,B28)),"")</f>
        <v>Not Set</v>
      </c>
      <c r="H28" s="300" t="str">
        <f>IFERROR(IF(LEN(INDEX(Database!H$9:H$508,B28))=0,$AJ$3,INDEX(Database!H$9:H$508,B28)),"")</f>
        <v>Not Set</v>
      </c>
      <c r="I28" s="300" t="str">
        <f>IFERROR(IF(LEN(INDEX(Database!I$9:I$508,B28))=0,$AJ$3,INDEX(Database!I$9:I$508,B28)),"")</f>
        <v>Not Set</v>
      </c>
      <c r="J28" s="300" t="str">
        <f>IFERROR(IF(LEN(INDEX(Database!J$9:J$508,B28))=0,$AJ$3,INDEX(Database!J$9:J$508,B28)),"")</f>
        <v>Not Set</v>
      </c>
      <c r="K28" s="300" t="str">
        <f>CHOOSE(MATCH(Settings!$I$31,Kanban_Helper!$I$23:$I$25,0),J28,H28,I28)</f>
        <v>Not Set</v>
      </c>
      <c r="L28" s="300" t="str">
        <f>Settings!$I$31 &amp; ": " &amp; IFERROR(IF(K28=$AJ$3,$AJ$3, IF( order="Day Month Year",CONCATENATE(DAY(K28),connector,MONTH(K28),connector,YEAR(K28)), IF(order="Month Day Year",CONCATENATE(MONTH(K28),connector,DAY(K28),connector,YEAR(K28)),CONCATENATE(YEAR(K28),connector,MONTH(K28),connector,DAY(K28))))),"")</f>
        <v>Due date: Not Set</v>
      </c>
      <c r="M28" s="299" t="str">
        <f>IFERROR(IF(LEN(INDEX(Database!E$9:E$508,B28))=0,"",INDEX(Database!E$9:E$508,B28)),"")</f>
        <v/>
      </c>
      <c r="N28" s="301" t="str">
        <f>IFERROR(IF(LEN(INDEX(Database!K$9:K$508,B28))=0,$AJ$3,INDEX(Database!K$9:K$508,B28)),"")</f>
        <v>Not Set</v>
      </c>
      <c r="O28" s="302" t="str">
        <f>IFERROR(IF(LEN(INDEX(Database!L$9:L$508,B28))=0,$AJ$3,INDEX(Database!L$9:L$508,B28)),"")</f>
        <v>Not Set</v>
      </c>
      <c r="P28" s="303" t="str">
        <f>IFERROR(IF(LEN(INDEX(Database!M$9:M$508,B28))=0,"",INDEX(Database!M$9:M$508,B28)),"")</f>
        <v/>
      </c>
      <c r="Q28" s="304" t="str">
        <f t="shared" ca="1" si="0"/>
        <v/>
      </c>
      <c r="R28" s="305" t="str">
        <f t="shared" si="1"/>
        <v>Not Set</v>
      </c>
      <c r="S28" s="305" t="str">
        <f t="shared" si="2"/>
        <v>Not Set</v>
      </c>
      <c r="T28" s="305" t="str">
        <f>IFERROR(IF(H28=$AJ$3,$AJ$3,INDEX(Kanban_Helper!$J$5:$J$16,MATCH(MONTH(H28),Kanban_Helper!$I$5:$I$16,0))&amp;" - "&amp;YEAR(H28)),"$AD$3")</f>
        <v>Not Set</v>
      </c>
      <c r="U28" s="305" t="str">
        <f>IFERROR(IF(J28=$AJ$3,$AJ$3,INDEX(Kanban_Helper!$J$5:$J$16,MATCH(MONTH(J28),Kanban_Helper!$I$5:$I$16,0))&amp;" - "&amp;YEAR(J28)),$AJ$3)</f>
        <v>Not Set</v>
      </c>
      <c r="V28" s="305" t="str">
        <f t="shared" ca="1" si="3"/>
        <v/>
      </c>
      <c r="W28" s="305" t="str">
        <f t="shared" ca="1" si="4"/>
        <v/>
      </c>
      <c r="X28" s="305" t="str">
        <f t="shared" ca="1" si="8"/>
        <v>Not Set</v>
      </c>
      <c r="Y28" s="305" t="str">
        <f t="shared" ca="1" si="5"/>
        <v>Not Set</v>
      </c>
      <c r="Z28" s="306" t="str">
        <f t="shared" si="9"/>
        <v/>
      </c>
      <c r="AA28" s="306" t="str">
        <f t="shared" si="10"/>
        <v/>
      </c>
      <c r="AB28" s="306" t="str">
        <f t="shared" ca="1" si="11"/>
        <v>Inactive</v>
      </c>
      <c r="AC28" s="307">
        <f>IF(OR(Calendar!$I$7="All",Calendar!$I$7="",Calendar!$I$7=E28),1,0)
*IF(OR(Calendar!$K$7="All",Calendar!$K$7="",Calendar!$K$7=G28),1,0)
*IF(OR(Calendar!$M$7="All",Calendar!$M$7="",Calendar!$M$7=M28),1,0)
*IF(AND(ISNUMBER(AD28),AD28&gt;=chosenDate,AD28&lt;=lastDay),1,0)</f>
        <v>0</v>
      </c>
      <c r="AD28" s="308" t="str">
        <f>IF(Calendar!$O$7="Start Date",H28,IF(Calendar!$O$7="Finish Date",I28,J28))</f>
        <v>Not Set</v>
      </c>
      <c r="AE28" s="307">
        <f>COUNTIFS($AC$8:AC28,1,$AD$8:AD28,AD28)</f>
        <v>0</v>
      </c>
      <c r="AF28" s="17"/>
      <c r="AG28" s="10"/>
      <c r="AH28" s="10"/>
      <c r="AI28" s="241" t="s">
        <v>158</v>
      </c>
      <c r="AJ28" s="241">
        <v>2030</v>
      </c>
      <c r="AK28" s="10"/>
      <c r="AL28" s="10"/>
      <c r="AM28" s="10">
        <v>20</v>
      </c>
      <c r="AN28" s="311" t="str">
        <f t="array" ref="AN28">IFERROR(INDEX(Settings!$C$7:$C$31,SMALL(IF(Settings!$C$7:$C$31&lt;&gt;"",ROW(Settings!$C$7:$C$31)-ROW(Settings!$C$6)),AM28),1),"")</f>
        <v/>
      </c>
      <c r="AO28" s="10"/>
      <c r="AP28" s="10"/>
      <c r="AQ28" s="10"/>
      <c r="AR28" s="311" t="str">
        <f t="array" ref="AR28">IFERROR(INDEX(Settings!$E$7:$E$31,SMALL(IF(Settings!$E$7:$E$31&lt;&gt;"",ROW(Settings!$E$7:$E$31)-ROW(Settings!$E$6)),AM28),1),"")</f>
        <v/>
      </c>
      <c r="AS28" s="10"/>
      <c r="AT28" s="10"/>
      <c r="AU28" s="10"/>
    </row>
    <row r="29" spans="2:47" x14ac:dyDescent="0.25">
      <c r="B29" s="15">
        <v>22</v>
      </c>
      <c r="C29" s="297" t="str">
        <f>IFERROR(IF(LEN(INDEX(Database!C$9:C$508,B29))=0,"",INDEX(Database!C$9:C$508,B29)),"")</f>
        <v/>
      </c>
      <c r="D29" s="298" t="str">
        <f ca="1">IFERROR(IF(LEN(INDEX(Database!D$9:D$508,B29))=0,"",INDEX(Database!D$9:D$508,B29)) &amp; IF(Y29="Yes", " Overdue!",""),"")</f>
        <v/>
      </c>
      <c r="E29" s="299" t="str">
        <f>IFERROR(IF(LEN(INDEX(Database!G$9:G$508,B29))=0,$AJ$3,INDEX(Database!G$9:G$508,B29)),"")</f>
        <v>Not Set</v>
      </c>
      <c r="F29" s="299" t="str">
        <f>IF(ISNUMBER(SEARCH("%",Settings!$I$30,1)),E29 &amp; "|Progress: " &amp; IF(ISNUMBER(N29),100*N29 &amp;"%", "-"),E29)</f>
        <v>Not Set</v>
      </c>
      <c r="G29" s="299" t="str">
        <f>IFERROR(IF(LEN(INDEX(Database!F$9:F$508,B29))=0,$AJ$3,INDEX(Database!F$9:F$508,B29)),"")</f>
        <v>Not Set</v>
      </c>
      <c r="H29" s="300" t="str">
        <f>IFERROR(IF(LEN(INDEX(Database!H$9:H$508,B29))=0,$AJ$3,INDEX(Database!H$9:H$508,B29)),"")</f>
        <v>Not Set</v>
      </c>
      <c r="I29" s="300" t="str">
        <f>IFERROR(IF(LEN(INDEX(Database!I$9:I$508,B29))=0,$AJ$3,INDEX(Database!I$9:I$508,B29)),"")</f>
        <v>Not Set</v>
      </c>
      <c r="J29" s="300" t="str">
        <f>IFERROR(IF(LEN(INDEX(Database!J$9:J$508,B29))=0,$AJ$3,INDEX(Database!J$9:J$508,B29)),"")</f>
        <v>Not Set</v>
      </c>
      <c r="K29" s="300" t="str">
        <f>CHOOSE(MATCH(Settings!$I$31,Kanban_Helper!$I$23:$I$25,0),J29,H29,I29)</f>
        <v>Not Set</v>
      </c>
      <c r="L29" s="300" t="str">
        <f>Settings!$I$31 &amp; ": " &amp; IFERROR(IF(K29=$AJ$3,$AJ$3, IF( order="Day Month Year",CONCATENATE(DAY(K29),connector,MONTH(K29),connector,YEAR(K29)), IF(order="Month Day Year",CONCATENATE(MONTH(K29),connector,DAY(K29),connector,YEAR(K29)),CONCATENATE(YEAR(K29),connector,MONTH(K29),connector,DAY(K29))))),"")</f>
        <v>Due date: Not Set</v>
      </c>
      <c r="M29" s="299" t="str">
        <f>IFERROR(IF(LEN(INDEX(Database!E$9:E$508,B29))=0,"",INDEX(Database!E$9:E$508,B29)),"")</f>
        <v/>
      </c>
      <c r="N29" s="301" t="str">
        <f>IFERROR(IF(LEN(INDEX(Database!K$9:K$508,B29))=0,$AJ$3,INDEX(Database!K$9:K$508,B29)),"")</f>
        <v>Not Set</v>
      </c>
      <c r="O29" s="302" t="str">
        <f>IFERROR(IF(LEN(INDEX(Database!L$9:L$508,B29))=0,$AJ$3,INDEX(Database!L$9:L$508,B29)),"")</f>
        <v>Not Set</v>
      </c>
      <c r="P29" s="303" t="str">
        <f>IFERROR(IF(LEN(INDEX(Database!M$9:M$508,B29))=0,"",INDEX(Database!M$9:M$508,B29)),"")</f>
        <v/>
      </c>
      <c r="Q29" s="304" t="str">
        <f t="shared" ca="1" si="0"/>
        <v/>
      </c>
      <c r="R29" s="305" t="str">
        <f t="shared" si="1"/>
        <v>Not Set</v>
      </c>
      <c r="S29" s="305" t="str">
        <f t="shared" si="2"/>
        <v>Not Set</v>
      </c>
      <c r="T29" s="305" t="str">
        <f>IFERROR(IF(H29=$AJ$3,$AJ$3,INDEX(Kanban_Helper!$J$5:$J$16,MATCH(MONTH(H29),Kanban_Helper!$I$5:$I$16,0))&amp;" - "&amp;YEAR(H29)),"$AD$3")</f>
        <v>Not Set</v>
      </c>
      <c r="U29" s="305" t="str">
        <f>IFERROR(IF(J29=$AJ$3,$AJ$3,INDEX(Kanban_Helper!$J$5:$J$16,MATCH(MONTH(J29),Kanban_Helper!$I$5:$I$16,0))&amp;" - "&amp;YEAR(J29)),$AJ$3)</f>
        <v>Not Set</v>
      </c>
      <c r="V29" s="305" t="str">
        <f t="shared" ca="1" si="3"/>
        <v/>
      </c>
      <c r="W29" s="305" t="str">
        <f t="shared" ca="1" si="4"/>
        <v/>
      </c>
      <c r="X29" s="305" t="str">
        <f t="shared" ca="1" si="8"/>
        <v>Not Set</v>
      </c>
      <c r="Y29" s="305" t="str">
        <f t="shared" ca="1" si="5"/>
        <v>Not Set</v>
      </c>
      <c r="Z29" s="306" t="str">
        <f t="shared" si="9"/>
        <v/>
      </c>
      <c r="AA29" s="306" t="str">
        <f t="shared" si="10"/>
        <v/>
      </c>
      <c r="AB29" s="306" t="str">
        <f t="shared" ca="1" si="11"/>
        <v>Inactive</v>
      </c>
      <c r="AC29" s="307">
        <f>IF(OR(Calendar!$I$7="All",Calendar!$I$7="",Calendar!$I$7=E29),1,0)
*IF(OR(Calendar!$K$7="All",Calendar!$K$7="",Calendar!$K$7=G29),1,0)
*IF(OR(Calendar!$M$7="All",Calendar!$M$7="",Calendar!$M$7=M29),1,0)
*IF(AND(ISNUMBER(AD29),AD29&gt;=chosenDate,AD29&lt;=lastDay),1,0)</f>
        <v>0</v>
      </c>
      <c r="AD29" s="308" t="str">
        <f>IF(Calendar!$O$7="Start Date",H29,IF(Calendar!$O$7="Finish Date",I29,J29))</f>
        <v>Not Set</v>
      </c>
      <c r="AE29" s="307">
        <f>COUNTIFS($AC$8:AC29,1,$AD$8:AD29,AD29)</f>
        <v>0</v>
      </c>
      <c r="AF29" s="17"/>
      <c r="AG29" s="10"/>
      <c r="AH29" s="10"/>
      <c r="AI29" s="241" t="s">
        <v>159</v>
      </c>
      <c r="AJ29" s="241">
        <v>2031</v>
      </c>
      <c r="AK29" s="10"/>
      <c r="AL29" s="10"/>
      <c r="AM29" s="10">
        <v>21</v>
      </c>
      <c r="AN29" s="311" t="str">
        <f t="array" ref="AN29">IFERROR(INDEX(Settings!$C$7:$C$31,SMALL(IF(Settings!$C$7:$C$31&lt;&gt;"",ROW(Settings!$C$7:$C$31)-ROW(Settings!$C$6)),AM29),1),"")</f>
        <v/>
      </c>
      <c r="AO29" s="10"/>
      <c r="AP29" s="10"/>
      <c r="AQ29" s="10"/>
      <c r="AR29" s="311" t="str">
        <f t="array" ref="AR29">IFERROR(INDEX(Settings!$E$7:$E$31,SMALL(IF(Settings!$E$7:$E$31&lt;&gt;"",ROW(Settings!$E$7:$E$31)-ROW(Settings!$E$6)),AM29),1),"")</f>
        <v/>
      </c>
      <c r="AS29" s="10"/>
      <c r="AT29" s="10"/>
      <c r="AU29" s="10"/>
    </row>
    <row r="30" spans="2:47" x14ac:dyDescent="0.25">
      <c r="B30" s="15">
        <v>23</v>
      </c>
      <c r="C30" s="297" t="str">
        <f>IFERROR(IF(LEN(INDEX(Database!C$9:C$508,B30))=0,"",INDEX(Database!C$9:C$508,B30)),"")</f>
        <v/>
      </c>
      <c r="D30" s="298" t="str">
        <f ca="1">IFERROR(IF(LEN(INDEX(Database!D$9:D$508,B30))=0,"",INDEX(Database!D$9:D$508,B30)) &amp; IF(Y30="Yes", " Overdue!",""),"")</f>
        <v/>
      </c>
      <c r="E30" s="299" t="str">
        <f>IFERROR(IF(LEN(INDEX(Database!G$9:G$508,B30))=0,$AJ$3,INDEX(Database!G$9:G$508,B30)),"")</f>
        <v>Not Set</v>
      </c>
      <c r="F30" s="299" t="str">
        <f>IF(ISNUMBER(SEARCH("%",Settings!$I$30,1)),E30 &amp; "|Progress: " &amp; IF(ISNUMBER(N30),100*N30 &amp;"%", "-"),E30)</f>
        <v>Not Set</v>
      </c>
      <c r="G30" s="299" t="str">
        <f>IFERROR(IF(LEN(INDEX(Database!F$9:F$508,B30))=0,$AJ$3,INDEX(Database!F$9:F$508,B30)),"")</f>
        <v>Not Set</v>
      </c>
      <c r="H30" s="300" t="str">
        <f>IFERROR(IF(LEN(INDEX(Database!H$9:H$508,B30))=0,$AJ$3,INDEX(Database!H$9:H$508,B30)),"")</f>
        <v>Not Set</v>
      </c>
      <c r="I30" s="300" t="str">
        <f>IFERROR(IF(LEN(INDEX(Database!I$9:I$508,B30))=0,$AJ$3,INDEX(Database!I$9:I$508,B30)),"")</f>
        <v>Not Set</v>
      </c>
      <c r="J30" s="300" t="str">
        <f>IFERROR(IF(LEN(INDEX(Database!J$9:J$508,B30))=0,$AJ$3,INDEX(Database!J$9:J$508,B30)),"")</f>
        <v>Not Set</v>
      </c>
      <c r="K30" s="300" t="str">
        <f>CHOOSE(MATCH(Settings!$I$31,Kanban_Helper!$I$23:$I$25,0),J30,H30,I30)</f>
        <v>Not Set</v>
      </c>
      <c r="L30" s="300" t="str">
        <f>Settings!$I$31 &amp; ": " &amp; IFERROR(IF(K30=$AJ$3,$AJ$3, IF( order="Day Month Year",CONCATENATE(DAY(K30),connector,MONTH(K30),connector,YEAR(K30)), IF(order="Month Day Year",CONCATENATE(MONTH(K30),connector,DAY(K30),connector,YEAR(K30)),CONCATENATE(YEAR(K30),connector,MONTH(K30),connector,DAY(K30))))),"")</f>
        <v>Due date: Not Set</v>
      </c>
      <c r="M30" s="299" t="str">
        <f>IFERROR(IF(LEN(INDEX(Database!E$9:E$508,B30))=0,"",INDEX(Database!E$9:E$508,B30)),"")</f>
        <v/>
      </c>
      <c r="N30" s="301" t="str">
        <f>IFERROR(IF(LEN(INDEX(Database!K$9:K$508,B30))=0,$AJ$3,INDEX(Database!K$9:K$508,B30)),"")</f>
        <v>Not Set</v>
      </c>
      <c r="O30" s="302" t="str">
        <f>IFERROR(IF(LEN(INDEX(Database!L$9:L$508,B30))=0,$AJ$3,INDEX(Database!L$9:L$508,B30)),"")</f>
        <v>Not Set</v>
      </c>
      <c r="P30" s="303" t="str">
        <f>IFERROR(IF(LEN(INDEX(Database!M$9:M$508,B30))=0,"",INDEX(Database!M$9:M$508,B30)),"")</f>
        <v/>
      </c>
      <c r="Q30" s="304" t="str">
        <f t="shared" ca="1" si="0"/>
        <v/>
      </c>
      <c r="R30" s="305" t="str">
        <f t="shared" si="1"/>
        <v>Not Set</v>
      </c>
      <c r="S30" s="305" t="str">
        <f t="shared" si="2"/>
        <v>Not Set</v>
      </c>
      <c r="T30" s="305" t="str">
        <f>IFERROR(IF(H30=$AJ$3,$AJ$3,INDEX(Kanban_Helper!$J$5:$J$16,MATCH(MONTH(H30),Kanban_Helper!$I$5:$I$16,0))&amp;" - "&amp;YEAR(H30)),"$AD$3")</f>
        <v>Not Set</v>
      </c>
      <c r="U30" s="305" t="str">
        <f>IFERROR(IF(J30=$AJ$3,$AJ$3,INDEX(Kanban_Helper!$J$5:$J$16,MATCH(MONTH(J30),Kanban_Helper!$I$5:$I$16,0))&amp;" - "&amp;YEAR(J30)),$AJ$3)</f>
        <v>Not Set</v>
      </c>
      <c r="V30" s="305" t="str">
        <f t="shared" ca="1" si="3"/>
        <v/>
      </c>
      <c r="W30" s="305" t="str">
        <f t="shared" ca="1" si="4"/>
        <v/>
      </c>
      <c r="X30" s="305" t="str">
        <f t="shared" ca="1" si="8"/>
        <v>Not Set</v>
      </c>
      <c r="Y30" s="305" t="str">
        <f t="shared" ca="1" si="5"/>
        <v>Not Set</v>
      </c>
      <c r="Z30" s="306" t="str">
        <f t="shared" si="9"/>
        <v/>
      </c>
      <c r="AA30" s="306" t="str">
        <f t="shared" si="10"/>
        <v/>
      </c>
      <c r="AB30" s="306" t="str">
        <f t="shared" ca="1" si="11"/>
        <v>Inactive</v>
      </c>
      <c r="AC30" s="307">
        <f>IF(OR(Calendar!$I$7="All",Calendar!$I$7="",Calendar!$I$7=E30),1,0)
*IF(OR(Calendar!$K$7="All",Calendar!$K$7="",Calendar!$K$7=G30),1,0)
*IF(OR(Calendar!$M$7="All",Calendar!$M$7="",Calendar!$M$7=M30),1,0)
*IF(AND(ISNUMBER(AD30),AD30&gt;=chosenDate,AD30&lt;=lastDay),1,0)</f>
        <v>0</v>
      </c>
      <c r="AD30" s="308" t="str">
        <f>IF(Calendar!$O$7="Start Date",H30,IF(Calendar!$O$7="Finish Date",I30,J30))</f>
        <v>Not Set</v>
      </c>
      <c r="AE30" s="307">
        <f>COUNTIFS($AC$8:AC30,1,$AD$8:AD30,AD30)</f>
        <v>0</v>
      </c>
      <c r="AF30" s="17"/>
      <c r="AG30" s="10"/>
      <c r="AH30" s="10"/>
      <c r="AI30" s="241" t="s">
        <v>160</v>
      </c>
      <c r="AJ30" s="241">
        <v>2032</v>
      </c>
      <c r="AK30" s="10"/>
      <c r="AL30" s="10"/>
      <c r="AM30" s="10">
        <v>22</v>
      </c>
      <c r="AN30" s="311" t="str">
        <f t="array" ref="AN30">IFERROR(INDEX(Settings!$C$7:$C$31,SMALL(IF(Settings!$C$7:$C$31&lt;&gt;"",ROW(Settings!$C$7:$C$31)-ROW(Settings!$C$6)),AM30),1),"")</f>
        <v/>
      </c>
      <c r="AO30" s="10"/>
      <c r="AP30" s="10"/>
      <c r="AQ30" s="10"/>
      <c r="AR30" s="311" t="str">
        <f t="array" ref="AR30">IFERROR(INDEX(Settings!$E$7:$E$31,SMALL(IF(Settings!$E$7:$E$31&lt;&gt;"",ROW(Settings!$E$7:$E$31)-ROW(Settings!$E$6)),AM30),1),"")</f>
        <v/>
      </c>
      <c r="AS30" s="10"/>
      <c r="AT30" s="10"/>
      <c r="AU30" s="10"/>
    </row>
    <row r="31" spans="2:47" x14ac:dyDescent="0.25">
      <c r="B31" s="15">
        <v>24</v>
      </c>
      <c r="C31" s="297" t="str">
        <f>IFERROR(IF(LEN(INDEX(Database!C$9:C$508,B31))=0,"",INDEX(Database!C$9:C$508,B31)),"")</f>
        <v/>
      </c>
      <c r="D31" s="298" t="str">
        <f ca="1">IFERROR(IF(LEN(INDEX(Database!D$9:D$508,B31))=0,"",INDEX(Database!D$9:D$508,B31)) &amp; IF(Y31="Yes", " Overdue!",""),"")</f>
        <v/>
      </c>
      <c r="E31" s="299" t="str">
        <f>IFERROR(IF(LEN(INDEX(Database!G$9:G$508,B31))=0,$AJ$3,INDEX(Database!G$9:G$508,B31)),"")</f>
        <v>Not Set</v>
      </c>
      <c r="F31" s="299" t="str">
        <f>IF(ISNUMBER(SEARCH("%",Settings!$I$30,1)),E31 &amp; "|Progress: " &amp; IF(ISNUMBER(N31),100*N31 &amp;"%", "-"),E31)</f>
        <v>Not Set</v>
      </c>
      <c r="G31" s="299" t="str">
        <f>IFERROR(IF(LEN(INDEX(Database!F$9:F$508,B31))=0,$AJ$3,INDEX(Database!F$9:F$508,B31)),"")</f>
        <v>Not Set</v>
      </c>
      <c r="H31" s="300" t="str">
        <f>IFERROR(IF(LEN(INDEX(Database!H$9:H$508,B31))=0,$AJ$3,INDEX(Database!H$9:H$508,B31)),"")</f>
        <v>Not Set</v>
      </c>
      <c r="I31" s="300" t="str">
        <f>IFERROR(IF(LEN(INDEX(Database!I$9:I$508,B31))=0,$AJ$3,INDEX(Database!I$9:I$508,B31)),"")</f>
        <v>Not Set</v>
      </c>
      <c r="J31" s="300" t="str">
        <f>IFERROR(IF(LEN(INDEX(Database!J$9:J$508,B31))=0,$AJ$3,INDEX(Database!J$9:J$508,B31)),"")</f>
        <v>Not Set</v>
      </c>
      <c r="K31" s="300" t="str">
        <f>CHOOSE(MATCH(Settings!$I$31,Kanban_Helper!$I$23:$I$25,0),J31,H31,I31)</f>
        <v>Not Set</v>
      </c>
      <c r="L31" s="300" t="str">
        <f>Settings!$I$31 &amp; ": " &amp; IFERROR(IF(K31=$AJ$3,$AJ$3, IF( order="Day Month Year",CONCATENATE(DAY(K31),connector,MONTH(K31),connector,YEAR(K31)), IF(order="Month Day Year",CONCATENATE(MONTH(K31),connector,DAY(K31),connector,YEAR(K31)),CONCATENATE(YEAR(K31),connector,MONTH(K31),connector,DAY(K31))))),"")</f>
        <v>Due date: Not Set</v>
      </c>
      <c r="M31" s="299" t="str">
        <f>IFERROR(IF(LEN(INDEX(Database!E$9:E$508,B31))=0,"",INDEX(Database!E$9:E$508,B31)),"")</f>
        <v/>
      </c>
      <c r="N31" s="301" t="str">
        <f>IFERROR(IF(LEN(INDEX(Database!K$9:K$508,B31))=0,$AJ$3,INDEX(Database!K$9:K$508,B31)),"")</f>
        <v>Not Set</v>
      </c>
      <c r="O31" s="302" t="str">
        <f>IFERROR(IF(LEN(INDEX(Database!L$9:L$508,B31))=0,$AJ$3,INDEX(Database!L$9:L$508,B31)),"")</f>
        <v>Not Set</v>
      </c>
      <c r="P31" s="303" t="str">
        <f>IFERROR(IF(LEN(INDEX(Database!M$9:M$508,B31))=0,"",INDEX(Database!M$9:M$508,B31)),"")</f>
        <v/>
      </c>
      <c r="Q31" s="304" t="str">
        <f t="shared" ca="1" si="0"/>
        <v/>
      </c>
      <c r="R31" s="305" t="str">
        <f t="shared" si="1"/>
        <v>Not Set</v>
      </c>
      <c r="S31" s="305" t="str">
        <f t="shared" si="2"/>
        <v>Not Set</v>
      </c>
      <c r="T31" s="305" t="str">
        <f>IFERROR(IF(H31=$AJ$3,$AJ$3,INDEX(Kanban_Helper!$J$5:$J$16,MATCH(MONTH(H31),Kanban_Helper!$I$5:$I$16,0))&amp;" - "&amp;YEAR(H31)),"$AD$3")</f>
        <v>Not Set</v>
      </c>
      <c r="U31" s="305" t="str">
        <f>IFERROR(IF(J31=$AJ$3,$AJ$3,INDEX(Kanban_Helper!$J$5:$J$16,MATCH(MONTH(J31),Kanban_Helper!$I$5:$I$16,0))&amp;" - "&amp;YEAR(J31)),$AJ$3)</f>
        <v>Not Set</v>
      </c>
      <c r="V31" s="305" t="str">
        <f t="shared" ca="1" si="3"/>
        <v/>
      </c>
      <c r="W31" s="305" t="str">
        <f t="shared" ca="1" si="4"/>
        <v/>
      </c>
      <c r="X31" s="305" t="str">
        <f t="shared" ca="1" si="8"/>
        <v>Not Set</v>
      </c>
      <c r="Y31" s="305" t="str">
        <f t="shared" ca="1" si="5"/>
        <v>Not Set</v>
      </c>
      <c r="Z31" s="306" t="str">
        <f t="shared" si="9"/>
        <v/>
      </c>
      <c r="AA31" s="306" t="str">
        <f t="shared" si="10"/>
        <v/>
      </c>
      <c r="AB31" s="306" t="str">
        <f t="shared" ca="1" si="11"/>
        <v>Inactive</v>
      </c>
      <c r="AC31" s="307">
        <f>IF(OR(Calendar!$I$7="All",Calendar!$I$7="",Calendar!$I$7=E31),1,0)
*IF(OR(Calendar!$K$7="All",Calendar!$K$7="",Calendar!$K$7=G31),1,0)
*IF(OR(Calendar!$M$7="All",Calendar!$M$7="",Calendar!$M$7=M31),1,0)
*IF(AND(ISNUMBER(AD31),AD31&gt;=chosenDate,AD31&lt;=lastDay),1,0)</f>
        <v>0</v>
      </c>
      <c r="AD31" s="308" t="str">
        <f>IF(Calendar!$O$7="Start Date",H31,IF(Calendar!$O$7="Finish Date",I31,J31))</f>
        <v>Not Set</v>
      </c>
      <c r="AE31" s="307">
        <f>COUNTIFS($AC$8:AC31,1,$AD$8:AD31,AD31)</f>
        <v>0</v>
      </c>
      <c r="AF31" s="17"/>
      <c r="AG31" s="10"/>
      <c r="AH31" s="10"/>
      <c r="AI31" s="241" t="s">
        <v>161</v>
      </c>
      <c r="AJ31" s="241">
        <v>2033</v>
      </c>
      <c r="AK31" s="10"/>
      <c r="AL31" s="10"/>
      <c r="AM31" s="10">
        <v>23</v>
      </c>
      <c r="AN31" s="311" t="str">
        <f t="array" ref="AN31">IFERROR(INDEX(Settings!$C$7:$C$31,SMALL(IF(Settings!$C$7:$C$31&lt;&gt;"",ROW(Settings!$C$7:$C$31)-ROW(Settings!$C$6)),AM31),1),"")</f>
        <v/>
      </c>
      <c r="AO31" s="10"/>
      <c r="AP31" s="10"/>
      <c r="AQ31" s="10"/>
      <c r="AR31" s="311" t="str">
        <f t="array" ref="AR31">IFERROR(INDEX(Settings!$E$7:$E$31,SMALL(IF(Settings!$E$7:$E$31&lt;&gt;"",ROW(Settings!$E$7:$E$31)-ROW(Settings!$E$6)),AM31),1),"")</f>
        <v/>
      </c>
      <c r="AS31" s="10"/>
      <c r="AT31" s="10"/>
      <c r="AU31" s="10"/>
    </row>
    <row r="32" spans="2:47" x14ac:dyDescent="0.25">
      <c r="B32" s="15">
        <v>25</v>
      </c>
      <c r="C32" s="297" t="str">
        <f>IFERROR(IF(LEN(INDEX(Database!C$9:C$508,B32))=0,"",INDEX(Database!C$9:C$508,B32)),"")</f>
        <v/>
      </c>
      <c r="D32" s="298" t="str">
        <f ca="1">IFERROR(IF(LEN(INDEX(Database!D$9:D$508,B32))=0,"",INDEX(Database!D$9:D$508,B32)) &amp; IF(Y32="Yes", " Overdue!",""),"")</f>
        <v/>
      </c>
      <c r="E32" s="299" t="str">
        <f>IFERROR(IF(LEN(INDEX(Database!G$9:G$508,B32))=0,$AJ$3,INDEX(Database!G$9:G$508,B32)),"")</f>
        <v>Not Set</v>
      </c>
      <c r="F32" s="299" t="str">
        <f>IF(ISNUMBER(SEARCH("%",Settings!$I$30,1)),E32 &amp; "|Progress: " &amp; IF(ISNUMBER(N32),100*N32 &amp;"%", "-"),E32)</f>
        <v>Not Set</v>
      </c>
      <c r="G32" s="299" t="str">
        <f>IFERROR(IF(LEN(INDEX(Database!F$9:F$508,B32))=0,$AJ$3,INDEX(Database!F$9:F$508,B32)),"")</f>
        <v>Not Set</v>
      </c>
      <c r="H32" s="300" t="str">
        <f>IFERROR(IF(LEN(INDEX(Database!H$9:H$508,B32))=0,$AJ$3,INDEX(Database!H$9:H$508,B32)),"")</f>
        <v>Not Set</v>
      </c>
      <c r="I32" s="300" t="str">
        <f>IFERROR(IF(LEN(INDEX(Database!I$9:I$508,B32))=0,$AJ$3,INDEX(Database!I$9:I$508,B32)),"")</f>
        <v>Not Set</v>
      </c>
      <c r="J32" s="300" t="str">
        <f>IFERROR(IF(LEN(INDEX(Database!J$9:J$508,B32))=0,$AJ$3,INDEX(Database!J$9:J$508,B32)),"")</f>
        <v>Not Set</v>
      </c>
      <c r="K32" s="300" t="str">
        <f>CHOOSE(MATCH(Settings!$I$31,Kanban_Helper!$I$23:$I$25,0),J32,H32,I32)</f>
        <v>Not Set</v>
      </c>
      <c r="L32" s="300" t="str">
        <f>Settings!$I$31 &amp; ": " &amp; IFERROR(IF(K32=$AJ$3,$AJ$3, IF( order="Day Month Year",CONCATENATE(DAY(K32),connector,MONTH(K32),connector,YEAR(K32)), IF(order="Month Day Year",CONCATENATE(MONTH(K32),connector,DAY(K32),connector,YEAR(K32)),CONCATENATE(YEAR(K32),connector,MONTH(K32),connector,DAY(K32))))),"")</f>
        <v>Due date: Not Set</v>
      </c>
      <c r="M32" s="299" t="str">
        <f>IFERROR(IF(LEN(INDEX(Database!E$9:E$508,B32))=0,"",INDEX(Database!E$9:E$508,B32)),"")</f>
        <v/>
      </c>
      <c r="N32" s="301" t="str">
        <f>IFERROR(IF(LEN(INDEX(Database!K$9:K$508,B32))=0,$AJ$3,INDEX(Database!K$9:K$508,B32)),"")</f>
        <v>Not Set</v>
      </c>
      <c r="O32" s="302" t="str">
        <f>IFERROR(IF(LEN(INDEX(Database!L$9:L$508,B32))=0,$AJ$3,INDEX(Database!L$9:L$508,B32)),"")</f>
        <v>Not Set</v>
      </c>
      <c r="P32" s="303" t="str">
        <f>IFERROR(IF(LEN(INDEX(Database!M$9:M$508,B32))=0,"",INDEX(Database!M$9:M$508,B32)),"")</f>
        <v/>
      </c>
      <c r="Q32" s="304" t="str">
        <f t="shared" ca="1" si="0"/>
        <v/>
      </c>
      <c r="R32" s="305" t="str">
        <f t="shared" si="1"/>
        <v>Not Set</v>
      </c>
      <c r="S32" s="305" t="str">
        <f t="shared" si="2"/>
        <v>Not Set</v>
      </c>
      <c r="T32" s="305" t="str">
        <f>IFERROR(IF(H32=$AJ$3,$AJ$3,INDEX(Kanban_Helper!$J$5:$J$16,MATCH(MONTH(H32),Kanban_Helper!$I$5:$I$16,0))&amp;" - "&amp;YEAR(H32)),"$AD$3")</f>
        <v>Not Set</v>
      </c>
      <c r="U32" s="305" t="str">
        <f>IFERROR(IF(J32=$AJ$3,$AJ$3,INDEX(Kanban_Helper!$J$5:$J$16,MATCH(MONTH(J32),Kanban_Helper!$I$5:$I$16,0))&amp;" - "&amp;YEAR(J32)),$AJ$3)</f>
        <v>Not Set</v>
      </c>
      <c r="V32" s="305" t="str">
        <f t="shared" ca="1" si="3"/>
        <v/>
      </c>
      <c r="W32" s="305" t="str">
        <f t="shared" ca="1" si="4"/>
        <v/>
      </c>
      <c r="X32" s="305" t="str">
        <f t="shared" ca="1" si="8"/>
        <v>Not Set</v>
      </c>
      <c r="Y32" s="305" t="str">
        <f t="shared" ca="1" si="5"/>
        <v>Not Set</v>
      </c>
      <c r="Z32" s="306" t="str">
        <f t="shared" si="9"/>
        <v/>
      </c>
      <c r="AA32" s="306" t="str">
        <f t="shared" si="10"/>
        <v/>
      </c>
      <c r="AB32" s="306" t="str">
        <f t="shared" ca="1" si="11"/>
        <v>Inactive</v>
      </c>
      <c r="AC32" s="307">
        <f>IF(OR(Calendar!$I$7="All",Calendar!$I$7="",Calendar!$I$7=E32),1,0)
*IF(OR(Calendar!$K$7="All",Calendar!$K$7="",Calendar!$K$7=G32),1,0)
*IF(OR(Calendar!$M$7="All",Calendar!$M$7="",Calendar!$M$7=M32),1,0)
*IF(AND(ISNUMBER(AD32),AD32&gt;=chosenDate,AD32&lt;=lastDay),1,0)</f>
        <v>0</v>
      </c>
      <c r="AD32" s="308" t="str">
        <f>IF(Calendar!$O$7="Start Date",H32,IF(Calendar!$O$7="Finish Date",I32,J32))</f>
        <v>Not Set</v>
      </c>
      <c r="AE32" s="307">
        <f>COUNTIFS($AC$8:AC32,1,$AD$8:AD32,AD32)</f>
        <v>0</v>
      </c>
      <c r="AF32" s="17"/>
      <c r="AG32" s="10"/>
      <c r="AH32" s="10"/>
      <c r="AI32" s="10"/>
      <c r="AJ32" s="10"/>
      <c r="AK32" s="10"/>
      <c r="AL32" s="10"/>
      <c r="AM32" s="10">
        <v>24</v>
      </c>
      <c r="AN32" s="311" t="str">
        <f t="array" ref="AN32">IFERROR(INDEX(Settings!$C$7:$C$31,SMALL(IF(Settings!$C$7:$C$31&lt;&gt;"",ROW(Settings!$C$7:$C$31)-ROW(Settings!$C$6)),AM32),1),"")</f>
        <v/>
      </c>
      <c r="AO32" s="10"/>
      <c r="AP32" s="10"/>
      <c r="AQ32" s="10"/>
      <c r="AR32" s="311" t="str">
        <f t="array" ref="AR32">IFERROR(INDEX(Settings!$E$7:$E$31,SMALL(IF(Settings!$E$7:$E$31&lt;&gt;"",ROW(Settings!$E$7:$E$31)-ROW(Settings!$E$6)),AM32),1),"")</f>
        <v/>
      </c>
      <c r="AS32" s="10"/>
      <c r="AT32" s="10"/>
      <c r="AU32" s="10"/>
    </row>
    <row r="33" spans="2:47" x14ac:dyDescent="0.25">
      <c r="B33" s="15">
        <v>26</v>
      </c>
      <c r="C33" s="90"/>
      <c r="D33" s="56"/>
      <c r="E33" s="87"/>
      <c r="F33" s="87"/>
      <c r="G33" s="87"/>
      <c r="H33" s="91"/>
      <c r="I33" s="91"/>
      <c r="J33" s="91"/>
      <c r="K33" s="91"/>
      <c r="L33" s="91"/>
      <c r="M33" s="87"/>
      <c r="N33" s="92"/>
      <c r="O33" s="93"/>
      <c r="P33" s="94"/>
      <c r="Q33" s="95"/>
      <c r="R33" s="88"/>
      <c r="S33" s="88"/>
      <c r="T33" s="88"/>
      <c r="U33" s="88"/>
      <c r="V33" s="88"/>
      <c r="W33" s="88"/>
      <c r="X33" s="88"/>
      <c r="Y33" s="88"/>
      <c r="Z33" s="89"/>
      <c r="AA33" s="89"/>
      <c r="AB33" s="89"/>
      <c r="AC33" s="246"/>
      <c r="AD33" s="247"/>
      <c r="AE33" s="246"/>
      <c r="AF33" s="17"/>
      <c r="AG33" s="10"/>
      <c r="AH33" s="10"/>
      <c r="AI33" s="10"/>
      <c r="AJ33" s="10"/>
      <c r="AK33" s="10"/>
      <c r="AL33" s="10"/>
      <c r="AM33" s="10">
        <v>25</v>
      </c>
      <c r="AN33" s="311" t="str">
        <f t="array" ref="AN33">IFERROR(INDEX(Settings!$C$7:$C$31,SMALL(IF(Settings!$C$7:$C$31&lt;&gt;"",ROW(Settings!$C$7:$C$31)-ROW(Settings!$C$6)),AM33),1),"")</f>
        <v/>
      </c>
      <c r="AO33" s="10"/>
      <c r="AP33" s="10"/>
      <c r="AQ33" s="10"/>
      <c r="AR33" s="311" t="str">
        <f t="array" ref="AR33">IFERROR(INDEX(Settings!$E$7:$E$31,SMALL(IF(Settings!$E$7:$E$31&lt;&gt;"",ROW(Settings!$E$7:$E$31)-ROW(Settings!$E$6)),AM33),1),"")</f>
        <v/>
      </c>
      <c r="AS33" s="10"/>
      <c r="AT33" s="10"/>
      <c r="AU33" s="10"/>
    </row>
    <row r="34" spans="2:47" x14ac:dyDescent="0.25">
      <c r="B34" s="15">
        <v>27</v>
      </c>
      <c r="C34" s="90"/>
      <c r="D34" s="56"/>
      <c r="E34" s="87"/>
      <c r="F34" s="87"/>
      <c r="G34" s="87"/>
      <c r="H34" s="91"/>
      <c r="I34" s="91"/>
      <c r="J34" s="91"/>
      <c r="K34" s="91"/>
      <c r="L34" s="91"/>
      <c r="M34" s="87"/>
      <c r="N34" s="92"/>
      <c r="O34" s="93"/>
      <c r="P34" s="94"/>
      <c r="Q34" s="95"/>
      <c r="R34" s="88"/>
      <c r="S34" s="88"/>
      <c r="T34" s="88"/>
      <c r="U34" s="88"/>
      <c r="V34" s="88"/>
      <c r="W34" s="88"/>
      <c r="X34" s="88"/>
      <c r="Y34" s="88"/>
      <c r="Z34" s="89"/>
      <c r="AA34" s="89"/>
      <c r="AB34" s="89"/>
      <c r="AC34" s="246"/>
      <c r="AD34" s="247"/>
      <c r="AE34" s="246"/>
      <c r="AF34" s="17"/>
      <c r="AG34" s="10"/>
      <c r="AH34" s="10"/>
      <c r="AI34" s="10"/>
      <c r="AJ34" s="10"/>
      <c r="AK34" s="10"/>
      <c r="AL34" s="10"/>
      <c r="AM34" s="10"/>
      <c r="AN34" s="10"/>
      <c r="AO34" s="10"/>
      <c r="AP34" s="10"/>
      <c r="AQ34" s="10"/>
      <c r="AR34" s="10"/>
      <c r="AS34" s="10"/>
      <c r="AT34" s="10"/>
      <c r="AU34" s="10"/>
    </row>
    <row r="35" spans="2:47" x14ac:dyDescent="0.25">
      <c r="B35" s="15">
        <v>28</v>
      </c>
      <c r="C35" s="90"/>
      <c r="D35" s="56"/>
      <c r="E35" s="87"/>
      <c r="F35" s="87"/>
      <c r="G35" s="87"/>
      <c r="H35" s="91"/>
      <c r="I35" s="91"/>
      <c r="J35" s="91"/>
      <c r="K35" s="91"/>
      <c r="L35" s="91"/>
      <c r="M35" s="87"/>
      <c r="N35" s="92"/>
      <c r="O35" s="93"/>
      <c r="P35" s="94"/>
      <c r="Q35" s="95"/>
      <c r="R35" s="88"/>
      <c r="S35" s="88"/>
      <c r="T35" s="88"/>
      <c r="U35" s="88"/>
      <c r="V35" s="88"/>
      <c r="W35" s="88"/>
      <c r="X35" s="88"/>
      <c r="Y35" s="88"/>
      <c r="Z35" s="89"/>
      <c r="AA35" s="89"/>
      <c r="AB35" s="89"/>
      <c r="AC35" s="246"/>
      <c r="AD35" s="247"/>
      <c r="AE35" s="246"/>
      <c r="AF35" s="17"/>
      <c r="AG35" s="10"/>
      <c r="AH35" s="10"/>
      <c r="AI35" s="10"/>
      <c r="AJ35" s="10"/>
      <c r="AK35" s="10"/>
      <c r="AL35" s="10"/>
      <c r="AM35" s="10"/>
      <c r="AN35" s="10"/>
      <c r="AO35" s="10"/>
      <c r="AP35" s="10"/>
      <c r="AQ35" s="10"/>
      <c r="AR35" s="10"/>
      <c r="AS35" s="10"/>
      <c r="AT35" s="10"/>
      <c r="AU35" s="10"/>
    </row>
    <row r="36" spans="2:47" x14ac:dyDescent="0.25">
      <c r="B36" s="15">
        <v>29</v>
      </c>
      <c r="C36" s="90"/>
      <c r="D36" s="56"/>
      <c r="E36" s="87"/>
      <c r="F36" s="87"/>
      <c r="G36" s="87"/>
      <c r="H36" s="91"/>
      <c r="I36" s="91"/>
      <c r="J36" s="91"/>
      <c r="K36" s="91"/>
      <c r="L36" s="91"/>
      <c r="M36" s="87"/>
      <c r="N36" s="92"/>
      <c r="O36" s="93"/>
      <c r="P36" s="94"/>
      <c r="Q36" s="95"/>
      <c r="R36" s="88"/>
      <c r="S36" s="88"/>
      <c r="T36" s="88"/>
      <c r="U36" s="88"/>
      <c r="V36" s="88"/>
      <c r="W36" s="88"/>
      <c r="X36" s="88"/>
      <c r="Y36" s="88"/>
      <c r="Z36" s="89"/>
      <c r="AA36" s="89"/>
      <c r="AB36" s="89"/>
      <c r="AC36" s="246"/>
      <c r="AD36" s="247"/>
      <c r="AE36" s="246"/>
      <c r="AF36" s="17"/>
      <c r="AG36" s="10"/>
      <c r="AH36" s="10"/>
      <c r="AI36" s="10"/>
      <c r="AJ36" s="10"/>
      <c r="AK36" s="10"/>
      <c r="AL36" s="10"/>
      <c r="AM36" s="10"/>
      <c r="AN36" s="10"/>
      <c r="AO36" s="10"/>
      <c r="AP36" s="10"/>
      <c r="AQ36" s="10"/>
      <c r="AR36" s="10"/>
      <c r="AS36" s="10"/>
      <c r="AT36" s="10"/>
      <c r="AU36" s="10"/>
    </row>
    <row r="37" spans="2:47" x14ac:dyDescent="0.25">
      <c r="B37" s="15">
        <v>30</v>
      </c>
      <c r="C37" s="90"/>
      <c r="D37" s="56"/>
      <c r="E37" s="87"/>
      <c r="F37" s="87"/>
      <c r="G37" s="87"/>
      <c r="H37" s="91"/>
      <c r="I37" s="91"/>
      <c r="J37" s="91"/>
      <c r="K37" s="91"/>
      <c r="L37" s="91"/>
      <c r="M37" s="87"/>
      <c r="N37" s="92"/>
      <c r="O37" s="93"/>
      <c r="P37" s="94"/>
      <c r="Q37" s="95"/>
      <c r="R37" s="88"/>
      <c r="S37" s="88"/>
      <c r="T37" s="88"/>
      <c r="U37" s="88"/>
      <c r="V37" s="88"/>
      <c r="W37" s="88"/>
      <c r="X37" s="88"/>
      <c r="Y37" s="88"/>
      <c r="Z37" s="89"/>
      <c r="AA37" s="89"/>
      <c r="AB37" s="89"/>
      <c r="AC37" s="246"/>
      <c r="AD37" s="247"/>
      <c r="AE37" s="246"/>
      <c r="AF37" s="17"/>
      <c r="AG37" s="10"/>
      <c r="AH37" s="10"/>
      <c r="AI37" s="10"/>
      <c r="AJ37" s="10"/>
      <c r="AK37" s="10"/>
      <c r="AL37" s="10"/>
      <c r="AM37" s="10"/>
      <c r="AN37" s="10"/>
      <c r="AO37" s="10"/>
      <c r="AP37" s="10"/>
      <c r="AQ37" s="10"/>
      <c r="AR37" s="10"/>
      <c r="AS37" s="10"/>
      <c r="AT37" s="10"/>
      <c r="AU37" s="10"/>
    </row>
    <row r="38" spans="2:47" x14ac:dyDescent="0.25">
      <c r="B38" s="15">
        <v>31</v>
      </c>
      <c r="C38" s="90"/>
      <c r="D38" s="56"/>
      <c r="E38" s="87"/>
      <c r="F38" s="87"/>
      <c r="G38" s="87"/>
      <c r="H38" s="91"/>
      <c r="I38" s="91"/>
      <c r="J38" s="91"/>
      <c r="K38" s="91"/>
      <c r="L38" s="91"/>
      <c r="M38" s="87"/>
      <c r="N38" s="92"/>
      <c r="O38" s="93"/>
      <c r="P38" s="94"/>
      <c r="Q38" s="95"/>
      <c r="R38" s="88"/>
      <c r="S38" s="88"/>
      <c r="T38" s="88"/>
      <c r="U38" s="88"/>
      <c r="V38" s="88"/>
      <c r="W38" s="88"/>
      <c r="X38" s="88"/>
      <c r="Y38" s="88"/>
      <c r="Z38" s="89"/>
      <c r="AA38" s="89"/>
      <c r="AB38" s="89"/>
      <c r="AC38" s="246"/>
      <c r="AD38" s="247"/>
      <c r="AE38" s="246"/>
      <c r="AF38" s="17"/>
      <c r="AG38" s="10"/>
      <c r="AH38" s="10"/>
      <c r="AI38" s="10"/>
      <c r="AJ38" s="10"/>
      <c r="AK38" s="10"/>
      <c r="AL38" s="10"/>
      <c r="AM38" s="10"/>
      <c r="AN38" s="10"/>
      <c r="AO38" s="10"/>
      <c r="AP38" s="10"/>
      <c r="AQ38" s="10"/>
      <c r="AR38" s="10"/>
      <c r="AS38" s="10"/>
      <c r="AT38" s="10"/>
      <c r="AU38" s="10"/>
    </row>
    <row r="39" spans="2:47" x14ac:dyDescent="0.25">
      <c r="B39" s="15">
        <v>32</v>
      </c>
      <c r="C39" s="90"/>
      <c r="D39" s="56"/>
      <c r="E39" s="87"/>
      <c r="F39" s="87"/>
      <c r="G39" s="87"/>
      <c r="H39" s="91"/>
      <c r="I39" s="91"/>
      <c r="J39" s="91"/>
      <c r="K39" s="91"/>
      <c r="L39" s="91"/>
      <c r="M39" s="87"/>
      <c r="N39" s="92"/>
      <c r="O39" s="93"/>
      <c r="P39" s="94"/>
      <c r="Q39" s="95"/>
      <c r="R39" s="88"/>
      <c r="S39" s="88"/>
      <c r="T39" s="88"/>
      <c r="U39" s="88"/>
      <c r="V39" s="88"/>
      <c r="W39" s="88"/>
      <c r="X39" s="88"/>
      <c r="Y39" s="88"/>
      <c r="Z39" s="89"/>
      <c r="AA39" s="89"/>
      <c r="AB39" s="89"/>
      <c r="AC39" s="246"/>
      <c r="AD39" s="247"/>
      <c r="AE39" s="246"/>
      <c r="AF39" s="17"/>
      <c r="AG39" s="10"/>
      <c r="AH39" s="10"/>
      <c r="AI39" s="10"/>
      <c r="AJ39" s="10"/>
      <c r="AK39" s="10"/>
      <c r="AL39" s="10"/>
      <c r="AM39" s="10"/>
      <c r="AN39" s="10"/>
      <c r="AO39" s="10"/>
      <c r="AP39" s="10"/>
      <c r="AQ39" s="10"/>
      <c r="AR39" s="10"/>
      <c r="AS39" s="10"/>
      <c r="AT39" s="10"/>
      <c r="AU39" s="10"/>
    </row>
    <row r="40" spans="2:47" x14ac:dyDescent="0.25">
      <c r="B40" s="15">
        <v>33</v>
      </c>
      <c r="C40" s="90"/>
      <c r="D40" s="56"/>
      <c r="E40" s="87"/>
      <c r="F40" s="87"/>
      <c r="G40" s="87"/>
      <c r="H40" s="91"/>
      <c r="I40" s="91"/>
      <c r="J40" s="91"/>
      <c r="K40" s="91"/>
      <c r="L40" s="91"/>
      <c r="M40" s="87"/>
      <c r="N40" s="92"/>
      <c r="O40" s="93"/>
      <c r="P40" s="94"/>
      <c r="Q40" s="95"/>
      <c r="R40" s="88"/>
      <c r="S40" s="88"/>
      <c r="T40" s="88"/>
      <c r="U40" s="88"/>
      <c r="V40" s="88"/>
      <c r="W40" s="88"/>
      <c r="X40" s="88"/>
      <c r="Y40" s="88"/>
      <c r="Z40" s="89"/>
      <c r="AA40" s="89"/>
      <c r="AB40" s="89"/>
      <c r="AC40" s="246"/>
      <c r="AD40" s="247"/>
      <c r="AE40" s="246"/>
      <c r="AF40" s="17"/>
      <c r="AG40" s="10"/>
      <c r="AH40" s="10"/>
      <c r="AI40" s="10"/>
      <c r="AJ40" s="10"/>
      <c r="AK40" s="10"/>
      <c r="AL40" s="10"/>
      <c r="AM40" s="10"/>
      <c r="AN40" s="10"/>
      <c r="AO40" s="10"/>
      <c r="AP40" s="10"/>
      <c r="AQ40" s="10"/>
      <c r="AR40" s="10"/>
      <c r="AS40" s="10"/>
      <c r="AT40" s="10"/>
      <c r="AU40" s="10"/>
    </row>
    <row r="41" spans="2:47" x14ac:dyDescent="0.25">
      <c r="B41" s="15">
        <v>34</v>
      </c>
      <c r="C41" s="90"/>
      <c r="D41" s="56"/>
      <c r="E41" s="87"/>
      <c r="F41" s="87"/>
      <c r="G41" s="87"/>
      <c r="H41" s="91"/>
      <c r="I41" s="91"/>
      <c r="J41" s="91"/>
      <c r="K41" s="91"/>
      <c r="L41" s="91"/>
      <c r="M41" s="87"/>
      <c r="N41" s="92"/>
      <c r="O41" s="93"/>
      <c r="P41" s="94"/>
      <c r="Q41" s="95"/>
      <c r="R41" s="88"/>
      <c r="S41" s="88"/>
      <c r="T41" s="88"/>
      <c r="U41" s="88"/>
      <c r="V41" s="88"/>
      <c r="W41" s="88"/>
      <c r="X41" s="88"/>
      <c r="Y41" s="88"/>
      <c r="Z41" s="89"/>
      <c r="AA41" s="89"/>
      <c r="AB41" s="89"/>
      <c r="AC41" s="246"/>
      <c r="AD41" s="247"/>
      <c r="AE41" s="246"/>
      <c r="AF41" s="17"/>
      <c r="AG41" s="10"/>
      <c r="AH41" s="10"/>
      <c r="AI41" s="10"/>
      <c r="AJ41" s="10"/>
      <c r="AK41" s="10"/>
      <c r="AL41" s="10"/>
      <c r="AM41" s="10"/>
      <c r="AN41" s="10"/>
      <c r="AO41" s="10"/>
      <c r="AP41" s="10"/>
      <c r="AQ41" s="10"/>
      <c r="AR41" s="10"/>
      <c r="AS41" s="10"/>
      <c r="AT41" s="10"/>
      <c r="AU41" s="10"/>
    </row>
    <row r="42" spans="2:47" x14ac:dyDescent="0.25">
      <c r="B42" s="15">
        <v>35</v>
      </c>
      <c r="C42" s="90"/>
      <c r="D42" s="56"/>
      <c r="E42" s="87"/>
      <c r="F42" s="87"/>
      <c r="G42" s="87"/>
      <c r="H42" s="91"/>
      <c r="I42" s="91"/>
      <c r="J42" s="91"/>
      <c r="K42" s="91"/>
      <c r="L42" s="91"/>
      <c r="M42" s="87"/>
      <c r="N42" s="92"/>
      <c r="O42" s="93"/>
      <c r="P42" s="94"/>
      <c r="Q42" s="95"/>
      <c r="R42" s="88"/>
      <c r="S42" s="88"/>
      <c r="T42" s="88"/>
      <c r="U42" s="88"/>
      <c r="V42" s="88"/>
      <c r="W42" s="88"/>
      <c r="X42" s="88"/>
      <c r="Y42" s="88"/>
      <c r="Z42" s="89"/>
      <c r="AA42" s="89"/>
      <c r="AB42" s="89"/>
      <c r="AC42" s="246"/>
      <c r="AD42" s="247"/>
      <c r="AE42" s="246"/>
      <c r="AF42" s="17"/>
      <c r="AG42" s="10"/>
      <c r="AH42" s="10"/>
      <c r="AI42" s="10"/>
      <c r="AJ42" s="10"/>
      <c r="AK42" s="10"/>
      <c r="AL42" s="10"/>
      <c r="AM42" s="10"/>
      <c r="AN42" s="10"/>
      <c r="AO42" s="10"/>
      <c r="AP42" s="10"/>
      <c r="AQ42" s="10"/>
      <c r="AR42" s="10"/>
      <c r="AS42" s="10"/>
      <c r="AT42" s="10"/>
      <c r="AU42" s="10"/>
    </row>
    <row r="43" spans="2:47" x14ac:dyDescent="0.25">
      <c r="B43" s="15">
        <v>36</v>
      </c>
      <c r="C43" s="90"/>
      <c r="D43" s="56"/>
      <c r="E43" s="87"/>
      <c r="F43" s="87"/>
      <c r="G43" s="87"/>
      <c r="H43" s="91"/>
      <c r="I43" s="91"/>
      <c r="J43" s="91"/>
      <c r="K43" s="91"/>
      <c r="L43" s="91"/>
      <c r="M43" s="87"/>
      <c r="N43" s="92"/>
      <c r="O43" s="93"/>
      <c r="P43" s="94"/>
      <c r="Q43" s="95"/>
      <c r="R43" s="88"/>
      <c r="S43" s="88"/>
      <c r="T43" s="88"/>
      <c r="U43" s="88"/>
      <c r="V43" s="88"/>
      <c r="W43" s="88"/>
      <c r="X43" s="88"/>
      <c r="Y43" s="88"/>
      <c r="Z43" s="89"/>
      <c r="AA43" s="89"/>
      <c r="AB43" s="89"/>
      <c r="AC43" s="246"/>
      <c r="AD43" s="247"/>
      <c r="AE43" s="246"/>
      <c r="AF43" s="17"/>
      <c r="AG43" s="10"/>
      <c r="AH43" s="10"/>
      <c r="AI43" s="10"/>
      <c r="AJ43" s="10"/>
      <c r="AK43" s="10"/>
      <c r="AL43" s="10"/>
      <c r="AM43" s="10"/>
      <c r="AN43" s="10"/>
      <c r="AO43" s="10"/>
      <c r="AP43" s="10"/>
      <c r="AQ43" s="10"/>
      <c r="AR43" s="10"/>
      <c r="AS43" s="10"/>
      <c r="AT43" s="10"/>
      <c r="AU43" s="10"/>
    </row>
    <row r="44" spans="2:47" x14ac:dyDescent="0.25">
      <c r="B44" s="15">
        <v>37</v>
      </c>
      <c r="C44" s="90"/>
      <c r="D44" s="56"/>
      <c r="E44" s="87"/>
      <c r="F44" s="87"/>
      <c r="G44" s="87"/>
      <c r="H44" s="91"/>
      <c r="I44" s="91"/>
      <c r="J44" s="91"/>
      <c r="K44" s="91"/>
      <c r="L44" s="91"/>
      <c r="M44" s="87"/>
      <c r="N44" s="92"/>
      <c r="O44" s="93"/>
      <c r="P44" s="94"/>
      <c r="Q44" s="95"/>
      <c r="R44" s="88"/>
      <c r="S44" s="88"/>
      <c r="T44" s="88"/>
      <c r="U44" s="88"/>
      <c r="V44" s="88"/>
      <c r="W44" s="88"/>
      <c r="X44" s="88"/>
      <c r="Y44" s="88"/>
      <c r="Z44" s="89"/>
      <c r="AA44" s="89"/>
      <c r="AB44" s="89"/>
      <c r="AC44" s="246"/>
      <c r="AD44" s="247"/>
      <c r="AE44" s="246"/>
      <c r="AF44" s="17"/>
      <c r="AG44" s="10"/>
      <c r="AH44" s="10"/>
      <c r="AI44" s="10"/>
      <c r="AJ44" s="10"/>
      <c r="AK44" s="10"/>
      <c r="AL44" s="10"/>
      <c r="AM44" s="10"/>
      <c r="AN44" s="10"/>
      <c r="AO44" s="10"/>
      <c r="AP44" s="10"/>
      <c r="AQ44" s="10"/>
      <c r="AR44" s="10"/>
      <c r="AS44" s="10"/>
      <c r="AT44" s="10"/>
      <c r="AU44" s="10"/>
    </row>
    <row r="45" spans="2:47" x14ac:dyDescent="0.25">
      <c r="B45" s="15">
        <v>38</v>
      </c>
      <c r="C45" s="90"/>
      <c r="D45" s="56"/>
      <c r="E45" s="87"/>
      <c r="F45" s="87"/>
      <c r="G45" s="87"/>
      <c r="H45" s="91"/>
      <c r="I45" s="91"/>
      <c r="J45" s="91"/>
      <c r="K45" s="91"/>
      <c r="L45" s="91"/>
      <c r="M45" s="87"/>
      <c r="N45" s="92"/>
      <c r="O45" s="93"/>
      <c r="P45" s="94"/>
      <c r="Q45" s="95"/>
      <c r="R45" s="88"/>
      <c r="S45" s="88"/>
      <c r="T45" s="88"/>
      <c r="U45" s="88"/>
      <c r="V45" s="88"/>
      <c r="W45" s="88"/>
      <c r="X45" s="88"/>
      <c r="Y45" s="88"/>
      <c r="Z45" s="89"/>
      <c r="AA45" s="89"/>
      <c r="AB45" s="89"/>
      <c r="AC45" s="246"/>
      <c r="AD45" s="247"/>
      <c r="AE45" s="246"/>
      <c r="AF45" s="17"/>
      <c r="AG45" s="10"/>
      <c r="AH45" s="10"/>
      <c r="AI45" s="10"/>
      <c r="AJ45" s="10"/>
      <c r="AK45" s="10"/>
      <c r="AL45" s="10"/>
      <c r="AM45" s="10"/>
      <c r="AN45" s="10"/>
      <c r="AO45" s="10"/>
      <c r="AP45" s="10"/>
      <c r="AQ45" s="10"/>
      <c r="AR45" s="10"/>
      <c r="AS45" s="10"/>
      <c r="AT45" s="10"/>
      <c r="AU45" s="10"/>
    </row>
    <row r="46" spans="2:47" x14ac:dyDescent="0.25">
      <c r="B46" s="15">
        <v>39</v>
      </c>
      <c r="C46" s="90"/>
      <c r="D46" s="56"/>
      <c r="E46" s="87"/>
      <c r="F46" s="87"/>
      <c r="G46" s="87"/>
      <c r="H46" s="91"/>
      <c r="I46" s="91"/>
      <c r="J46" s="91"/>
      <c r="K46" s="91"/>
      <c r="L46" s="91"/>
      <c r="M46" s="87"/>
      <c r="N46" s="92"/>
      <c r="O46" s="93"/>
      <c r="P46" s="94"/>
      <c r="Q46" s="95"/>
      <c r="R46" s="88"/>
      <c r="S46" s="88"/>
      <c r="T46" s="88"/>
      <c r="U46" s="88"/>
      <c r="V46" s="88"/>
      <c r="W46" s="88"/>
      <c r="X46" s="88"/>
      <c r="Y46" s="88"/>
      <c r="Z46" s="89"/>
      <c r="AA46" s="89"/>
      <c r="AB46" s="89"/>
      <c r="AC46" s="246"/>
      <c r="AD46" s="247"/>
      <c r="AE46" s="246"/>
      <c r="AF46" s="17"/>
      <c r="AG46" s="10"/>
      <c r="AH46" s="10"/>
      <c r="AI46" s="10"/>
      <c r="AJ46" s="10"/>
      <c r="AK46" s="10"/>
      <c r="AL46" s="10"/>
      <c r="AM46" s="10"/>
      <c r="AN46" s="10"/>
      <c r="AO46" s="10"/>
      <c r="AP46" s="10"/>
      <c r="AQ46" s="10"/>
      <c r="AR46" s="10"/>
      <c r="AS46" s="10"/>
      <c r="AT46" s="10"/>
      <c r="AU46" s="10"/>
    </row>
    <row r="47" spans="2:47" x14ac:dyDescent="0.25">
      <c r="B47" s="15">
        <v>40</v>
      </c>
      <c r="C47" s="90"/>
      <c r="D47" s="56"/>
      <c r="E47" s="87"/>
      <c r="F47" s="87"/>
      <c r="G47" s="87"/>
      <c r="H47" s="91"/>
      <c r="I47" s="91"/>
      <c r="J47" s="91"/>
      <c r="K47" s="91"/>
      <c r="L47" s="91"/>
      <c r="M47" s="87"/>
      <c r="N47" s="92"/>
      <c r="O47" s="93"/>
      <c r="P47" s="94"/>
      <c r="Q47" s="95"/>
      <c r="R47" s="88"/>
      <c r="S47" s="88"/>
      <c r="T47" s="88"/>
      <c r="U47" s="88"/>
      <c r="V47" s="88"/>
      <c r="W47" s="88"/>
      <c r="X47" s="88"/>
      <c r="Y47" s="88"/>
      <c r="Z47" s="89"/>
      <c r="AA47" s="89"/>
      <c r="AB47" s="89"/>
      <c r="AC47" s="246"/>
      <c r="AD47" s="247"/>
      <c r="AE47" s="246"/>
      <c r="AF47" s="17"/>
      <c r="AG47" s="10"/>
      <c r="AH47" s="10"/>
      <c r="AI47" s="10"/>
      <c r="AJ47" s="10"/>
      <c r="AK47" s="10"/>
      <c r="AL47" s="10"/>
      <c r="AM47" s="10"/>
      <c r="AN47" s="10"/>
      <c r="AO47" s="10"/>
      <c r="AP47" s="10"/>
      <c r="AQ47" s="10"/>
      <c r="AR47" s="10"/>
      <c r="AS47" s="10"/>
      <c r="AT47" s="10"/>
      <c r="AU47" s="10"/>
    </row>
    <row r="48" spans="2:47" x14ac:dyDescent="0.25">
      <c r="B48" s="15">
        <v>41</v>
      </c>
      <c r="C48" s="90"/>
      <c r="D48" s="56"/>
      <c r="E48" s="87"/>
      <c r="F48" s="87"/>
      <c r="G48" s="87"/>
      <c r="H48" s="91"/>
      <c r="I48" s="91"/>
      <c r="J48" s="91"/>
      <c r="K48" s="91"/>
      <c r="L48" s="91"/>
      <c r="M48" s="87"/>
      <c r="N48" s="92"/>
      <c r="O48" s="93"/>
      <c r="P48" s="94"/>
      <c r="Q48" s="95"/>
      <c r="R48" s="88"/>
      <c r="S48" s="88"/>
      <c r="T48" s="88"/>
      <c r="U48" s="88"/>
      <c r="V48" s="88"/>
      <c r="W48" s="88"/>
      <c r="X48" s="88"/>
      <c r="Y48" s="88"/>
      <c r="Z48" s="89"/>
      <c r="AA48" s="89"/>
      <c r="AB48" s="89"/>
      <c r="AC48" s="246"/>
      <c r="AD48" s="247"/>
      <c r="AE48" s="246"/>
      <c r="AF48" s="17"/>
      <c r="AG48" s="10"/>
      <c r="AH48" s="10"/>
      <c r="AI48" s="10"/>
      <c r="AJ48" s="10"/>
      <c r="AK48" s="10"/>
      <c r="AL48" s="10"/>
      <c r="AM48" s="10"/>
      <c r="AN48" s="10"/>
      <c r="AO48" s="10"/>
      <c r="AP48" s="10"/>
      <c r="AQ48" s="10"/>
      <c r="AR48" s="10"/>
      <c r="AS48" s="10"/>
      <c r="AT48" s="10"/>
      <c r="AU48" s="10"/>
    </row>
    <row r="49" spans="2:47" x14ac:dyDescent="0.25">
      <c r="B49" s="15">
        <v>42</v>
      </c>
      <c r="C49" s="90"/>
      <c r="D49" s="56"/>
      <c r="E49" s="87"/>
      <c r="F49" s="87"/>
      <c r="G49" s="87"/>
      <c r="H49" s="91"/>
      <c r="I49" s="91"/>
      <c r="J49" s="91"/>
      <c r="K49" s="91"/>
      <c r="L49" s="91"/>
      <c r="M49" s="87"/>
      <c r="N49" s="92"/>
      <c r="O49" s="93"/>
      <c r="P49" s="94"/>
      <c r="Q49" s="95"/>
      <c r="R49" s="88"/>
      <c r="S49" s="88"/>
      <c r="T49" s="88"/>
      <c r="U49" s="88"/>
      <c r="V49" s="88"/>
      <c r="W49" s="88"/>
      <c r="X49" s="88"/>
      <c r="Y49" s="88"/>
      <c r="Z49" s="89"/>
      <c r="AA49" s="89"/>
      <c r="AB49" s="89"/>
      <c r="AC49" s="246"/>
      <c r="AD49" s="247"/>
      <c r="AE49" s="246"/>
      <c r="AF49" s="17"/>
      <c r="AG49" s="10"/>
      <c r="AH49" s="10"/>
      <c r="AI49" s="10"/>
      <c r="AJ49" s="10"/>
      <c r="AK49" s="10"/>
      <c r="AL49" s="10"/>
      <c r="AM49" s="10"/>
      <c r="AN49" s="10"/>
      <c r="AO49" s="10"/>
      <c r="AP49" s="10"/>
      <c r="AQ49" s="10"/>
      <c r="AR49" s="10"/>
      <c r="AS49" s="10"/>
      <c r="AT49" s="10"/>
      <c r="AU49" s="10"/>
    </row>
    <row r="50" spans="2:47" x14ac:dyDescent="0.25">
      <c r="B50" s="15">
        <v>43</v>
      </c>
      <c r="C50" s="90"/>
      <c r="D50" s="56"/>
      <c r="E50" s="87"/>
      <c r="F50" s="87"/>
      <c r="G50" s="87"/>
      <c r="H50" s="91"/>
      <c r="I50" s="91"/>
      <c r="J50" s="91"/>
      <c r="K50" s="91"/>
      <c r="L50" s="91"/>
      <c r="M50" s="87"/>
      <c r="N50" s="92"/>
      <c r="O50" s="93"/>
      <c r="P50" s="94"/>
      <c r="Q50" s="95"/>
      <c r="R50" s="88"/>
      <c r="S50" s="88"/>
      <c r="T50" s="88"/>
      <c r="U50" s="88"/>
      <c r="V50" s="88"/>
      <c r="W50" s="88"/>
      <c r="X50" s="88"/>
      <c r="Y50" s="88"/>
      <c r="Z50" s="89"/>
      <c r="AA50" s="89"/>
      <c r="AB50" s="89"/>
      <c r="AC50" s="246"/>
      <c r="AD50" s="247"/>
      <c r="AE50" s="246"/>
      <c r="AF50" s="17"/>
      <c r="AG50" s="10"/>
      <c r="AH50" s="10"/>
      <c r="AI50" s="10"/>
      <c r="AJ50" s="10"/>
      <c r="AK50" s="10"/>
      <c r="AL50" s="10"/>
      <c r="AM50" s="10"/>
      <c r="AN50" s="10"/>
      <c r="AO50" s="10"/>
      <c r="AP50" s="10"/>
      <c r="AQ50" s="10"/>
      <c r="AR50" s="10"/>
      <c r="AS50" s="10"/>
      <c r="AT50" s="10"/>
      <c r="AU50" s="10"/>
    </row>
    <row r="51" spans="2:47" x14ac:dyDescent="0.25">
      <c r="B51" s="15">
        <v>44</v>
      </c>
      <c r="C51" s="90"/>
      <c r="D51" s="56"/>
      <c r="E51" s="87"/>
      <c r="F51" s="87"/>
      <c r="G51" s="87"/>
      <c r="H51" s="91"/>
      <c r="I51" s="91"/>
      <c r="J51" s="91"/>
      <c r="K51" s="91"/>
      <c r="L51" s="91"/>
      <c r="M51" s="87"/>
      <c r="N51" s="92"/>
      <c r="O51" s="93"/>
      <c r="P51" s="94"/>
      <c r="Q51" s="95"/>
      <c r="R51" s="88"/>
      <c r="S51" s="88"/>
      <c r="T51" s="88"/>
      <c r="U51" s="88"/>
      <c r="V51" s="88"/>
      <c r="W51" s="88"/>
      <c r="X51" s="88"/>
      <c r="Y51" s="88"/>
      <c r="Z51" s="89"/>
      <c r="AA51" s="89"/>
      <c r="AB51" s="89"/>
      <c r="AC51" s="246"/>
      <c r="AD51" s="247"/>
      <c r="AE51" s="246"/>
      <c r="AF51" s="17"/>
      <c r="AG51" s="10"/>
      <c r="AH51" s="10"/>
      <c r="AI51" s="10"/>
      <c r="AJ51" s="10"/>
      <c r="AK51" s="10"/>
      <c r="AL51" s="10"/>
      <c r="AM51" s="10"/>
      <c r="AN51" s="10"/>
      <c r="AO51" s="10"/>
      <c r="AP51" s="10"/>
      <c r="AQ51" s="10"/>
      <c r="AR51" s="10"/>
      <c r="AS51" s="10"/>
      <c r="AT51" s="10"/>
      <c r="AU51" s="10"/>
    </row>
    <row r="52" spans="2:47" x14ac:dyDescent="0.25">
      <c r="B52" s="15">
        <v>45</v>
      </c>
      <c r="C52" s="90"/>
      <c r="D52" s="56"/>
      <c r="E52" s="87"/>
      <c r="F52" s="87"/>
      <c r="G52" s="87"/>
      <c r="H52" s="91"/>
      <c r="I52" s="91"/>
      <c r="J52" s="91"/>
      <c r="K52" s="91"/>
      <c r="L52" s="91"/>
      <c r="M52" s="87"/>
      <c r="N52" s="92"/>
      <c r="O52" s="93"/>
      <c r="P52" s="94"/>
      <c r="Q52" s="95"/>
      <c r="R52" s="88"/>
      <c r="S52" s="88"/>
      <c r="T52" s="88"/>
      <c r="U52" s="88"/>
      <c r="V52" s="88"/>
      <c r="W52" s="88"/>
      <c r="X52" s="88"/>
      <c r="Y52" s="88"/>
      <c r="Z52" s="89"/>
      <c r="AA52" s="89"/>
      <c r="AB52" s="89"/>
      <c r="AC52" s="246"/>
      <c r="AD52" s="247"/>
      <c r="AE52" s="246"/>
      <c r="AF52" s="17"/>
      <c r="AG52" s="10"/>
      <c r="AH52" s="10"/>
      <c r="AI52" s="10"/>
      <c r="AJ52" s="10"/>
      <c r="AK52" s="10"/>
      <c r="AL52" s="10"/>
      <c r="AM52" s="10"/>
      <c r="AN52" s="10"/>
      <c r="AO52" s="10"/>
      <c r="AP52" s="10"/>
      <c r="AQ52" s="10"/>
      <c r="AR52" s="10"/>
      <c r="AS52" s="10"/>
      <c r="AT52" s="10"/>
      <c r="AU52" s="10"/>
    </row>
    <row r="53" spans="2:47" x14ac:dyDescent="0.25">
      <c r="B53" s="15">
        <v>46</v>
      </c>
      <c r="C53" s="90"/>
      <c r="D53" s="56"/>
      <c r="E53" s="87"/>
      <c r="F53" s="87"/>
      <c r="G53" s="87"/>
      <c r="H53" s="91"/>
      <c r="I53" s="91"/>
      <c r="J53" s="91"/>
      <c r="K53" s="91"/>
      <c r="L53" s="91"/>
      <c r="M53" s="87"/>
      <c r="N53" s="92"/>
      <c r="O53" s="93"/>
      <c r="P53" s="94"/>
      <c r="Q53" s="95"/>
      <c r="R53" s="88"/>
      <c r="S53" s="88"/>
      <c r="T53" s="88"/>
      <c r="U53" s="88"/>
      <c r="V53" s="88"/>
      <c r="W53" s="88"/>
      <c r="X53" s="88"/>
      <c r="Y53" s="88"/>
      <c r="Z53" s="89"/>
      <c r="AA53" s="89"/>
      <c r="AB53" s="89"/>
      <c r="AC53" s="246"/>
      <c r="AD53" s="247"/>
      <c r="AE53" s="246"/>
      <c r="AF53" s="17"/>
      <c r="AG53" s="10"/>
      <c r="AH53" s="10"/>
      <c r="AI53" s="10"/>
      <c r="AJ53" s="10"/>
      <c r="AK53" s="10"/>
      <c r="AL53" s="10"/>
      <c r="AM53" s="10"/>
      <c r="AN53" s="10"/>
      <c r="AO53" s="10"/>
      <c r="AP53" s="10"/>
      <c r="AQ53" s="10"/>
      <c r="AR53" s="10"/>
      <c r="AS53" s="10"/>
      <c r="AT53" s="10"/>
      <c r="AU53" s="10"/>
    </row>
    <row r="54" spans="2:47" x14ac:dyDescent="0.25">
      <c r="B54" s="15">
        <v>47</v>
      </c>
      <c r="C54" s="90"/>
      <c r="D54" s="56"/>
      <c r="E54" s="87"/>
      <c r="F54" s="87"/>
      <c r="G54" s="87"/>
      <c r="H54" s="91"/>
      <c r="I54" s="91"/>
      <c r="J54" s="91"/>
      <c r="K54" s="91"/>
      <c r="L54" s="91"/>
      <c r="M54" s="87"/>
      <c r="N54" s="92"/>
      <c r="O54" s="93"/>
      <c r="P54" s="94"/>
      <c r="Q54" s="95"/>
      <c r="R54" s="88"/>
      <c r="S54" s="88"/>
      <c r="T54" s="88"/>
      <c r="U54" s="88"/>
      <c r="V54" s="88"/>
      <c r="W54" s="88"/>
      <c r="X54" s="88"/>
      <c r="Y54" s="88"/>
      <c r="Z54" s="89"/>
      <c r="AA54" s="89"/>
      <c r="AB54" s="89"/>
      <c r="AC54" s="246"/>
      <c r="AD54" s="247"/>
      <c r="AE54" s="246"/>
      <c r="AF54" s="17"/>
      <c r="AG54" s="10"/>
      <c r="AH54" s="10"/>
      <c r="AI54" s="10"/>
      <c r="AJ54" s="10"/>
      <c r="AK54" s="10"/>
      <c r="AL54" s="10"/>
      <c r="AM54" s="10"/>
      <c r="AN54" s="10"/>
      <c r="AO54" s="10"/>
      <c r="AP54" s="10"/>
      <c r="AQ54" s="10"/>
      <c r="AR54" s="10"/>
      <c r="AS54" s="10"/>
      <c r="AT54" s="10"/>
      <c r="AU54" s="10"/>
    </row>
    <row r="55" spans="2:47" x14ac:dyDescent="0.25">
      <c r="B55" s="15">
        <v>48</v>
      </c>
      <c r="C55" s="90"/>
      <c r="D55" s="56"/>
      <c r="E55" s="87"/>
      <c r="F55" s="87"/>
      <c r="G55" s="87"/>
      <c r="H55" s="91"/>
      <c r="I55" s="91"/>
      <c r="J55" s="91"/>
      <c r="K55" s="91"/>
      <c r="L55" s="91"/>
      <c r="M55" s="87"/>
      <c r="N55" s="92"/>
      <c r="O55" s="93"/>
      <c r="P55" s="94"/>
      <c r="Q55" s="95"/>
      <c r="R55" s="88"/>
      <c r="S55" s="88"/>
      <c r="T55" s="88"/>
      <c r="U55" s="88"/>
      <c r="V55" s="88"/>
      <c r="W55" s="88"/>
      <c r="X55" s="88"/>
      <c r="Y55" s="88"/>
      <c r="Z55" s="89"/>
      <c r="AA55" s="89"/>
      <c r="AB55" s="89"/>
      <c r="AC55" s="246"/>
      <c r="AD55" s="247"/>
      <c r="AE55" s="246"/>
      <c r="AF55" s="17"/>
      <c r="AG55" s="10"/>
      <c r="AH55" s="10"/>
      <c r="AI55" s="10"/>
      <c r="AJ55" s="10"/>
      <c r="AK55" s="10"/>
      <c r="AL55" s="10"/>
      <c r="AM55" s="10"/>
      <c r="AN55" s="10"/>
      <c r="AO55" s="10"/>
      <c r="AP55" s="10"/>
      <c r="AQ55" s="10"/>
      <c r="AR55" s="10"/>
      <c r="AS55" s="10"/>
      <c r="AT55" s="10"/>
      <c r="AU55" s="10"/>
    </row>
    <row r="56" spans="2:47" x14ac:dyDescent="0.25">
      <c r="B56" s="15">
        <v>49</v>
      </c>
      <c r="C56" s="90"/>
      <c r="D56" s="56"/>
      <c r="E56" s="87"/>
      <c r="F56" s="87"/>
      <c r="G56" s="87"/>
      <c r="H56" s="91"/>
      <c r="I56" s="91"/>
      <c r="J56" s="91"/>
      <c r="K56" s="91"/>
      <c r="L56" s="91"/>
      <c r="M56" s="87"/>
      <c r="N56" s="92"/>
      <c r="O56" s="93"/>
      <c r="P56" s="94"/>
      <c r="Q56" s="95"/>
      <c r="R56" s="88"/>
      <c r="S56" s="88"/>
      <c r="T56" s="88"/>
      <c r="U56" s="88"/>
      <c r="V56" s="88"/>
      <c r="W56" s="88"/>
      <c r="X56" s="88"/>
      <c r="Y56" s="88"/>
      <c r="Z56" s="89"/>
      <c r="AA56" s="89"/>
      <c r="AB56" s="89"/>
      <c r="AC56" s="246"/>
      <c r="AD56" s="247"/>
      <c r="AE56" s="246"/>
      <c r="AF56" s="17"/>
      <c r="AG56" s="10"/>
      <c r="AH56" s="10"/>
      <c r="AI56" s="10"/>
      <c r="AJ56" s="10"/>
      <c r="AK56" s="10"/>
      <c r="AL56" s="10"/>
      <c r="AM56" s="10"/>
      <c r="AN56" s="10"/>
      <c r="AO56" s="10"/>
      <c r="AP56" s="10"/>
      <c r="AQ56" s="10"/>
      <c r="AR56" s="10"/>
      <c r="AS56" s="10"/>
      <c r="AT56" s="10"/>
      <c r="AU56" s="10"/>
    </row>
    <row r="57" spans="2:47" x14ac:dyDescent="0.25">
      <c r="B57" s="15">
        <v>50</v>
      </c>
      <c r="C57" s="90"/>
      <c r="D57" s="56"/>
      <c r="E57" s="87"/>
      <c r="F57" s="87"/>
      <c r="G57" s="87"/>
      <c r="H57" s="91"/>
      <c r="I57" s="91"/>
      <c r="J57" s="91"/>
      <c r="K57" s="91"/>
      <c r="L57" s="91"/>
      <c r="M57" s="87"/>
      <c r="N57" s="92"/>
      <c r="O57" s="93"/>
      <c r="P57" s="94"/>
      <c r="Q57" s="95"/>
      <c r="R57" s="88"/>
      <c r="S57" s="88"/>
      <c r="T57" s="88"/>
      <c r="U57" s="88"/>
      <c r="V57" s="88"/>
      <c r="W57" s="88"/>
      <c r="X57" s="88"/>
      <c r="Y57" s="88"/>
      <c r="Z57" s="89"/>
      <c r="AA57" s="89"/>
      <c r="AB57" s="89"/>
      <c r="AC57" s="246"/>
      <c r="AD57" s="247"/>
      <c r="AE57" s="246"/>
      <c r="AF57" s="17"/>
      <c r="AG57" s="10"/>
      <c r="AH57" s="10"/>
      <c r="AI57" s="10"/>
      <c r="AJ57" s="10"/>
      <c r="AK57" s="10"/>
      <c r="AL57" s="10"/>
      <c r="AM57" s="10"/>
      <c r="AN57" s="10"/>
      <c r="AO57" s="10"/>
      <c r="AP57" s="10"/>
      <c r="AQ57" s="10"/>
      <c r="AR57" s="10"/>
      <c r="AS57" s="10"/>
      <c r="AT57" s="10"/>
      <c r="AU57" s="10"/>
    </row>
    <row r="58" spans="2:47" x14ac:dyDescent="0.25">
      <c r="B58" s="15">
        <v>51</v>
      </c>
      <c r="C58" s="90"/>
      <c r="D58" s="56"/>
      <c r="E58" s="87"/>
      <c r="F58" s="87"/>
      <c r="G58" s="87"/>
      <c r="H58" s="91"/>
      <c r="I58" s="91"/>
      <c r="J58" s="91"/>
      <c r="K58" s="91"/>
      <c r="L58" s="91"/>
      <c r="M58" s="87"/>
      <c r="N58" s="92"/>
      <c r="O58" s="93"/>
      <c r="P58" s="94"/>
      <c r="Q58" s="95"/>
      <c r="R58" s="88"/>
      <c r="S58" s="88"/>
      <c r="T58" s="88"/>
      <c r="U58" s="88"/>
      <c r="V58" s="88"/>
      <c r="W58" s="88"/>
      <c r="X58" s="88"/>
      <c r="Y58" s="88"/>
      <c r="Z58" s="89"/>
      <c r="AA58" s="89"/>
      <c r="AB58" s="89"/>
      <c r="AC58" s="246"/>
      <c r="AD58" s="247"/>
      <c r="AE58" s="246"/>
      <c r="AF58" s="17"/>
      <c r="AG58" s="10"/>
      <c r="AH58" s="10"/>
      <c r="AI58" s="10"/>
      <c r="AJ58" s="10"/>
      <c r="AK58" s="10"/>
      <c r="AL58" s="10"/>
      <c r="AM58" s="10"/>
      <c r="AN58" s="10"/>
      <c r="AO58" s="10"/>
      <c r="AP58" s="10"/>
      <c r="AQ58" s="10"/>
      <c r="AR58" s="10"/>
      <c r="AS58" s="10"/>
      <c r="AT58" s="10"/>
      <c r="AU58" s="10"/>
    </row>
    <row r="59" spans="2:47" x14ac:dyDescent="0.25">
      <c r="B59" s="15">
        <v>52</v>
      </c>
      <c r="C59" s="90"/>
      <c r="D59" s="56"/>
      <c r="E59" s="87"/>
      <c r="F59" s="87"/>
      <c r="G59" s="87"/>
      <c r="H59" s="91"/>
      <c r="I59" s="91"/>
      <c r="J59" s="91"/>
      <c r="K59" s="91"/>
      <c r="L59" s="91"/>
      <c r="M59" s="87"/>
      <c r="N59" s="92"/>
      <c r="O59" s="93"/>
      <c r="P59" s="94"/>
      <c r="Q59" s="95"/>
      <c r="R59" s="88"/>
      <c r="S59" s="88"/>
      <c r="T59" s="88"/>
      <c r="U59" s="88"/>
      <c r="V59" s="88"/>
      <c r="W59" s="88"/>
      <c r="X59" s="88"/>
      <c r="Y59" s="88"/>
      <c r="Z59" s="89"/>
      <c r="AA59" s="89"/>
      <c r="AB59" s="89"/>
      <c r="AC59" s="246"/>
      <c r="AD59" s="247"/>
      <c r="AE59" s="246"/>
      <c r="AF59" s="17"/>
      <c r="AG59" s="10"/>
      <c r="AH59" s="10"/>
      <c r="AI59" s="10"/>
      <c r="AJ59" s="10"/>
      <c r="AK59" s="10"/>
      <c r="AL59" s="10"/>
      <c r="AM59" s="10"/>
      <c r="AN59" s="10"/>
      <c r="AO59" s="10"/>
      <c r="AP59" s="10"/>
      <c r="AQ59" s="10"/>
      <c r="AR59" s="10"/>
      <c r="AS59" s="10"/>
      <c r="AT59" s="10"/>
      <c r="AU59" s="10"/>
    </row>
    <row r="60" spans="2:47" x14ac:dyDescent="0.25">
      <c r="B60" s="15">
        <v>53</v>
      </c>
      <c r="C60" s="90"/>
      <c r="D60" s="56"/>
      <c r="E60" s="87"/>
      <c r="F60" s="87"/>
      <c r="G60" s="87"/>
      <c r="H60" s="91"/>
      <c r="I60" s="91"/>
      <c r="J60" s="91"/>
      <c r="K60" s="91"/>
      <c r="L60" s="91"/>
      <c r="M60" s="87"/>
      <c r="N60" s="92"/>
      <c r="O60" s="93"/>
      <c r="P60" s="94"/>
      <c r="Q60" s="95"/>
      <c r="R60" s="88"/>
      <c r="S60" s="88"/>
      <c r="T60" s="88"/>
      <c r="U60" s="88"/>
      <c r="V60" s="88"/>
      <c r="W60" s="88"/>
      <c r="X60" s="88"/>
      <c r="Y60" s="88"/>
      <c r="Z60" s="89"/>
      <c r="AA60" s="89"/>
      <c r="AB60" s="89"/>
      <c r="AC60" s="246"/>
      <c r="AD60" s="247"/>
      <c r="AE60" s="246"/>
      <c r="AF60" s="17"/>
      <c r="AG60" s="10"/>
      <c r="AH60" s="10"/>
      <c r="AI60" s="10"/>
      <c r="AJ60" s="10"/>
      <c r="AK60" s="10"/>
      <c r="AL60" s="10"/>
      <c r="AM60" s="10"/>
      <c r="AN60" s="10"/>
      <c r="AO60" s="10"/>
      <c r="AP60" s="10"/>
      <c r="AQ60" s="10"/>
      <c r="AR60" s="10"/>
      <c r="AS60" s="10"/>
      <c r="AT60" s="10"/>
      <c r="AU60" s="10"/>
    </row>
    <row r="61" spans="2:47" x14ac:dyDescent="0.25">
      <c r="B61" s="15">
        <v>54</v>
      </c>
      <c r="C61" s="90"/>
      <c r="D61" s="56"/>
      <c r="E61" s="87"/>
      <c r="F61" s="87"/>
      <c r="G61" s="87"/>
      <c r="H61" s="91"/>
      <c r="I61" s="91"/>
      <c r="J61" s="91"/>
      <c r="K61" s="91"/>
      <c r="L61" s="91"/>
      <c r="M61" s="87"/>
      <c r="N61" s="92"/>
      <c r="O61" s="93"/>
      <c r="P61" s="94"/>
      <c r="Q61" s="95"/>
      <c r="R61" s="88"/>
      <c r="S61" s="88"/>
      <c r="T61" s="88"/>
      <c r="U61" s="88"/>
      <c r="V61" s="88"/>
      <c r="W61" s="88"/>
      <c r="X61" s="88"/>
      <c r="Y61" s="88"/>
      <c r="Z61" s="89"/>
      <c r="AA61" s="89"/>
      <c r="AB61" s="89"/>
      <c r="AC61" s="246"/>
      <c r="AD61" s="247"/>
      <c r="AE61" s="246"/>
      <c r="AF61" s="17"/>
      <c r="AG61" s="10"/>
      <c r="AH61" s="10"/>
      <c r="AI61" s="10"/>
      <c r="AJ61" s="10"/>
      <c r="AK61" s="10"/>
      <c r="AL61" s="10"/>
      <c r="AM61" s="10"/>
      <c r="AN61" s="10"/>
      <c r="AO61" s="10"/>
      <c r="AP61" s="10"/>
      <c r="AQ61" s="10"/>
      <c r="AR61" s="10"/>
      <c r="AS61" s="10"/>
      <c r="AT61" s="10"/>
      <c r="AU61" s="10"/>
    </row>
    <row r="62" spans="2:47" x14ac:dyDescent="0.25">
      <c r="B62" s="15">
        <v>55</v>
      </c>
      <c r="C62" s="90"/>
      <c r="D62" s="56"/>
      <c r="E62" s="87"/>
      <c r="F62" s="87"/>
      <c r="G62" s="87"/>
      <c r="H62" s="91"/>
      <c r="I62" s="91"/>
      <c r="J62" s="91"/>
      <c r="K62" s="91"/>
      <c r="L62" s="91"/>
      <c r="M62" s="87"/>
      <c r="N62" s="92"/>
      <c r="O62" s="93"/>
      <c r="P62" s="94"/>
      <c r="Q62" s="95"/>
      <c r="R62" s="88"/>
      <c r="S62" s="88"/>
      <c r="T62" s="88"/>
      <c r="U62" s="88"/>
      <c r="V62" s="88"/>
      <c r="W62" s="88"/>
      <c r="X62" s="88"/>
      <c r="Y62" s="88"/>
      <c r="Z62" s="89"/>
      <c r="AA62" s="89"/>
      <c r="AB62" s="89"/>
      <c r="AC62" s="246"/>
      <c r="AD62" s="247"/>
      <c r="AE62" s="246"/>
      <c r="AF62" s="17"/>
      <c r="AG62" s="10"/>
      <c r="AH62" s="10"/>
      <c r="AI62" s="10"/>
      <c r="AJ62" s="10"/>
      <c r="AK62" s="10"/>
      <c r="AL62" s="10"/>
      <c r="AM62" s="10"/>
      <c r="AN62" s="10"/>
      <c r="AO62" s="10"/>
      <c r="AP62" s="10"/>
      <c r="AQ62" s="10"/>
      <c r="AR62" s="10"/>
      <c r="AS62" s="10"/>
      <c r="AT62" s="10"/>
      <c r="AU62" s="10"/>
    </row>
    <row r="63" spans="2:47" x14ac:dyDescent="0.25">
      <c r="B63" s="15">
        <v>56</v>
      </c>
      <c r="C63" s="90"/>
      <c r="D63" s="56"/>
      <c r="E63" s="87"/>
      <c r="F63" s="87"/>
      <c r="G63" s="87"/>
      <c r="H63" s="91"/>
      <c r="I63" s="91"/>
      <c r="J63" s="91"/>
      <c r="K63" s="91"/>
      <c r="L63" s="91"/>
      <c r="M63" s="87"/>
      <c r="N63" s="92"/>
      <c r="O63" s="93"/>
      <c r="P63" s="94"/>
      <c r="Q63" s="95"/>
      <c r="R63" s="88"/>
      <c r="S63" s="88"/>
      <c r="T63" s="88"/>
      <c r="U63" s="88"/>
      <c r="V63" s="88"/>
      <c r="W63" s="88"/>
      <c r="X63" s="88"/>
      <c r="Y63" s="88"/>
      <c r="Z63" s="89"/>
      <c r="AA63" s="89"/>
      <c r="AB63" s="89"/>
      <c r="AC63" s="246"/>
      <c r="AD63" s="247"/>
      <c r="AE63" s="246"/>
      <c r="AF63" s="17"/>
      <c r="AG63" s="10"/>
      <c r="AH63" s="10"/>
      <c r="AI63" s="10"/>
      <c r="AJ63" s="10"/>
      <c r="AK63" s="10"/>
      <c r="AL63" s="10"/>
      <c r="AM63" s="10"/>
      <c r="AN63" s="10"/>
      <c r="AO63" s="10"/>
      <c r="AP63" s="10"/>
      <c r="AQ63" s="10"/>
      <c r="AR63" s="10"/>
      <c r="AS63" s="10"/>
      <c r="AT63" s="10"/>
      <c r="AU63" s="10"/>
    </row>
    <row r="64" spans="2:47" x14ac:dyDescent="0.25">
      <c r="B64" s="15">
        <v>57</v>
      </c>
      <c r="C64" s="90"/>
      <c r="D64" s="56"/>
      <c r="E64" s="87"/>
      <c r="F64" s="87"/>
      <c r="G64" s="87"/>
      <c r="H64" s="91"/>
      <c r="I64" s="91"/>
      <c r="J64" s="91"/>
      <c r="K64" s="91"/>
      <c r="L64" s="91"/>
      <c r="M64" s="87"/>
      <c r="N64" s="92"/>
      <c r="O64" s="93"/>
      <c r="P64" s="94"/>
      <c r="Q64" s="95"/>
      <c r="R64" s="88"/>
      <c r="S64" s="88"/>
      <c r="T64" s="88"/>
      <c r="U64" s="88"/>
      <c r="V64" s="88"/>
      <c r="W64" s="88"/>
      <c r="X64" s="88"/>
      <c r="Y64" s="88"/>
      <c r="Z64" s="89"/>
      <c r="AA64" s="89"/>
      <c r="AB64" s="89"/>
      <c r="AC64" s="246"/>
      <c r="AD64" s="247"/>
      <c r="AE64" s="246"/>
      <c r="AF64" s="17"/>
      <c r="AG64" s="10"/>
      <c r="AH64" s="10"/>
      <c r="AI64" s="10"/>
      <c r="AJ64" s="10"/>
      <c r="AK64" s="10"/>
      <c r="AL64" s="10"/>
      <c r="AM64" s="10"/>
      <c r="AN64" s="10"/>
      <c r="AO64" s="10"/>
      <c r="AP64" s="10"/>
      <c r="AQ64" s="10"/>
      <c r="AR64" s="10"/>
      <c r="AS64" s="10"/>
      <c r="AT64" s="10"/>
      <c r="AU64" s="10"/>
    </row>
    <row r="65" spans="2:47" x14ac:dyDescent="0.25">
      <c r="B65" s="15">
        <v>58</v>
      </c>
      <c r="C65" s="90"/>
      <c r="D65" s="56"/>
      <c r="E65" s="87"/>
      <c r="F65" s="87"/>
      <c r="G65" s="87"/>
      <c r="H65" s="91"/>
      <c r="I65" s="91"/>
      <c r="J65" s="91"/>
      <c r="K65" s="91"/>
      <c r="L65" s="91"/>
      <c r="M65" s="87"/>
      <c r="N65" s="92"/>
      <c r="O65" s="93"/>
      <c r="P65" s="94"/>
      <c r="Q65" s="95"/>
      <c r="R65" s="88"/>
      <c r="S65" s="88"/>
      <c r="T65" s="88"/>
      <c r="U65" s="88"/>
      <c r="V65" s="88"/>
      <c r="W65" s="88"/>
      <c r="X65" s="88"/>
      <c r="Y65" s="88"/>
      <c r="Z65" s="89"/>
      <c r="AA65" s="89"/>
      <c r="AB65" s="89"/>
      <c r="AC65" s="246"/>
      <c r="AD65" s="247"/>
      <c r="AE65" s="246"/>
      <c r="AF65" s="17"/>
      <c r="AG65" s="10"/>
      <c r="AH65" s="10"/>
      <c r="AI65" s="10"/>
      <c r="AJ65" s="10"/>
      <c r="AK65" s="10"/>
      <c r="AL65" s="10"/>
      <c r="AM65" s="10"/>
      <c r="AN65" s="10"/>
      <c r="AO65" s="10"/>
      <c r="AP65" s="10"/>
      <c r="AQ65" s="10"/>
      <c r="AR65" s="10"/>
      <c r="AS65" s="10"/>
      <c r="AT65" s="10"/>
      <c r="AU65" s="10"/>
    </row>
    <row r="66" spans="2:47" x14ac:dyDescent="0.25">
      <c r="B66" s="15">
        <v>59</v>
      </c>
      <c r="C66" s="90"/>
      <c r="D66" s="56"/>
      <c r="E66" s="87"/>
      <c r="F66" s="87"/>
      <c r="G66" s="87"/>
      <c r="H66" s="91"/>
      <c r="I66" s="91"/>
      <c r="J66" s="91"/>
      <c r="K66" s="91"/>
      <c r="L66" s="91"/>
      <c r="M66" s="87"/>
      <c r="N66" s="92"/>
      <c r="O66" s="93"/>
      <c r="P66" s="94"/>
      <c r="Q66" s="95"/>
      <c r="R66" s="88"/>
      <c r="S66" s="88"/>
      <c r="T66" s="88"/>
      <c r="U66" s="88"/>
      <c r="V66" s="88"/>
      <c r="W66" s="88"/>
      <c r="X66" s="88"/>
      <c r="Y66" s="88"/>
      <c r="Z66" s="89"/>
      <c r="AA66" s="89"/>
      <c r="AB66" s="89"/>
      <c r="AC66" s="246"/>
      <c r="AD66" s="247"/>
      <c r="AE66" s="246"/>
      <c r="AF66" s="17"/>
      <c r="AG66" s="10"/>
      <c r="AH66" s="10"/>
      <c r="AI66" s="10"/>
      <c r="AJ66" s="10"/>
      <c r="AK66" s="10"/>
      <c r="AL66" s="10"/>
      <c r="AM66" s="10"/>
      <c r="AN66" s="10"/>
      <c r="AO66" s="10"/>
      <c r="AP66" s="10"/>
      <c r="AQ66" s="10"/>
      <c r="AR66" s="10"/>
      <c r="AS66" s="10"/>
      <c r="AT66" s="10"/>
      <c r="AU66" s="10"/>
    </row>
    <row r="67" spans="2:47" x14ac:dyDescent="0.25">
      <c r="B67" s="15">
        <v>60</v>
      </c>
      <c r="C67" s="90"/>
      <c r="D67" s="56"/>
      <c r="E67" s="87"/>
      <c r="F67" s="87"/>
      <c r="G67" s="87"/>
      <c r="H67" s="91"/>
      <c r="I67" s="91"/>
      <c r="J67" s="91"/>
      <c r="K67" s="91"/>
      <c r="L67" s="91"/>
      <c r="M67" s="87"/>
      <c r="N67" s="92"/>
      <c r="O67" s="93"/>
      <c r="P67" s="94"/>
      <c r="Q67" s="95"/>
      <c r="R67" s="88"/>
      <c r="S67" s="88"/>
      <c r="T67" s="88"/>
      <c r="U67" s="88"/>
      <c r="V67" s="88"/>
      <c r="W67" s="88"/>
      <c r="X67" s="88"/>
      <c r="Y67" s="88"/>
      <c r="Z67" s="89"/>
      <c r="AA67" s="89"/>
      <c r="AB67" s="89"/>
      <c r="AC67" s="246"/>
      <c r="AD67" s="247"/>
      <c r="AE67" s="246"/>
      <c r="AF67" s="17"/>
      <c r="AG67" s="10"/>
      <c r="AH67" s="10"/>
      <c r="AI67" s="10"/>
      <c r="AJ67" s="10"/>
      <c r="AK67" s="10"/>
      <c r="AL67" s="10"/>
      <c r="AM67" s="10"/>
      <c r="AN67" s="10"/>
      <c r="AO67" s="10"/>
      <c r="AP67" s="10"/>
      <c r="AQ67" s="10"/>
      <c r="AR67" s="10"/>
      <c r="AS67" s="10"/>
      <c r="AT67" s="10"/>
      <c r="AU67" s="10"/>
    </row>
    <row r="68" spans="2:47" x14ac:dyDescent="0.25">
      <c r="B68" s="15">
        <v>61</v>
      </c>
      <c r="C68" s="90"/>
      <c r="D68" s="56"/>
      <c r="E68" s="87"/>
      <c r="F68" s="87"/>
      <c r="G68" s="87"/>
      <c r="H68" s="91"/>
      <c r="I68" s="91"/>
      <c r="J68" s="91"/>
      <c r="K68" s="91"/>
      <c r="L68" s="91"/>
      <c r="M68" s="87"/>
      <c r="N68" s="92"/>
      <c r="O68" s="93"/>
      <c r="P68" s="94"/>
      <c r="Q68" s="95"/>
      <c r="R68" s="88"/>
      <c r="S68" s="88"/>
      <c r="T68" s="88"/>
      <c r="U68" s="88"/>
      <c r="V68" s="88"/>
      <c r="W68" s="88"/>
      <c r="X68" s="88"/>
      <c r="Y68" s="88"/>
      <c r="Z68" s="89"/>
      <c r="AA68" s="89"/>
      <c r="AB68" s="89"/>
      <c r="AC68" s="246"/>
      <c r="AD68" s="247"/>
      <c r="AE68" s="246"/>
      <c r="AF68" s="17"/>
      <c r="AG68" s="10"/>
      <c r="AH68" s="10"/>
      <c r="AI68" s="10"/>
      <c r="AJ68" s="10"/>
      <c r="AK68" s="10"/>
      <c r="AL68" s="10"/>
      <c r="AM68" s="10"/>
      <c r="AN68" s="10"/>
      <c r="AO68" s="10"/>
      <c r="AP68" s="10"/>
      <c r="AQ68" s="10"/>
      <c r="AR68" s="10"/>
      <c r="AS68" s="10"/>
      <c r="AT68" s="10"/>
      <c r="AU68" s="10"/>
    </row>
    <row r="69" spans="2:47" x14ac:dyDescent="0.25">
      <c r="B69" s="15">
        <v>62</v>
      </c>
      <c r="C69" s="90"/>
      <c r="D69" s="56"/>
      <c r="E69" s="87"/>
      <c r="F69" s="87"/>
      <c r="G69" s="87"/>
      <c r="H69" s="91"/>
      <c r="I69" s="91"/>
      <c r="J69" s="91"/>
      <c r="K69" s="91"/>
      <c r="L69" s="91"/>
      <c r="M69" s="87"/>
      <c r="N69" s="92"/>
      <c r="O69" s="93"/>
      <c r="P69" s="94"/>
      <c r="Q69" s="95"/>
      <c r="R69" s="88"/>
      <c r="S69" s="88"/>
      <c r="T69" s="88"/>
      <c r="U69" s="88"/>
      <c r="V69" s="88"/>
      <c r="W69" s="88"/>
      <c r="X69" s="88"/>
      <c r="Y69" s="88"/>
      <c r="Z69" s="89"/>
      <c r="AA69" s="89"/>
      <c r="AB69" s="89"/>
      <c r="AC69" s="246"/>
      <c r="AD69" s="247"/>
      <c r="AE69" s="246"/>
      <c r="AF69" s="17"/>
      <c r="AG69" s="10"/>
      <c r="AH69" s="10"/>
      <c r="AI69" s="10"/>
      <c r="AJ69" s="10"/>
      <c r="AK69" s="10"/>
      <c r="AL69" s="10"/>
      <c r="AM69" s="10"/>
      <c r="AN69" s="10"/>
      <c r="AO69" s="10"/>
      <c r="AP69" s="10"/>
      <c r="AQ69" s="10"/>
      <c r="AR69" s="10"/>
      <c r="AS69" s="10"/>
      <c r="AT69" s="10"/>
      <c r="AU69" s="10"/>
    </row>
    <row r="70" spans="2:47" x14ac:dyDescent="0.25">
      <c r="B70" s="15">
        <v>63</v>
      </c>
      <c r="C70" s="90"/>
      <c r="D70" s="56"/>
      <c r="E70" s="87"/>
      <c r="F70" s="87"/>
      <c r="G70" s="87"/>
      <c r="H70" s="91"/>
      <c r="I70" s="91"/>
      <c r="J70" s="91"/>
      <c r="K70" s="91"/>
      <c r="L70" s="91"/>
      <c r="M70" s="87"/>
      <c r="N70" s="92"/>
      <c r="O70" s="93"/>
      <c r="P70" s="94"/>
      <c r="Q70" s="95"/>
      <c r="R70" s="88"/>
      <c r="S70" s="88"/>
      <c r="T70" s="88"/>
      <c r="U70" s="88"/>
      <c r="V70" s="88"/>
      <c r="W70" s="88"/>
      <c r="X70" s="88"/>
      <c r="Y70" s="88"/>
      <c r="Z70" s="89"/>
      <c r="AA70" s="89"/>
      <c r="AB70" s="89"/>
      <c r="AC70" s="246"/>
      <c r="AD70" s="247"/>
      <c r="AE70" s="246"/>
      <c r="AF70" s="17"/>
      <c r="AG70" s="10"/>
      <c r="AH70" s="10"/>
      <c r="AI70" s="10"/>
      <c r="AJ70" s="10"/>
      <c r="AK70" s="10"/>
      <c r="AL70" s="10"/>
      <c r="AM70" s="10"/>
      <c r="AN70" s="10"/>
      <c r="AO70" s="10"/>
      <c r="AP70" s="10"/>
      <c r="AQ70" s="10"/>
      <c r="AR70" s="10"/>
      <c r="AS70" s="10"/>
      <c r="AT70" s="10"/>
      <c r="AU70" s="10"/>
    </row>
    <row r="71" spans="2:47" x14ac:dyDescent="0.25">
      <c r="B71" s="15">
        <v>64</v>
      </c>
      <c r="C71" s="90"/>
      <c r="D71" s="56"/>
      <c r="E71" s="87"/>
      <c r="F71" s="87"/>
      <c r="G71" s="87"/>
      <c r="H71" s="91"/>
      <c r="I71" s="91"/>
      <c r="J71" s="91"/>
      <c r="K71" s="91"/>
      <c r="L71" s="91"/>
      <c r="M71" s="87"/>
      <c r="N71" s="92"/>
      <c r="O71" s="93"/>
      <c r="P71" s="94"/>
      <c r="Q71" s="95"/>
      <c r="R71" s="88"/>
      <c r="S71" s="88"/>
      <c r="T71" s="88"/>
      <c r="U71" s="88"/>
      <c r="V71" s="88"/>
      <c r="W71" s="88"/>
      <c r="X71" s="88"/>
      <c r="Y71" s="88"/>
      <c r="Z71" s="89"/>
      <c r="AA71" s="89"/>
      <c r="AB71" s="89"/>
      <c r="AC71" s="246"/>
      <c r="AD71" s="247"/>
      <c r="AE71" s="246"/>
      <c r="AF71" s="17"/>
      <c r="AG71" s="10"/>
      <c r="AH71" s="10"/>
      <c r="AI71" s="10"/>
      <c r="AJ71" s="10"/>
      <c r="AK71" s="10"/>
      <c r="AL71" s="10"/>
      <c r="AM71" s="10"/>
      <c r="AN71" s="10"/>
      <c r="AO71" s="10"/>
      <c r="AP71" s="10"/>
      <c r="AQ71" s="10"/>
      <c r="AR71" s="10"/>
      <c r="AS71" s="10"/>
      <c r="AT71" s="10"/>
      <c r="AU71" s="10"/>
    </row>
    <row r="72" spans="2:47" x14ac:dyDescent="0.25">
      <c r="B72" s="15">
        <v>65</v>
      </c>
      <c r="C72" s="90"/>
      <c r="D72" s="56"/>
      <c r="E72" s="87"/>
      <c r="F72" s="87"/>
      <c r="G72" s="87"/>
      <c r="H72" s="91"/>
      <c r="I72" s="91"/>
      <c r="J72" s="91"/>
      <c r="K72" s="91"/>
      <c r="L72" s="91"/>
      <c r="M72" s="87"/>
      <c r="N72" s="92"/>
      <c r="O72" s="93"/>
      <c r="P72" s="94"/>
      <c r="Q72" s="95"/>
      <c r="R72" s="88"/>
      <c r="S72" s="88"/>
      <c r="T72" s="88"/>
      <c r="U72" s="88"/>
      <c r="V72" s="88"/>
      <c r="W72" s="88"/>
      <c r="X72" s="88"/>
      <c r="Y72" s="88"/>
      <c r="Z72" s="89"/>
      <c r="AA72" s="89"/>
      <c r="AB72" s="89"/>
      <c r="AC72" s="246"/>
      <c r="AD72" s="247"/>
      <c r="AE72" s="246"/>
      <c r="AF72" s="17"/>
      <c r="AG72" s="10"/>
      <c r="AH72" s="10"/>
      <c r="AI72" s="10"/>
      <c r="AJ72" s="10"/>
      <c r="AK72" s="10"/>
      <c r="AL72" s="10"/>
      <c r="AM72" s="10"/>
      <c r="AN72" s="10"/>
      <c r="AO72" s="10"/>
      <c r="AP72" s="10"/>
      <c r="AQ72" s="10"/>
      <c r="AR72" s="10"/>
      <c r="AS72" s="10"/>
      <c r="AT72" s="10"/>
      <c r="AU72" s="10"/>
    </row>
    <row r="73" spans="2:47" x14ac:dyDescent="0.25">
      <c r="B73" s="15">
        <v>66</v>
      </c>
      <c r="C73" s="90"/>
      <c r="D73" s="56"/>
      <c r="E73" s="87"/>
      <c r="F73" s="87"/>
      <c r="G73" s="87"/>
      <c r="H73" s="91"/>
      <c r="I73" s="91"/>
      <c r="J73" s="91"/>
      <c r="K73" s="91"/>
      <c r="L73" s="91"/>
      <c r="M73" s="87"/>
      <c r="N73" s="92"/>
      <c r="O73" s="93"/>
      <c r="P73" s="94"/>
      <c r="Q73" s="95"/>
      <c r="R73" s="88"/>
      <c r="S73" s="88"/>
      <c r="T73" s="88"/>
      <c r="U73" s="88"/>
      <c r="V73" s="88"/>
      <c r="W73" s="88"/>
      <c r="X73" s="88"/>
      <c r="Y73" s="88"/>
      <c r="Z73" s="89"/>
      <c r="AA73" s="89"/>
      <c r="AB73" s="89"/>
      <c r="AC73" s="246"/>
      <c r="AD73" s="247"/>
      <c r="AE73" s="246"/>
      <c r="AF73" s="17"/>
      <c r="AG73" s="10"/>
      <c r="AH73" s="10"/>
      <c r="AI73" s="10"/>
      <c r="AJ73" s="10"/>
      <c r="AK73" s="10"/>
      <c r="AL73" s="10"/>
      <c r="AM73" s="10"/>
      <c r="AN73" s="10"/>
      <c r="AO73" s="10"/>
      <c r="AP73" s="10"/>
      <c r="AQ73" s="10"/>
      <c r="AR73" s="10"/>
      <c r="AS73" s="10"/>
      <c r="AT73" s="10"/>
      <c r="AU73" s="10"/>
    </row>
    <row r="74" spans="2:47" x14ac:dyDescent="0.25">
      <c r="B74" s="15">
        <v>67</v>
      </c>
      <c r="C74" s="90"/>
      <c r="D74" s="56"/>
      <c r="E74" s="87"/>
      <c r="F74" s="87"/>
      <c r="G74" s="87"/>
      <c r="H74" s="91"/>
      <c r="I74" s="91"/>
      <c r="J74" s="91"/>
      <c r="K74" s="91"/>
      <c r="L74" s="91"/>
      <c r="M74" s="87"/>
      <c r="N74" s="92"/>
      <c r="O74" s="93"/>
      <c r="P74" s="94"/>
      <c r="Q74" s="95"/>
      <c r="R74" s="88"/>
      <c r="S74" s="88"/>
      <c r="T74" s="88"/>
      <c r="U74" s="88"/>
      <c r="V74" s="88"/>
      <c r="W74" s="88"/>
      <c r="X74" s="88"/>
      <c r="Y74" s="88"/>
      <c r="Z74" s="89"/>
      <c r="AA74" s="89"/>
      <c r="AB74" s="89"/>
      <c r="AC74" s="246"/>
      <c r="AD74" s="247"/>
      <c r="AE74" s="246"/>
      <c r="AF74" s="17"/>
      <c r="AG74" s="10"/>
      <c r="AH74" s="10"/>
      <c r="AI74" s="10"/>
      <c r="AJ74" s="10"/>
      <c r="AK74" s="10"/>
      <c r="AL74" s="10"/>
      <c r="AM74" s="10"/>
      <c r="AN74" s="10"/>
      <c r="AO74" s="10"/>
      <c r="AP74" s="10"/>
      <c r="AQ74" s="10"/>
      <c r="AR74" s="10"/>
      <c r="AS74" s="10"/>
      <c r="AT74" s="10"/>
      <c r="AU74" s="10"/>
    </row>
    <row r="75" spans="2:47" x14ac:dyDescent="0.25">
      <c r="B75" s="15">
        <v>68</v>
      </c>
      <c r="C75" s="90"/>
      <c r="D75" s="56"/>
      <c r="E75" s="87"/>
      <c r="F75" s="87"/>
      <c r="G75" s="87"/>
      <c r="H75" s="91"/>
      <c r="I75" s="91"/>
      <c r="J75" s="91"/>
      <c r="K75" s="91"/>
      <c r="L75" s="91"/>
      <c r="M75" s="87"/>
      <c r="N75" s="92"/>
      <c r="O75" s="93"/>
      <c r="P75" s="94"/>
      <c r="Q75" s="95"/>
      <c r="R75" s="88"/>
      <c r="S75" s="88"/>
      <c r="T75" s="88"/>
      <c r="U75" s="88"/>
      <c r="V75" s="88"/>
      <c r="W75" s="88"/>
      <c r="X75" s="88"/>
      <c r="Y75" s="88"/>
      <c r="Z75" s="89"/>
      <c r="AA75" s="89"/>
      <c r="AB75" s="89"/>
      <c r="AC75" s="246"/>
      <c r="AD75" s="247"/>
      <c r="AE75" s="246"/>
      <c r="AF75" s="17"/>
      <c r="AG75" s="10"/>
      <c r="AH75" s="10"/>
      <c r="AI75" s="10"/>
      <c r="AJ75" s="10"/>
      <c r="AK75" s="10"/>
      <c r="AL75" s="10"/>
      <c r="AM75" s="10"/>
      <c r="AN75" s="10"/>
      <c r="AO75" s="10"/>
      <c r="AP75" s="10"/>
      <c r="AQ75" s="10"/>
      <c r="AR75" s="10"/>
      <c r="AS75" s="10"/>
      <c r="AT75" s="10"/>
      <c r="AU75" s="10"/>
    </row>
    <row r="76" spans="2:47" x14ac:dyDescent="0.25">
      <c r="B76" s="15">
        <v>69</v>
      </c>
      <c r="C76" s="90"/>
      <c r="D76" s="56"/>
      <c r="E76" s="87"/>
      <c r="F76" s="87"/>
      <c r="G76" s="87"/>
      <c r="H76" s="91"/>
      <c r="I76" s="91"/>
      <c r="J76" s="91"/>
      <c r="K76" s="91"/>
      <c r="L76" s="91"/>
      <c r="M76" s="87"/>
      <c r="N76" s="92"/>
      <c r="O76" s="93"/>
      <c r="P76" s="94"/>
      <c r="Q76" s="95"/>
      <c r="R76" s="88"/>
      <c r="S76" s="88"/>
      <c r="T76" s="88"/>
      <c r="U76" s="88"/>
      <c r="V76" s="88"/>
      <c r="W76" s="88"/>
      <c r="X76" s="88"/>
      <c r="Y76" s="88"/>
      <c r="Z76" s="89"/>
      <c r="AA76" s="89"/>
      <c r="AB76" s="89"/>
      <c r="AC76" s="246"/>
      <c r="AD76" s="247"/>
      <c r="AE76" s="246"/>
      <c r="AF76" s="17"/>
      <c r="AG76" s="10"/>
      <c r="AH76" s="10"/>
      <c r="AI76" s="10"/>
      <c r="AJ76" s="10"/>
      <c r="AK76" s="10"/>
      <c r="AL76" s="10"/>
      <c r="AM76" s="10"/>
      <c r="AN76" s="10"/>
      <c r="AO76" s="10"/>
      <c r="AP76" s="10"/>
      <c r="AQ76" s="10"/>
      <c r="AR76" s="10"/>
      <c r="AS76" s="10"/>
      <c r="AT76" s="10"/>
      <c r="AU76" s="10"/>
    </row>
    <row r="77" spans="2:47" x14ac:dyDescent="0.25">
      <c r="B77" s="15">
        <v>70</v>
      </c>
      <c r="C77" s="90"/>
      <c r="D77" s="56"/>
      <c r="E77" s="87"/>
      <c r="F77" s="87"/>
      <c r="G77" s="87"/>
      <c r="H77" s="91"/>
      <c r="I77" s="91"/>
      <c r="J77" s="91"/>
      <c r="K77" s="91"/>
      <c r="L77" s="91"/>
      <c r="M77" s="87"/>
      <c r="N77" s="92"/>
      <c r="O77" s="93"/>
      <c r="P77" s="94"/>
      <c r="Q77" s="95"/>
      <c r="R77" s="88"/>
      <c r="S77" s="88"/>
      <c r="T77" s="88"/>
      <c r="U77" s="88"/>
      <c r="V77" s="88"/>
      <c r="W77" s="88"/>
      <c r="X77" s="88"/>
      <c r="Y77" s="88"/>
      <c r="Z77" s="89"/>
      <c r="AA77" s="89"/>
      <c r="AB77" s="89"/>
      <c r="AC77" s="246"/>
      <c r="AD77" s="247"/>
      <c r="AE77" s="246"/>
      <c r="AF77" s="17"/>
      <c r="AG77" s="10"/>
      <c r="AH77" s="10"/>
      <c r="AI77" s="10"/>
      <c r="AJ77" s="10"/>
      <c r="AK77" s="10"/>
      <c r="AL77" s="10"/>
      <c r="AM77" s="10"/>
      <c r="AN77" s="10"/>
      <c r="AO77" s="10"/>
      <c r="AP77" s="10"/>
      <c r="AQ77" s="10"/>
      <c r="AR77" s="10"/>
      <c r="AS77" s="10"/>
      <c r="AT77" s="10"/>
      <c r="AU77" s="10"/>
    </row>
    <row r="78" spans="2:47" x14ac:dyDescent="0.25">
      <c r="B78" s="15">
        <v>71</v>
      </c>
      <c r="C78" s="90"/>
      <c r="D78" s="56"/>
      <c r="E78" s="87"/>
      <c r="F78" s="87"/>
      <c r="G78" s="87"/>
      <c r="H78" s="91"/>
      <c r="I78" s="91"/>
      <c r="J78" s="91"/>
      <c r="K78" s="91"/>
      <c r="L78" s="91"/>
      <c r="M78" s="87"/>
      <c r="N78" s="92"/>
      <c r="O78" s="93"/>
      <c r="P78" s="94"/>
      <c r="Q78" s="95"/>
      <c r="R78" s="88"/>
      <c r="S78" s="88"/>
      <c r="T78" s="88"/>
      <c r="U78" s="88"/>
      <c r="V78" s="88"/>
      <c r="W78" s="88"/>
      <c r="X78" s="88"/>
      <c r="Y78" s="88"/>
      <c r="Z78" s="89"/>
      <c r="AA78" s="89"/>
      <c r="AB78" s="89"/>
      <c r="AC78" s="246"/>
      <c r="AD78" s="247"/>
      <c r="AE78" s="246"/>
      <c r="AF78" s="17"/>
      <c r="AG78" s="10"/>
      <c r="AH78" s="10"/>
      <c r="AI78" s="10"/>
      <c r="AJ78" s="10"/>
      <c r="AK78" s="10"/>
      <c r="AL78" s="10"/>
      <c r="AM78" s="10"/>
      <c r="AN78" s="10"/>
      <c r="AO78" s="10"/>
      <c r="AP78" s="10"/>
      <c r="AQ78" s="10"/>
      <c r="AR78" s="10"/>
      <c r="AS78" s="10"/>
      <c r="AT78" s="10"/>
      <c r="AU78" s="10"/>
    </row>
    <row r="79" spans="2:47" x14ac:dyDescent="0.25">
      <c r="B79" s="15">
        <v>72</v>
      </c>
      <c r="C79" s="90"/>
      <c r="D79" s="56"/>
      <c r="E79" s="87"/>
      <c r="F79" s="87"/>
      <c r="G79" s="87"/>
      <c r="H79" s="91"/>
      <c r="I79" s="91"/>
      <c r="J79" s="91"/>
      <c r="K79" s="91"/>
      <c r="L79" s="91"/>
      <c r="M79" s="87"/>
      <c r="N79" s="92"/>
      <c r="O79" s="93"/>
      <c r="P79" s="94"/>
      <c r="Q79" s="95"/>
      <c r="R79" s="88"/>
      <c r="S79" s="88"/>
      <c r="T79" s="88"/>
      <c r="U79" s="88"/>
      <c r="V79" s="88"/>
      <c r="W79" s="88"/>
      <c r="X79" s="88"/>
      <c r="Y79" s="88"/>
      <c r="Z79" s="89"/>
      <c r="AA79" s="89"/>
      <c r="AB79" s="89"/>
      <c r="AC79" s="246"/>
      <c r="AD79" s="247"/>
      <c r="AE79" s="246"/>
      <c r="AF79" s="17"/>
      <c r="AG79" s="10"/>
      <c r="AH79" s="10"/>
      <c r="AI79" s="10"/>
      <c r="AJ79" s="10"/>
      <c r="AK79" s="10"/>
      <c r="AL79" s="10"/>
      <c r="AM79" s="10"/>
      <c r="AN79" s="10"/>
      <c r="AO79" s="10"/>
      <c r="AP79" s="10"/>
      <c r="AQ79" s="10"/>
      <c r="AR79" s="10"/>
      <c r="AS79" s="10"/>
      <c r="AT79" s="10"/>
      <c r="AU79" s="10"/>
    </row>
    <row r="80" spans="2:47" x14ac:dyDescent="0.25">
      <c r="B80" s="15">
        <v>73</v>
      </c>
      <c r="C80" s="90"/>
      <c r="D80" s="56"/>
      <c r="E80" s="87"/>
      <c r="F80" s="87"/>
      <c r="G80" s="87"/>
      <c r="H80" s="91"/>
      <c r="I80" s="91"/>
      <c r="J80" s="91"/>
      <c r="K80" s="91"/>
      <c r="L80" s="91"/>
      <c r="M80" s="87"/>
      <c r="N80" s="92"/>
      <c r="O80" s="93"/>
      <c r="P80" s="94"/>
      <c r="Q80" s="95"/>
      <c r="R80" s="88"/>
      <c r="S80" s="88"/>
      <c r="T80" s="88"/>
      <c r="U80" s="88"/>
      <c r="V80" s="88"/>
      <c r="W80" s="88"/>
      <c r="X80" s="88"/>
      <c r="Y80" s="88"/>
      <c r="Z80" s="89"/>
      <c r="AA80" s="89"/>
      <c r="AB80" s="89"/>
      <c r="AC80" s="246"/>
      <c r="AD80" s="247"/>
      <c r="AE80" s="246"/>
      <c r="AF80" s="17"/>
      <c r="AG80" s="10"/>
      <c r="AH80" s="10"/>
      <c r="AI80" s="10"/>
      <c r="AJ80" s="10"/>
      <c r="AK80" s="10"/>
      <c r="AL80" s="10"/>
      <c r="AM80" s="10"/>
      <c r="AN80" s="10"/>
      <c r="AO80" s="10"/>
      <c r="AP80" s="10"/>
      <c r="AQ80" s="10"/>
      <c r="AR80" s="10"/>
      <c r="AS80" s="10"/>
      <c r="AT80" s="10"/>
      <c r="AU80" s="10"/>
    </row>
    <row r="81" spans="2:47" x14ac:dyDescent="0.25">
      <c r="B81" s="15">
        <v>74</v>
      </c>
      <c r="C81" s="90"/>
      <c r="D81" s="56"/>
      <c r="E81" s="87"/>
      <c r="F81" s="87"/>
      <c r="G81" s="87"/>
      <c r="H81" s="91"/>
      <c r="I81" s="91"/>
      <c r="J81" s="91"/>
      <c r="K81" s="91"/>
      <c r="L81" s="91"/>
      <c r="M81" s="87"/>
      <c r="N81" s="92"/>
      <c r="O81" s="93"/>
      <c r="P81" s="94"/>
      <c r="Q81" s="95"/>
      <c r="R81" s="88"/>
      <c r="S81" s="88"/>
      <c r="T81" s="88"/>
      <c r="U81" s="88"/>
      <c r="V81" s="88"/>
      <c r="W81" s="88"/>
      <c r="X81" s="88"/>
      <c r="Y81" s="88"/>
      <c r="Z81" s="89"/>
      <c r="AA81" s="89"/>
      <c r="AB81" s="89"/>
      <c r="AC81" s="246"/>
      <c r="AD81" s="247"/>
      <c r="AE81" s="246"/>
      <c r="AF81" s="17"/>
      <c r="AG81" s="10"/>
      <c r="AH81" s="10"/>
      <c r="AI81" s="10"/>
      <c r="AJ81" s="10"/>
      <c r="AK81" s="10"/>
      <c r="AL81" s="10"/>
      <c r="AM81" s="10"/>
      <c r="AN81" s="10"/>
      <c r="AO81" s="10"/>
      <c r="AP81" s="10"/>
      <c r="AQ81" s="10"/>
      <c r="AR81" s="10"/>
      <c r="AS81" s="10"/>
      <c r="AT81" s="10"/>
      <c r="AU81" s="10"/>
    </row>
    <row r="82" spans="2:47" x14ac:dyDescent="0.25">
      <c r="B82" s="15">
        <v>75</v>
      </c>
      <c r="C82" s="90"/>
      <c r="D82" s="56"/>
      <c r="E82" s="87"/>
      <c r="F82" s="87"/>
      <c r="G82" s="87"/>
      <c r="H82" s="91"/>
      <c r="I82" s="91"/>
      <c r="J82" s="91"/>
      <c r="K82" s="91"/>
      <c r="L82" s="91"/>
      <c r="M82" s="87"/>
      <c r="N82" s="92"/>
      <c r="O82" s="93"/>
      <c r="P82" s="94"/>
      <c r="Q82" s="95"/>
      <c r="R82" s="88"/>
      <c r="S82" s="88"/>
      <c r="T82" s="88"/>
      <c r="U82" s="88"/>
      <c r="V82" s="88"/>
      <c r="W82" s="88"/>
      <c r="X82" s="88"/>
      <c r="Y82" s="88"/>
      <c r="Z82" s="89"/>
      <c r="AA82" s="89"/>
      <c r="AB82" s="89"/>
      <c r="AC82" s="246"/>
      <c r="AD82" s="247"/>
      <c r="AE82" s="246"/>
      <c r="AF82" s="17"/>
      <c r="AG82" s="10"/>
      <c r="AH82" s="10"/>
      <c r="AI82" s="10"/>
      <c r="AJ82" s="10"/>
      <c r="AK82" s="10"/>
      <c r="AL82" s="10"/>
      <c r="AM82" s="10"/>
      <c r="AN82" s="10"/>
      <c r="AO82" s="10"/>
      <c r="AP82" s="10"/>
      <c r="AQ82" s="10"/>
      <c r="AR82" s="10"/>
      <c r="AS82" s="10"/>
      <c r="AT82" s="10"/>
      <c r="AU82" s="10"/>
    </row>
    <row r="83" spans="2:47" x14ac:dyDescent="0.25">
      <c r="B83" s="15">
        <v>76</v>
      </c>
      <c r="C83" s="90"/>
      <c r="D83" s="56"/>
      <c r="E83" s="87"/>
      <c r="F83" s="87"/>
      <c r="G83" s="87"/>
      <c r="H83" s="91"/>
      <c r="I83" s="91"/>
      <c r="J83" s="91"/>
      <c r="K83" s="91"/>
      <c r="L83" s="91"/>
      <c r="M83" s="87"/>
      <c r="N83" s="92"/>
      <c r="O83" s="93"/>
      <c r="P83" s="94"/>
      <c r="Q83" s="95"/>
      <c r="R83" s="88"/>
      <c r="S83" s="88"/>
      <c r="T83" s="88"/>
      <c r="U83" s="88"/>
      <c r="V83" s="88"/>
      <c r="W83" s="88"/>
      <c r="X83" s="88"/>
      <c r="Y83" s="88"/>
      <c r="Z83" s="89"/>
      <c r="AA83" s="89"/>
      <c r="AB83" s="89"/>
      <c r="AC83" s="246"/>
      <c r="AD83" s="247"/>
      <c r="AE83" s="246"/>
      <c r="AF83" s="17"/>
      <c r="AG83" s="10"/>
      <c r="AH83" s="10"/>
      <c r="AI83" s="10"/>
      <c r="AJ83" s="10"/>
      <c r="AK83" s="10"/>
      <c r="AL83" s="10"/>
      <c r="AM83" s="10"/>
      <c r="AN83" s="10"/>
      <c r="AO83" s="10"/>
      <c r="AP83" s="10"/>
      <c r="AQ83" s="10"/>
      <c r="AR83" s="10"/>
      <c r="AS83" s="10"/>
      <c r="AT83" s="10"/>
      <c r="AU83" s="10"/>
    </row>
    <row r="84" spans="2:47" x14ac:dyDescent="0.25">
      <c r="B84" s="15">
        <v>77</v>
      </c>
      <c r="C84" s="90"/>
      <c r="D84" s="56"/>
      <c r="E84" s="87"/>
      <c r="F84" s="87"/>
      <c r="G84" s="87"/>
      <c r="H84" s="91"/>
      <c r="I84" s="91"/>
      <c r="J84" s="91"/>
      <c r="K84" s="91"/>
      <c r="L84" s="91"/>
      <c r="M84" s="87"/>
      <c r="N84" s="92"/>
      <c r="O84" s="93"/>
      <c r="P84" s="94"/>
      <c r="Q84" s="95"/>
      <c r="R84" s="88"/>
      <c r="S84" s="88"/>
      <c r="T84" s="88"/>
      <c r="U84" s="88"/>
      <c r="V84" s="88"/>
      <c r="W84" s="88"/>
      <c r="X84" s="88"/>
      <c r="Y84" s="88"/>
      <c r="Z84" s="89"/>
      <c r="AA84" s="89"/>
      <c r="AB84" s="89"/>
      <c r="AC84" s="246"/>
      <c r="AD84" s="247"/>
      <c r="AE84" s="246"/>
      <c r="AF84" s="17"/>
      <c r="AG84" s="10"/>
      <c r="AH84" s="10"/>
      <c r="AI84" s="10"/>
      <c r="AJ84" s="10"/>
      <c r="AK84" s="10"/>
      <c r="AL84" s="10"/>
      <c r="AM84" s="10"/>
      <c r="AN84" s="10"/>
      <c r="AO84" s="10"/>
      <c r="AP84" s="10"/>
      <c r="AQ84" s="10"/>
      <c r="AR84" s="10"/>
      <c r="AS84" s="10"/>
      <c r="AT84" s="10"/>
      <c r="AU84" s="10"/>
    </row>
    <row r="85" spans="2:47" x14ac:dyDescent="0.25">
      <c r="B85" s="15">
        <v>78</v>
      </c>
      <c r="C85" s="90"/>
      <c r="D85" s="56"/>
      <c r="E85" s="87"/>
      <c r="F85" s="87"/>
      <c r="G85" s="87"/>
      <c r="H85" s="91"/>
      <c r="I85" s="91"/>
      <c r="J85" s="91"/>
      <c r="K85" s="91"/>
      <c r="L85" s="91"/>
      <c r="M85" s="87"/>
      <c r="N85" s="92"/>
      <c r="O85" s="93"/>
      <c r="P85" s="94"/>
      <c r="Q85" s="95"/>
      <c r="R85" s="88"/>
      <c r="S85" s="88"/>
      <c r="T85" s="88"/>
      <c r="U85" s="88"/>
      <c r="V85" s="88"/>
      <c r="W85" s="88"/>
      <c r="X85" s="88"/>
      <c r="Y85" s="88"/>
      <c r="Z85" s="89"/>
      <c r="AA85" s="89"/>
      <c r="AB85" s="89"/>
      <c r="AC85" s="246"/>
      <c r="AD85" s="247"/>
      <c r="AE85" s="246"/>
      <c r="AF85" s="17"/>
      <c r="AG85" s="10"/>
      <c r="AH85" s="10"/>
      <c r="AI85" s="10"/>
      <c r="AJ85" s="10"/>
      <c r="AK85" s="10"/>
      <c r="AL85" s="10"/>
      <c r="AM85" s="10"/>
      <c r="AN85" s="10"/>
      <c r="AO85" s="10"/>
      <c r="AP85" s="10"/>
      <c r="AQ85" s="10"/>
      <c r="AR85" s="10"/>
      <c r="AS85" s="10"/>
      <c r="AT85" s="10"/>
      <c r="AU85" s="10"/>
    </row>
    <row r="86" spans="2:47" x14ac:dyDescent="0.25">
      <c r="B86" s="15">
        <v>79</v>
      </c>
      <c r="C86" s="90"/>
      <c r="D86" s="56"/>
      <c r="E86" s="87"/>
      <c r="F86" s="87"/>
      <c r="G86" s="87"/>
      <c r="H86" s="91"/>
      <c r="I86" s="91"/>
      <c r="J86" s="91"/>
      <c r="K86" s="91"/>
      <c r="L86" s="91"/>
      <c r="M86" s="87"/>
      <c r="N86" s="92"/>
      <c r="O86" s="93"/>
      <c r="P86" s="94"/>
      <c r="Q86" s="95"/>
      <c r="R86" s="88"/>
      <c r="S86" s="88"/>
      <c r="T86" s="88"/>
      <c r="U86" s="88"/>
      <c r="V86" s="88"/>
      <c r="W86" s="88"/>
      <c r="X86" s="88"/>
      <c r="Y86" s="88"/>
      <c r="Z86" s="89"/>
      <c r="AA86" s="89"/>
      <c r="AB86" s="89"/>
      <c r="AC86" s="246"/>
      <c r="AD86" s="247"/>
      <c r="AE86" s="246"/>
      <c r="AF86" s="17"/>
      <c r="AG86" s="10"/>
      <c r="AH86" s="10"/>
      <c r="AI86" s="10"/>
      <c r="AJ86" s="10"/>
      <c r="AK86" s="10"/>
      <c r="AL86" s="10"/>
      <c r="AM86" s="10"/>
      <c r="AN86" s="10"/>
      <c r="AO86" s="10"/>
      <c r="AP86" s="10"/>
      <c r="AQ86" s="10"/>
      <c r="AR86" s="10"/>
      <c r="AS86" s="10"/>
      <c r="AT86" s="10"/>
      <c r="AU86" s="10"/>
    </row>
    <row r="87" spans="2:47" x14ac:dyDescent="0.25">
      <c r="B87" s="15">
        <v>80</v>
      </c>
      <c r="C87" s="90"/>
      <c r="D87" s="56"/>
      <c r="E87" s="87"/>
      <c r="F87" s="87"/>
      <c r="G87" s="87"/>
      <c r="H87" s="91"/>
      <c r="I87" s="91"/>
      <c r="J87" s="91"/>
      <c r="K87" s="91"/>
      <c r="L87" s="91"/>
      <c r="M87" s="87"/>
      <c r="N87" s="92"/>
      <c r="O87" s="93"/>
      <c r="P87" s="94"/>
      <c r="Q87" s="95"/>
      <c r="R87" s="88"/>
      <c r="S87" s="88"/>
      <c r="T87" s="88"/>
      <c r="U87" s="88"/>
      <c r="V87" s="88"/>
      <c r="W87" s="88"/>
      <c r="X87" s="88"/>
      <c r="Y87" s="88"/>
      <c r="Z87" s="89"/>
      <c r="AA87" s="89"/>
      <c r="AB87" s="89"/>
      <c r="AC87" s="246"/>
      <c r="AD87" s="247"/>
      <c r="AE87" s="246"/>
      <c r="AF87" s="17"/>
      <c r="AG87" s="10"/>
      <c r="AH87" s="10"/>
      <c r="AI87" s="10"/>
      <c r="AJ87" s="10"/>
      <c r="AK87" s="10"/>
      <c r="AL87" s="10"/>
      <c r="AM87" s="10"/>
      <c r="AN87" s="10"/>
      <c r="AO87" s="10"/>
      <c r="AP87" s="10"/>
      <c r="AQ87" s="10"/>
      <c r="AR87" s="10"/>
      <c r="AS87" s="10"/>
      <c r="AT87" s="10"/>
      <c r="AU87" s="10"/>
    </row>
    <row r="88" spans="2:47" x14ac:dyDescent="0.25">
      <c r="B88" s="15">
        <v>81</v>
      </c>
      <c r="C88" s="90"/>
      <c r="D88" s="56"/>
      <c r="E88" s="87"/>
      <c r="F88" s="87"/>
      <c r="G88" s="87"/>
      <c r="H88" s="91"/>
      <c r="I88" s="91"/>
      <c r="J88" s="91"/>
      <c r="K88" s="91"/>
      <c r="L88" s="91"/>
      <c r="M88" s="87"/>
      <c r="N88" s="92"/>
      <c r="O88" s="93"/>
      <c r="P88" s="94"/>
      <c r="Q88" s="95"/>
      <c r="R88" s="88"/>
      <c r="S88" s="88"/>
      <c r="T88" s="88"/>
      <c r="U88" s="88"/>
      <c r="V88" s="88"/>
      <c r="W88" s="88"/>
      <c r="X88" s="88"/>
      <c r="Y88" s="88"/>
      <c r="Z88" s="89"/>
      <c r="AA88" s="89"/>
      <c r="AB88" s="89"/>
      <c r="AC88" s="246"/>
      <c r="AD88" s="247"/>
      <c r="AE88" s="246"/>
      <c r="AF88" s="17"/>
      <c r="AG88" s="10"/>
      <c r="AH88" s="10"/>
      <c r="AI88" s="10"/>
      <c r="AJ88" s="10"/>
      <c r="AK88" s="10"/>
      <c r="AL88" s="10"/>
      <c r="AM88" s="10"/>
      <c r="AN88" s="10"/>
      <c r="AO88" s="10"/>
      <c r="AP88" s="10"/>
      <c r="AQ88" s="10"/>
      <c r="AR88" s="10"/>
      <c r="AS88" s="10"/>
      <c r="AT88" s="10"/>
      <c r="AU88" s="10"/>
    </row>
    <row r="89" spans="2:47" x14ac:dyDescent="0.25">
      <c r="B89" s="15">
        <v>82</v>
      </c>
      <c r="C89" s="90"/>
      <c r="D89" s="56"/>
      <c r="E89" s="87"/>
      <c r="F89" s="87"/>
      <c r="G89" s="87"/>
      <c r="H89" s="91"/>
      <c r="I89" s="91"/>
      <c r="J89" s="91"/>
      <c r="K89" s="91"/>
      <c r="L89" s="91"/>
      <c r="M89" s="87"/>
      <c r="N89" s="92"/>
      <c r="O89" s="93"/>
      <c r="P89" s="94"/>
      <c r="Q89" s="95"/>
      <c r="R89" s="88"/>
      <c r="S89" s="88"/>
      <c r="T89" s="88"/>
      <c r="U89" s="88"/>
      <c r="V89" s="88"/>
      <c r="W89" s="88"/>
      <c r="X89" s="88"/>
      <c r="Y89" s="88"/>
      <c r="Z89" s="89"/>
      <c r="AA89" s="89"/>
      <c r="AB89" s="89"/>
      <c r="AC89" s="246"/>
      <c r="AD89" s="247"/>
      <c r="AE89" s="246"/>
      <c r="AF89" s="17"/>
      <c r="AG89" s="10"/>
      <c r="AH89" s="10"/>
      <c r="AI89" s="10"/>
      <c r="AJ89" s="10"/>
      <c r="AK89" s="10"/>
      <c r="AL89" s="10"/>
      <c r="AM89" s="10"/>
      <c r="AN89" s="10"/>
      <c r="AO89" s="10"/>
      <c r="AP89" s="10"/>
      <c r="AQ89" s="10"/>
      <c r="AR89" s="10"/>
      <c r="AS89" s="10"/>
      <c r="AT89" s="10"/>
      <c r="AU89" s="10"/>
    </row>
    <row r="90" spans="2:47" x14ac:dyDescent="0.25">
      <c r="B90" s="15">
        <v>83</v>
      </c>
      <c r="C90" s="90"/>
      <c r="D90" s="56"/>
      <c r="E90" s="87"/>
      <c r="F90" s="87"/>
      <c r="G90" s="87"/>
      <c r="H90" s="91"/>
      <c r="I90" s="91"/>
      <c r="J90" s="91"/>
      <c r="K90" s="91"/>
      <c r="L90" s="91"/>
      <c r="M90" s="87"/>
      <c r="N90" s="92"/>
      <c r="O90" s="93"/>
      <c r="P90" s="94"/>
      <c r="Q90" s="95"/>
      <c r="R90" s="88"/>
      <c r="S90" s="88"/>
      <c r="T90" s="88"/>
      <c r="U90" s="88"/>
      <c r="V90" s="88"/>
      <c r="W90" s="88"/>
      <c r="X90" s="88"/>
      <c r="Y90" s="88"/>
      <c r="Z90" s="89"/>
      <c r="AA90" s="89"/>
      <c r="AB90" s="89"/>
      <c r="AC90" s="246"/>
      <c r="AD90" s="247"/>
      <c r="AE90" s="246"/>
      <c r="AF90" s="17"/>
      <c r="AG90" s="10"/>
      <c r="AH90" s="10"/>
      <c r="AI90" s="10"/>
      <c r="AJ90" s="10"/>
      <c r="AK90" s="10"/>
      <c r="AL90" s="10"/>
      <c r="AM90" s="10"/>
      <c r="AN90" s="10"/>
      <c r="AO90" s="10"/>
      <c r="AP90" s="10"/>
      <c r="AQ90" s="10"/>
      <c r="AR90" s="10"/>
      <c r="AS90" s="10"/>
      <c r="AT90" s="10"/>
      <c r="AU90" s="10"/>
    </row>
    <row r="91" spans="2:47" x14ac:dyDescent="0.25">
      <c r="B91" s="15">
        <v>84</v>
      </c>
      <c r="C91" s="90"/>
      <c r="D91" s="56"/>
      <c r="E91" s="87"/>
      <c r="F91" s="87"/>
      <c r="G91" s="87"/>
      <c r="H91" s="91"/>
      <c r="I91" s="91"/>
      <c r="J91" s="91"/>
      <c r="K91" s="91"/>
      <c r="L91" s="91"/>
      <c r="M91" s="87"/>
      <c r="N91" s="92"/>
      <c r="O91" s="93"/>
      <c r="P91" s="94"/>
      <c r="Q91" s="95"/>
      <c r="R91" s="88"/>
      <c r="S91" s="88"/>
      <c r="T91" s="88"/>
      <c r="U91" s="88"/>
      <c r="V91" s="88"/>
      <c r="W91" s="88"/>
      <c r="X91" s="88"/>
      <c r="Y91" s="88"/>
      <c r="Z91" s="89"/>
      <c r="AA91" s="89"/>
      <c r="AB91" s="89"/>
      <c r="AC91" s="246"/>
      <c r="AD91" s="247"/>
      <c r="AE91" s="246"/>
      <c r="AF91" s="17"/>
      <c r="AG91" s="10"/>
      <c r="AH91" s="10"/>
      <c r="AI91" s="10"/>
      <c r="AJ91" s="10"/>
      <c r="AK91" s="10"/>
      <c r="AL91" s="10"/>
      <c r="AM91" s="10"/>
      <c r="AN91" s="10"/>
      <c r="AO91" s="10"/>
      <c r="AP91" s="10"/>
      <c r="AQ91" s="10"/>
      <c r="AR91" s="10"/>
      <c r="AS91" s="10"/>
      <c r="AT91" s="10"/>
      <c r="AU91" s="10"/>
    </row>
    <row r="92" spans="2:47" x14ac:dyDescent="0.25">
      <c r="B92" s="15">
        <v>85</v>
      </c>
      <c r="C92" s="90"/>
      <c r="D92" s="56"/>
      <c r="E92" s="87"/>
      <c r="F92" s="87"/>
      <c r="G92" s="87"/>
      <c r="H92" s="91"/>
      <c r="I92" s="91"/>
      <c r="J92" s="91"/>
      <c r="K92" s="91"/>
      <c r="L92" s="91"/>
      <c r="M92" s="87"/>
      <c r="N92" s="92"/>
      <c r="O92" s="93"/>
      <c r="P92" s="94"/>
      <c r="Q92" s="95"/>
      <c r="R92" s="88"/>
      <c r="S92" s="88"/>
      <c r="T92" s="88"/>
      <c r="U92" s="88"/>
      <c r="V92" s="88"/>
      <c r="W92" s="88"/>
      <c r="X92" s="88"/>
      <c r="Y92" s="88"/>
      <c r="Z92" s="89"/>
      <c r="AA92" s="89"/>
      <c r="AB92" s="89"/>
      <c r="AC92" s="246"/>
      <c r="AD92" s="247"/>
      <c r="AE92" s="246"/>
      <c r="AF92" s="17"/>
      <c r="AG92" s="10"/>
      <c r="AH92" s="10"/>
      <c r="AI92" s="10"/>
      <c r="AJ92" s="10"/>
      <c r="AK92" s="10"/>
      <c r="AL92" s="10"/>
      <c r="AM92" s="10"/>
      <c r="AN92" s="10"/>
      <c r="AO92" s="10"/>
      <c r="AP92" s="10"/>
      <c r="AQ92" s="10"/>
      <c r="AR92" s="10"/>
      <c r="AS92" s="10"/>
      <c r="AT92" s="10"/>
      <c r="AU92" s="10"/>
    </row>
    <row r="93" spans="2:47" x14ac:dyDescent="0.25">
      <c r="B93" s="15">
        <v>86</v>
      </c>
      <c r="C93" s="90"/>
      <c r="D93" s="56"/>
      <c r="E93" s="87"/>
      <c r="F93" s="87"/>
      <c r="G93" s="87"/>
      <c r="H93" s="91"/>
      <c r="I93" s="91"/>
      <c r="J93" s="91"/>
      <c r="K93" s="91"/>
      <c r="L93" s="91"/>
      <c r="M93" s="87"/>
      <c r="N93" s="92"/>
      <c r="O93" s="93"/>
      <c r="P93" s="94"/>
      <c r="Q93" s="95"/>
      <c r="R93" s="88"/>
      <c r="S93" s="88"/>
      <c r="T93" s="88"/>
      <c r="U93" s="88"/>
      <c r="V93" s="88"/>
      <c r="W93" s="88"/>
      <c r="X93" s="88"/>
      <c r="Y93" s="88"/>
      <c r="Z93" s="89"/>
      <c r="AA93" s="89"/>
      <c r="AB93" s="89"/>
      <c r="AC93" s="246"/>
      <c r="AD93" s="247"/>
      <c r="AE93" s="246"/>
      <c r="AF93" s="17"/>
      <c r="AG93" s="10"/>
      <c r="AH93" s="10"/>
      <c r="AI93" s="10"/>
      <c r="AJ93" s="10"/>
      <c r="AK93" s="10"/>
      <c r="AL93" s="10"/>
      <c r="AM93" s="10"/>
      <c r="AN93" s="10"/>
      <c r="AO93" s="10"/>
      <c r="AP93" s="10"/>
      <c r="AQ93" s="10"/>
      <c r="AR93" s="10"/>
      <c r="AS93" s="10"/>
      <c r="AT93" s="10"/>
      <c r="AU93" s="10"/>
    </row>
    <row r="94" spans="2:47" x14ac:dyDescent="0.25">
      <c r="B94" s="15">
        <v>87</v>
      </c>
      <c r="C94" s="90"/>
      <c r="D94" s="56"/>
      <c r="E94" s="87"/>
      <c r="F94" s="87"/>
      <c r="G94" s="87"/>
      <c r="H94" s="91"/>
      <c r="I94" s="91"/>
      <c r="J94" s="91"/>
      <c r="K94" s="91"/>
      <c r="L94" s="91"/>
      <c r="M94" s="87"/>
      <c r="N94" s="92"/>
      <c r="O94" s="93"/>
      <c r="P94" s="94"/>
      <c r="Q94" s="95"/>
      <c r="R94" s="88"/>
      <c r="S94" s="88"/>
      <c r="T94" s="88"/>
      <c r="U94" s="88"/>
      <c r="V94" s="88"/>
      <c r="W94" s="88"/>
      <c r="X94" s="88"/>
      <c r="Y94" s="88"/>
      <c r="Z94" s="89"/>
      <c r="AA94" s="89"/>
      <c r="AB94" s="89"/>
      <c r="AC94" s="246"/>
      <c r="AD94" s="247"/>
      <c r="AE94" s="246"/>
      <c r="AF94" s="17"/>
      <c r="AG94" s="10"/>
      <c r="AH94" s="10"/>
      <c r="AI94" s="10"/>
      <c r="AJ94" s="10"/>
      <c r="AK94" s="10"/>
      <c r="AL94" s="10"/>
      <c r="AM94" s="10"/>
      <c r="AN94" s="10"/>
      <c r="AO94" s="10"/>
      <c r="AP94" s="10"/>
      <c r="AQ94" s="10"/>
      <c r="AR94" s="10"/>
      <c r="AS94" s="10"/>
      <c r="AT94" s="10"/>
      <c r="AU94" s="10"/>
    </row>
    <row r="95" spans="2:47" x14ac:dyDescent="0.25">
      <c r="B95" s="15">
        <v>88</v>
      </c>
      <c r="C95" s="90"/>
      <c r="D95" s="56"/>
      <c r="E95" s="87"/>
      <c r="F95" s="87"/>
      <c r="G95" s="87"/>
      <c r="H95" s="91"/>
      <c r="I95" s="91"/>
      <c r="J95" s="91"/>
      <c r="K95" s="91"/>
      <c r="L95" s="91"/>
      <c r="M95" s="87"/>
      <c r="N95" s="92"/>
      <c r="O95" s="93"/>
      <c r="P95" s="94"/>
      <c r="Q95" s="95"/>
      <c r="R95" s="88"/>
      <c r="S95" s="88"/>
      <c r="T95" s="88"/>
      <c r="U95" s="88"/>
      <c r="V95" s="88"/>
      <c r="W95" s="88"/>
      <c r="X95" s="88"/>
      <c r="Y95" s="88"/>
      <c r="Z95" s="89"/>
      <c r="AA95" s="89"/>
      <c r="AB95" s="89"/>
      <c r="AC95" s="246"/>
      <c r="AD95" s="247"/>
      <c r="AE95" s="246"/>
      <c r="AF95" s="17"/>
      <c r="AG95" s="10"/>
      <c r="AH95" s="10"/>
      <c r="AI95" s="10"/>
      <c r="AJ95" s="10"/>
      <c r="AK95" s="10"/>
      <c r="AL95" s="10"/>
      <c r="AM95" s="10"/>
      <c r="AN95" s="10"/>
      <c r="AO95" s="10"/>
      <c r="AP95" s="10"/>
      <c r="AQ95" s="10"/>
      <c r="AR95" s="10"/>
      <c r="AS95" s="10"/>
      <c r="AT95" s="10"/>
      <c r="AU95" s="10"/>
    </row>
    <row r="96" spans="2:47" x14ac:dyDescent="0.25">
      <c r="B96" s="15">
        <v>89</v>
      </c>
      <c r="C96" s="90"/>
      <c r="D96" s="56"/>
      <c r="E96" s="87"/>
      <c r="F96" s="87"/>
      <c r="G96" s="87"/>
      <c r="H96" s="91"/>
      <c r="I96" s="91"/>
      <c r="J96" s="91"/>
      <c r="K96" s="91"/>
      <c r="L96" s="91"/>
      <c r="M96" s="87"/>
      <c r="N96" s="92"/>
      <c r="O96" s="93"/>
      <c r="P96" s="94"/>
      <c r="Q96" s="95"/>
      <c r="R96" s="88"/>
      <c r="S96" s="88"/>
      <c r="T96" s="88"/>
      <c r="U96" s="88"/>
      <c r="V96" s="88"/>
      <c r="W96" s="88"/>
      <c r="X96" s="88"/>
      <c r="Y96" s="88"/>
      <c r="Z96" s="89"/>
      <c r="AA96" s="89"/>
      <c r="AB96" s="89"/>
      <c r="AC96" s="246"/>
      <c r="AD96" s="247"/>
      <c r="AE96" s="246"/>
      <c r="AF96" s="17"/>
      <c r="AG96" s="10"/>
      <c r="AH96" s="10"/>
      <c r="AI96" s="10"/>
      <c r="AJ96" s="10"/>
      <c r="AK96" s="10"/>
      <c r="AL96" s="10"/>
      <c r="AM96" s="10"/>
      <c r="AN96" s="10"/>
      <c r="AO96" s="10"/>
      <c r="AP96" s="10"/>
      <c r="AQ96" s="10"/>
      <c r="AR96" s="10"/>
      <c r="AS96" s="10"/>
      <c r="AT96" s="10"/>
      <c r="AU96" s="10"/>
    </row>
    <row r="97" spans="2:47" x14ac:dyDescent="0.25">
      <c r="B97" s="15">
        <v>90</v>
      </c>
      <c r="C97" s="90"/>
      <c r="D97" s="56"/>
      <c r="E97" s="87"/>
      <c r="F97" s="87"/>
      <c r="G97" s="87"/>
      <c r="H97" s="91"/>
      <c r="I97" s="91"/>
      <c r="J97" s="91"/>
      <c r="K97" s="91"/>
      <c r="L97" s="91"/>
      <c r="M97" s="87"/>
      <c r="N97" s="92"/>
      <c r="O97" s="93"/>
      <c r="P97" s="94"/>
      <c r="Q97" s="95"/>
      <c r="R97" s="88"/>
      <c r="S97" s="88"/>
      <c r="T97" s="88"/>
      <c r="U97" s="88"/>
      <c r="V97" s="88"/>
      <c r="W97" s="88"/>
      <c r="X97" s="88"/>
      <c r="Y97" s="88"/>
      <c r="Z97" s="89"/>
      <c r="AA97" s="89"/>
      <c r="AB97" s="89"/>
      <c r="AC97" s="246"/>
      <c r="AD97" s="247"/>
      <c r="AE97" s="246"/>
      <c r="AF97" s="17"/>
      <c r="AG97" s="10"/>
      <c r="AH97" s="10"/>
      <c r="AI97" s="10"/>
      <c r="AJ97" s="10"/>
      <c r="AK97" s="10"/>
      <c r="AL97" s="10"/>
      <c r="AM97" s="10"/>
      <c r="AN97" s="10"/>
      <c r="AO97" s="10"/>
      <c r="AP97" s="10"/>
      <c r="AQ97" s="10"/>
      <c r="AR97" s="10"/>
      <c r="AS97" s="10"/>
      <c r="AT97" s="10"/>
      <c r="AU97" s="10"/>
    </row>
    <row r="98" spans="2:47" x14ac:dyDescent="0.25">
      <c r="B98" s="15">
        <v>91</v>
      </c>
      <c r="C98" s="90"/>
      <c r="D98" s="56"/>
      <c r="E98" s="87"/>
      <c r="F98" s="87"/>
      <c r="G98" s="87"/>
      <c r="H98" s="91"/>
      <c r="I98" s="91"/>
      <c r="J98" s="91"/>
      <c r="K98" s="91"/>
      <c r="L98" s="91"/>
      <c r="M98" s="87"/>
      <c r="N98" s="92"/>
      <c r="O98" s="93"/>
      <c r="P98" s="94"/>
      <c r="Q98" s="95"/>
      <c r="R98" s="88"/>
      <c r="S98" s="88"/>
      <c r="T98" s="88"/>
      <c r="U98" s="88"/>
      <c r="V98" s="88"/>
      <c r="W98" s="88"/>
      <c r="X98" s="88"/>
      <c r="Y98" s="88"/>
      <c r="Z98" s="89"/>
      <c r="AA98" s="89"/>
      <c r="AB98" s="89"/>
      <c r="AC98" s="246"/>
      <c r="AD98" s="247"/>
      <c r="AE98" s="246"/>
      <c r="AF98" s="17"/>
      <c r="AG98" s="10"/>
      <c r="AH98" s="10"/>
      <c r="AI98" s="10"/>
      <c r="AJ98" s="10"/>
      <c r="AK98" s="10"/>
      <c r="AL98" s="10"/>
      <c r="AM98" s="10"/>
      <c r="AN98" s="10"/>
      <c r="AO98" s="10"/>
      <c r="AP98" s="10"/>
      <c r="AQ98" s="10"/>
      <c r="AR98" s="10"/>
      <c r="AS98" s="10"/>
      <c r="AT98" s="10"/>
      <c r="AU98" s="10"/>
    </row>
    <row r="99" spans="2:47" x14ac:dyDescent="0.25">
      <c r="B99" s="15">
        <v>92</v>
      </c>
      <c r="C99" s="90"/>
      <c r="D99" s="56"/>
      <c r="E99" s="87"/>
      <c r="F99" s="87"/>
      <c r="G99" s="87"/>
      <c r="H99" s="91"/>
      <c r="I99" s="91"/>
      <c r="J99" s="91"/>
      <c r="K99" s="91"/>
      <c r="L99" s="91"/>
      <c r="M99" s="87"/>
      <c r="N99" s="92"/>
      <c r="O99" s="93"/>
      <c r="P99" s="94"/>
      <c r="Q99" s="95"/>
      <c r="R99" s="88"/>
      <c r="S99" s="88"/>
      <c r="T99" s="88"/>
      <c r="U99" s="88"/>
      <c r="V99" s="88"/>
      <c r="W99" s="88"/>
      <c r="X99" s="88"/>
      <c r="Y99" s="88"/>
      <c r="Z99" s="89"/>
      <c r="AA99" s="89"/>
      <c r="AB99" s="89"/>
      <c r="AC99" s="246"/>
      <c r="AD99" s="247"/>
      <c r="AE99" s="246"/>
      <c r="AF99" s="17"/>
      <c r="AG99" s="10"/>
      <c r="AH99" s="10"/>
      <c r="AI99" s="10"/>
      <c r="AJ99" s="10"/>
      <c r="AK99" s="10"/>
      <c r="AL99" s="10"/>
      <c r="AM99" s="10"/>
      <c r="AN99" s="10"/>
      <c r="AO99" s="10"/>
      <c r="AP99" s="10"/>
      <c r="AQ99" s="10"/>
      <c r="AR99" s="10"/>
      <c r="AS99" s="10"/>
      <c r="AT99" s="10"/>
      <c r="AU99" s="10"/>
    </row>
    <row r="100" spans="2:47" x14ac:dyDescent="0.25">
      <c r="B100" s="15">
        <v>93</v>
      </c>
      <c r="C100" s="90"/>
      <c r="D100" s="56"/>
      <c r="E100" s="87"/>
      <c r="F100" s="87"/>
      <c r="G100" s="87"/>
      <c r="H100" s="91"/>
      <c r="I100" s="91"/>
      <c r="J100" s="91"/>
      <c r="K100" s="91"/>
      <c r="L100" s="91"/>
      <c r="M100" s="87"/>
      <c r="N100" s="92"/>
      <c r="O100" s="93"/>
      <c r="P100" s="94"/>
      <c r="Q100" s="95"/>
      <c r="R100" s="88"/>
      <c r="S100" s="88"/>
      <c r="T100" s="88"/>
      <c r="U100" s="88"/>
      <c r="V100" s="88"/>
      <c r="W100" s="88"/>
      <c r="X100" s="88"/>
      <c r="Y100" s="88"/>
      <c r="Z100" s="89"/>
      <c r="AA100" s="89"/>
      <c r="AB100" s="89"/>
      <c r="AC100" s="246"/>
      <c r="AD100" s="247"/>
      <c r="AE100" s="246"/>
      <c r="AF100" s="17"/>
      <c r="AG100" s="10"/>
      <c r="AH100" s="10"/>
      <c r="AI100" s="10"/>
      <c r="AJ100" s="10"/>
      <c r="AK100" s="10"/>
      <c r="AL100" s="10"/>
      <c r="AM100" s="10"/>
      <c r="AN100" s="10"/>
      <c r="AO100" s="10"/>
      <c r="AP100" s="10"/>
      <c r="AQ100" s="10"/>
      <c r="AR100" s="10"/>
      <c r="AS100" s="10"/>
      <c r="AT100" s="10"/>
      <c r="AU100" s="10"/>
    </row>
    <row r="101" spans="2:47" x14ac:dyDescent="0.25">
      <c r="B101" s="15">
        <v>94</v>
      </c>
      <c r="C101" s="90"/>
      <c r="D101" s="56"/>
      <c r="E101" s="87"/>
      <c r="F101" s="87"/>
      <c r="G101" s="87"/>
      <c r="H101" s="91"/>
      <c r="I101" s="91"/>
      <c r="J101" s="91"/>
      <c r="K101" s="91"/>
      <c r="L101" s="91"/>
      <c r="M101" s="87"/>
      <c r="N101" s="92"/>
      <c r="O101" s="93"/>
      <c r="P101" s="94"/>
      <c r="Q101" s="95"/>
      <c r="R101" s="88"/>
      <c r="S101" s="88"/>
      <c r="T101" s="88"/>
      <c r="U101" s="88"/>
      <c r="V101" s="88"/>
      <c r="W101" s="88"/>
      <c r="X101" s="88"/>
      <c r="Y101" s="88"/>
      <c r="Z101" s="89"/>
      <c r="AA101" s="89"/>
      <c r="AB101" s="89"/>
      <c r="AC101" s="246"/>
      <c r="AD101" s="247"/>
      <c r="AE101" s="246"/>
      <c r="AF101" s="17"/>
      <c r="AG101" s="10"/>
      <c r="AH101" s="10"/>
      <c r="AI101" s="10"/>
      <c r="AJ101" s="10"/>
      <c r="AK101" s="10"/>
      <c r="AL101" s="10"/>
      <c r="AM101" s="10"/>
      <c r="AN101" s="10"/>
      <c r="AO101" s="10"/>
      <c r="AP101" s="10"/>
      <c r="AQ101" s="10"/>
      <c r="AR101" s="10"/>
      <c r="AS101" s="10"/>
      <c r="AT101" s="10"/>
      <c r="AU101" s="10"/>
    </row>
    <row r="102" spans="2:47" x14ac:dyDescent="0.25">
      <c r="B102" s="15">
        <v>95</v>
      </c>
      <c r="C102" s="90"/>
      <c r="D102" s="56"/>
      <c r="E102" s="87"/>
      <c r="F102" s="87"/>
      <c r="G102" s="87"/>
      <c r="H102" s="91"/>
      <c r="I102" s="91"/>
      <c r="J102" s="91"/>
      <c r="K102" s="91"/>
      <c r="L102" s="91"/>
      <c r="M102" s="87"/>
      <c r="N102" s="92"/>
      <c r="O102" s="93"/>
      <c r="P102" s="94"/>
      <c r="Q102" s="95"/>
      <c r="R102" s="88"/>
      <c r="S102" s="88"/>
      <c r="T102" s="88"/>
      <c r="U102" s="88"/>
      <c r="V102" s="88"/>
      <c r="W102" s="88"/>
      <c r="X102" s="88"/>
      <c r="Y102" s="88"/>
      <c r="Z102" s="89"/>
      <c r="AA102" s="89"/>
      <c r="AB102" s="89"/>
      <c r="AC102" s="246"/>
      <c r="AD102" s="247"/>
      <c r="AE102" s="246"/>
      <c r="AF102" s="17"/>
      <c r="AG102" s="10"/>
      <c r="AH102" s="10"/>
      <c r="AI102" s="10"/>
      <c r="AJ102" s="10"/>
      <c r="AK102" s="10"/>
      <c r="AL102" s="10"/>
      <c r="AM102" s="10"/>
      <c r="AN102" s="10"/>
      <c r="AO102" s="10"/>
      <c r="AP102" s="10"/>
      <c r="AQ102" s="10"/>
      <c r="AR102" s="10"/>
      <c r="AS102" s="10"/>
      <c r="AT102" s="10"/>
      <c r="AU102" s="10"/>
    </row>
    <row r="103" spans="2:47" x14ac:dyDescent="0.25">
      <c r="B103" s="15">
        <v>96</v>
      </c>
      <c r="C103" s="90"/>
      <c r="D103" s="56"/>
      <c r="E103" s="87"/>
      <c r="F103" s="87"/>
      <c r="G103" s="87"/>
      <c r="H103" s="91"/>
      <c r="I103" s="91"/>
      <c r="J103" s="91"/>
      <c r="K103" s="91"/>
      <c r="L103" s="91"/>
      <c r="M103" s="87"/>
      <c r="N103" s="92"/>
      <c r="O103" s="93"/>
      <c r="P103" s="94"/>
      <c r="Q103" s="95"/>
      <c r="R103" s="88"/>
      <c r="S103" s="88"/>
      <c r="T103" s="88"/>
      <c r="U103" s="88"/>
      <c r="V103" s="88"/>
      <c r="W103" s="88"/>
      <c r="X103" s="88"/>
      <c r="Y103" s="88"/>
      <c r="Z103" s="89"/>
      <c r="AA103" s="89"/>
      <c r="AB103" s="89"/>
      <c r="AC103" s="246"/>
      <c r="AD103" s="247"/>
      <c r="AE103" s="246"/>
      <c r="AF103" s="17"/>
      <c r="AG103" s="10"/>
      <c r="AH103" s="10"/>
      <c r="AI103" s="10"/>
      <c r="AJ103" s="10"/>
      <c r="AK103" s="10"/>
      <c r="AL103" s="10"/>
      <c r="AM103" s="10"/>
      <c r="AN103" s="10"/>
      <c r="AO103" s="10"/>
      <c r="AP103" s="10"/>
      <c r="AQ103" s="10"/>
      <c r="AR103" s="10"/>
      <c r="AS103" s="10"/>
      <c r="AT103" s="10"/>
      <c r="AU103" s="10"/>
    </row>
    <row r="104" spans="2:47" x14ac:dyDescent="0.25">
      <c r="B104" s="15">
        <v>97</v>
      </c>
      <c r="C104" s="90"/>
      <c r="D104" s="56"/>
      <c r="E104" s="87"/>
      <c r="F104" s="87"/>
      <c r="G104" s="87"/>
      <c r="H104" s="91"/>
      <c r="I104" s="91"/>
      <c r="J104" s="91"/>
      <c r="K104" s="91"/>
      <c r="L104" s="91"/>
      <c r="M104" s="87"/>
      <c r="N104" s="92"/>
      <c r="O104" s="93"/>
      <c r="P104" s="94"/>
      <c r="Q104" s="95"/>
      <c r="R104" s="88"/>
      <c r="S104" s="88"/>
      <c r="T104" s="88"/>
      <c r="U104" s="88"/>
      <c r="V104" s="88"/>
      <c r="W104" s="88"/>
      <c r="X104" s="88"/>
      <c r="Y104" s="88"/>
      <c r="Z104" s="89"/>
      <c r="AA104" s="89"/>
      <c r="AB104" s="89"/>
      <c r="AC104" s="246"/>
      <c r="AD104" s="247"/>
      <c r="AE104" s="246"/>
      <c r="AF104" s="17"/>
      <c r="AG104" s="10"/>
      <c r="AH104" s="10"/>
      <c r="AI104" s="10"/>
      <c r="AJ104" s="10"/>
      <c r="AK104" s="10"/>
      <c r="AL104" s="10"/>
      <c r="AM104" s="10"/>
      <c r="AN104" s="10"/>
      <c r="AO104" s="10"/>
      <c r="AP104" s="10"/>
      <c r="AQ104" s="10"/>
      <c r="AR104" s="10"/>
      <c r="AS104" s="10"/>
      <c r="AT104" s="10"/>
      <c r="AU104" s="10"/>
    </row>
    <row r="105" spans="2:47" x14ac:dyDescent="0.25">
      <c r="B105" s="15">
        <v>98</v>
      </c>
      <c r="C105" s="90"/>
      <c r="D105" s="56"/>
      <c r="E105" s="87"/>
      <c r="F105" s="87"/>
      <c r="G105" s="87"/>
      <c r="H105" s="91"/>
      <c r="I105" s="91"/>
      <c r="J105" s="91"/>
      <c r="K105" s="91"/>
      <c r="L105" s="91"/>
      <c r="M105" s="87"/>
      <c r="N105" s="92"/>
      <c r="O105" s="93"/>
      <c r="P105" s="94"/>
      <c r="Q105" s="95"/>
      <c r="R105" s="88"/>
      <c r="S105" s="88"/>
      <c r="T105" s="88"/>
      <c r="U105" s="88"/>
      <c r="V105" s="88"/>
      <c r="W105" s="88"/>
      <c r="X105" s="88"/>
      <c r="Y105" s="88"/>
      <c r="Z105" s="89"/>
      <c r="AA105" s="89"/>
      <c r="AB105" s="89"/>
      <c r="AC105" s="246"/>
      <c r="AD105" s="247"/>
      <c r="AE105" s="246"/>
      <c r="AF105" s="17"/>
      <c r="AG105" s="10"/>
      <c r="AH105" s="10"/>
      <c r="AI105" s="10"/>
      <c r="AJ105" s="10"/>
      <c r="AK105" s="10"/>
      <c r="AL105" s="10"/>
      <c r="AM105" s="10"/>
      <c r="AN105" s="10"/>
      <c r="AO105" s="10"/>
      <c r="AP105" s="10"/>
      <c r="AQ105" s="10"/>
      <c r="AR105" s="10"/>
      <c r="AS105" s="10"/>
      <c r="AT105" s="10"/>
      <c r="AU105" s="10"/>
    </row>
    <row r="106" spans="2:47" x14ac:dyDescent="0.25">
      <c r="B106" s="15">
        <v>99</v>
      </c>
      <c r="C106" s="90"/>
      <c r="D106" s="56"/>
      <c r="E106" s="87"/>
      <c r="F106" s="87"/>
      <c r="G106" s="87"/>
      <c r="H106" s="91"/>
      <c r="I106" s="91"/>
      <c r="J106" s="91"/>
      <c r="K106" s="91"/>
      <c r="L106" s="91"/>
      <c r="M106" s="87"/>
      <c r="N106" s="92"/>
      <c r="O106" s="93"/>
      <c r="P106" s="94"/>
      <c r="Q106" s="95"/>
      <c r="R106" s="88"/>
      <c r="S106" s="88"/>
      <c r="T106" s="88"/>
      <c r="U106" s="88"/>
      <c r="V106" s="88"/>
      <c r="W106" s="88"/>
      <c r="X106" s="88"/>
      <c r="Y106" s="88"/>
      <c r="Z106" s="89"/>
      <c r="AA106" s="89"/>
      <c r="AB106" s="89"/>
      <c r="AC106" s="246"/>
      <c r="AD106" s="247"/>
      <c r="AE106" s="246"/>
      <c r="AF106" s="17"/>
      <c r="AG106" s="10"/>
      <c r="AH106" s="10"/>
      <c r="AI106" s="10"/>
      <c r="AJ106" s="10"/>
      <c r="AK106" s="10"/>
      <c r="AL106" s="10"/>
      <c r="AM106" s="10"/>
      <c r="AN106" s="10"/>
      <c r="AO106" s="10"/>
      <c r="AP106" s="10"/>
      <c r="AQ106" s="10"/>
      <c r="AR106" s="10"/>
      <c r="AS106" s="10"/>
      <c r="AT106" s="10"/>
      <c r="AU106" s="10"/>
    </row>
    <row r="107" spans="2:47" x14ac:dyDescent="0.25">
      <c r="B107" s="15">
        <v>100</v>
      </c>
      <c r="C107" s="90"/>
      <c r="D107" s="56"/>
      <c r="E107" s="87"/>
      <c r="F107" s="87"/>
      <c r="G107" s="87"/>
      <c r="H107" s="91"/>
      <c r="I107" s="91"/>
      <c r="J107" s="91"/>
      <c r="K107" s="91"/>
      <c r="L107" s="91"/>
      <c r="M107" s="87"/>
      <c r="N107" s="92"/>
      <c r="O107" s="93"/>
      <c r="P107" s="94"/>
      <c r="Q107" s="95"/>
      <c r="R107" s="88"/>
      <c r="S107" s="88"/>
      <c r="T107" s="88"/>
      <c r="U107" s="88"/>
      <c r="V107" s="88"/>
      <c r="W107" s="88"/>
      <c r="X107" s="88"/>
      <c r="Y107" s="88"/>
      <c r="Z107" s="89"/>
      <c r="AA107" s="89"/>
      <c r="AB107" s="89"/>
      <c r="AC107" s="246"/>
      <c r="AD107" s="247"/>
      <c r="AE107" s="246"/>
      <c r="AF107" s="17"/>
      <c r="AG107" s="10"/>
      <c r="AH107" s="10"/>
      <c r="AI107" s="10"/>
      <c r="AJ107" s="10"/>
      <c r="AK107" s="10"/>
      <c r="AL107" s="10"/>
      <c r="AM107" s="10"/>
      <c r="AN107" s="10"/>
      <c r="AO107" s="10"/>
      <c r="AP107" s="10"/>
      <c r="AQ107" s="10"/>
      <c r="AR107" s="10"/>
      <c r="AS107" s="10"/>
      <c r="AT107" s="10"/>
      <c r="AU107" s="10"/>
    </row>
    <row r="108" spans="2:47" x14ac:dyDescent="0.25">
      <c r="B108" s="15">
        <v>101</v>
      </c>
      <c r="C108" s="90"/>
      <c r="D108" s="56"/>
      <c r="E108" s="87"/>
      <c r="F108" s="87"/>
      <c r="G108" s="87"/>
      <c r="H108" s="91"/>
      <c r="I108" s="91"/>
      <c r="J108" s="91"/>
      <c r="K108" s="91"/>
      <c r="L108" s="91"/>
      <c r="M108" s="87"/>
      <c r="N108" s="92"/>
      <c r="O108" s="93"/>
      <c r="P108" s="94"/>
      <c r="Q108" s="95"/>
      <c r="R108" s="88"/>
      <c r="S108" s="88"/>
      <c r="T108" s="88"/>
      <c r="U108" s="88"/>
      <c r="V108" s="88"/>
      <c r="W108" s="88"/>
      <c r="X108" s="88"/>
      <c r="Y108" s="88"/>
      <c r="Z108" s="89"/>
      <c r="AA108" s="89"/>
      <c r="AB108" s="89"/>
      <c r="AC108" s="246"/>
      <c r="AD108" s="247"/>
      <c r="AE108" s="246"/>
      <c r="AF108" s="17"/>
      <c r="AG108" s="10"/>
      <c r="AH108" s="10"/>
      <c r="AI108" s="10"/>
      <c r="AJ108" s="10"/>
      <c r="AK108" s="10"/>
      <c r="AL108" s="10"/>
      <c r="AM108" s="10"/>
      <c r="AN108" s="10"/>
      <c r="AO108" s="10"/>
      <c r="AP108" s="10"/>
      <c r="AQ108" s="10"/>
      <c r="AR108" s="10"/>
      <c r="AS108" s="10"/>
      <c r="AT108" s="10"/>
      <c r="AU108" s="10"/>
    </row>
    <row r="109" spans="2:47" x14ac:dyDescent="0.25">
      <c r="B109" s="15">
        <v>102</v>
      </c>
      <c r="C109" s="90"/>
      <c r="D109" s="56"/>
      <c r="E109" s="87"/>
      <c r="F109" s="87"/>
      <c r="G109" s="87"/>
      <c r="H109" s="91"/>
      <c r="I109" s="91"/>
      <c r="J109" s="91"/>
      <c r="K109" s="91"/>
      <c r="L109" s="91"/>
      <c r="M109" s="87"/>
      <c r="N109" s="92"/>
      <c r="O109" s="93"/>
      <c r="P109" s="94"/>
      <c r="Q109" s="95"/>
      <c r="R109" s="88"/>
      <c r="S109" s="88"/>
      <c r="T109" s="88"/>
      <c r="U109" s="88"/>
      <c r="V109" s="88"/>
      <c r="W109" s="88"/>
      <c r="X109" s="88"/>
      <c r="Y109" s="88"/>
      <c r="Z109" s="89"/>
      <c r="AA109" s="89"/>
      <c r="AB109" s="89"/>
      <c r="AC109" s="246"/>
      <c r="AD109" s="247"/>
      <c r="AE109" s="246"/>
      <c r="AF109" s="17"/>
      <c r="AG109" s="10"/>
      <c r="AH109" s="10"/>
      <c r="AI109" s="10"/>
      <c r="AJ109" s="10"/>
      <c r="AK109" s="10"/>
      <c r="AL109" s="10"/>
      <c r="AM109" s="10"/>
      <c r="AN109" s="10"/>
      <c r="AO109" s="10"/>
      <c r="AP109" s="10"/>
      <c r="AQ109" s="10"/>
      <c r="AR109" s="10"/>
      <c r="AS109" s="10"/>
      <c r="AT109" s="10"/>
      <c r="AU109" s="10"/>
    </row>
    <row r="110" spans="2:47" x14ac:dyDescent="0.25">
      <c r="B110" s="15">
        <v>103</v>
      </c>
      <c r="C110" s="90"/>
      <c r="D110" s="56"/>
      <c r="E110" s="87"/>
      <c r="F110" s="87"/>
      <c r="G110" s="87"/>
      <c r="H110" s="91"/>
      <c r="I110" s="91"/>
      <c r="J110" s="91"/>
      <c r="K110" s="91"/>
      <c r="L110" s="91"/>
      <c r="M110" s="87"/>
      <c r="N110" s="92"/>
      <c r="O110" s="93"/>
      <c r="P110" s="94"/>
      <c r="Q110" s="95"/>
      <c r="R110" s="88"/>
      <c r="S110" s="88"/>
      <c r="T110" s="88"/>
      <c r="U110" s="88"/>
      <c r="V110" s="88"/>
      <c r="W110" s="88"/>
      <c r="X110" s="88"/>
      <c r="Y110" s="88"/>
      <c r="Z110" s="89"/>
      <c r="AA110" s="89"/>
      <c r="AB110" s="89"/>
      <c r="AC110" s="246"/>
      <c r="AD110" s="247"/>
      <c r="AE110" s="246"/>
      <c r="AF110" s="17"/>
      <c r="AG110" s="10"/>
      <c r="AH110" s="10"/>
      <c r="AI110" s="10"/>
      <c r="AJ110" s="10"/>
      <c r="AK110" s="10"/>
      <c r="AL110" s="10"/>
      <c r="AM110" s="10"/>
      <c r="AN110" s="10"/>
      <c r="AO110" s="10"/>
      <c r="AP110" s="10"/>
      <c r="AQ110" s="10"/>
      <c r="AR110" s="10"/>
      <c r="AS110" s="10"/>
      <c r="AT110" s="10"/>
      <c r="AU110" s="10"/>
    </row>
    <row r="111" spans="2:47" x14ac:dyDescent="0.25">
      <c r="B111" s="15">
        <v>104</v>
      </c>
      <c r="C111" s="90"/>
      <c r="D111" s="56"/>
      <c r="E111" s="87"/>
      <c r="F111" s="87"/>
      <c r="G111" s="87"/>
      <c r="H111" s="91"/>
      <c r="I111" s="91"/>
      <c r="J111" s="91"/>
      <c r="K111" s="91"/>
      <c r="L111" s="91"/>
      <c r="M111" s="87"/>
      <c r="N111" s="92"/>
      <c r="O111" s="93"/>
      <c r="P111" s="94"/>
      <c r="Q111" s="95"/>
      <c r="R111" s="88"/>
      <c r="S111" s="88"/>
      <c r="T111" s="88"/>
      <c r="U111" s="88"/>
      <c r="V111" s="88"/>
      <c r="W111" s="88"/>
      <c r="X111" s="88"/>
      <c r="Y111" s="88"/>
      <c r="Z111" s="89"/>
      <c r="AA111" s="89"/>
      <c r="AB111" s="89"/>
      <c r="AC111" s="246"/>
      <c r="AD111" s="247"/>
      <c r="AE111" s="246"/>
      <c r="AF111" s="17"/>
      <c r="AG111" s="10"/>
      <c r="AH111" s="10"/>
      <c r="AI111" s="10"/>
      <c r="AJ111" s="10"/>
      <c r="AK111" s="10"/>
      <c r="AL111" s="10"/>
      <c r="AM111" s="10"/>
      <c r="AN111" s="10"/>
      <c r="AO111" s="10"/>
      <c r="AP111" s="10"/>
      <c r="AQ111" s="10"/>
      <c r="AR111" s="10"/>
      <c r="AS111" s="10"/>
      <c r="AT111" s="10"/>
      <c r="AU111" s="10"/>
    </row>
    <row r="112" spans="2:47" x14ac:dyDescent="0.25">
      <c r="B112" s="15">
        <v>105</v>
      </c>
      <c r="C112" s="90"/>
      <c r="D112" s="56"/>
      <c r="E112" s="87"/>
      <c r="F112" s="87"/>
      <c r="G112" s="87"/>
      <c r="H112" s="91"/>
      <c r="I112" s="91"/>
      <c r="J112" s="91"/>
      <c r="K112" s="91"/>
      <c r="L112" s="91"/>
      <c r="M112" s="87"/>
      <c r="N112" s="92"/>
      <c r="O112" s="93"/>
      <c r="P112" s="94"/>
      <c r="Q112" s="95"/>
      <c r="R112" s="88"/>
      <c r="S112" s="88"/>
      <c r="T112" s="88"/>
      <c r="U112" s="88"/>
      <c r="V112" s="88"/>
      <c r="W112" s="88"/>
      <c r="X112" s="88"/>
      <c r="Y112" s="88"/>
      <c r="Z112" s="89"/>
      <c r="AA112" s="89"/>
      <c r="AB112" s="89"/>
      <c r="AC112" s="246"/>
      <c r="AD112" s="247"/>
      <c r="AE112" s="246"/>
      <c r="AF112" s="17"/>
      <c r="AG112" s="10"/>
      <c r="AH112" s="10"/>
      <c r="AI112" s="10"/>
      <c r="AJ112" s="10"/>
      <c r="AK112" s="10"/>
      <c r="AL112" s="10"/>
      <c r="AM112" s="10"/>
      <c r="AN112" s="10"/>
      <c r="AO112" s="10"/>
      <c r="AP112" s="10"/>
      <c r="AQ112" s="10"/>
      <c r="AR112" s="10"/>
      <c r="AS112" s="10"/>
      <c r="AT112" s="10"/>
      <c r="AU112" s="10"/>
    </row>
    <row r="113" spans="2:47" x14ac:dyDescent="0.25">
      <c r="B113" s="15">
        <v>106</v>
      </c>
      <c r="C113" s="90"/>
      <c r="D113" s="56"/>
      <c r="E113" s="87"/>
      <c r="F113" s="87"/>
      <c r="G113" s="87"/>
      <c r="H113" s="91"/>
      <c r="I113" s="91"/>
      <c r="J113" s="91"/>
      <c r="K113" s="91"/>
      <c r="L113" s="91"/>
      <c r="M113" s="87"/>
      <c r="N113" s="92"/>
      <c r="O113" s="93"/>
      <c r="P113" s="94"/>
      <c r="Q113" s="95"/>
      <c r="R113" s="88"/>
      <c r="S113" s="88"/>
      <c r="T113" s="88"/>
      <c r="U113" s="88"/>
      <c r="V113" s="88"/>
      <c r="W113" s="88"/>
      <c r="X113" s="88"/>
      <c r="Y113" s="88"/>
      <c r="Z113" s="89"/>
      <c r="AA113" s="89"/>
      <c r="AB113" s="89"/>
      <c r="AC113" s="246"/>
      <c r="AD113" s="247"/>
      <c r="AE113" s="246"/>
      <c r="AF113" s="17"/>
      <c r="AG113" s="10"/>
      <c r="AH113" s="10"/>
      <c r="AI113" s="10"/>
      <c r="AJ113" s="10"/>
      <c r="AK113" s="10"/>
      <c r="AL113" s="10"/>
      <c r="AM113" s="10"/>
      <c r="AN113" s="10"/>
      <c r="AO113" s="10"/>
      <c r="AP113" s="10"/>
      <c r="AQ113" s="10"/>
      <c r="AR113" s="10"/>
      <c r="AS113" s="10"/>
      <c r="AT113" s="10"/>
      <c r="AU113" s="10"/>
    </row>
    <row r="114" spans="2:47" x14ac:dyDescent="0.25">
      <c r="B114" s="15">
        <v>107</v>
      </c>
      <c r="C114" s="90"/>
      <c r="D114" s="56"/>
      <c r="E114" s="87"/>
      <c r="F114" s="87"/>
      <c r="G114" s="87"/>
      <c r="H114" s="91"/>
      <c r="I114" s="91"/>
      <c r="J114" s="91"/>
      <c r="K114" s="91"/>
      <c r="L114" s="91"/>
      <c r="M114" s="87"/>
      <c r="N114" s="92"/>
      <c r="O114" s="93"/>
      <c r="P114" s="94"/>
      <c r="Q114" s="95"/>
      <c r="R114" s="88"/>
      <c r="S114" s="88"/>
      <c r="T114" s="88"/>
      <c r="U114" s="88"/>
      <c r="V114" s="88"/>
      <c r="W114" s="88"/>
      <c r="X114" s="88"/>
      <c r="Y114" s="88"/>
      <c r="Z114" s="89"/>
      <c r="AA114" s="89"/>
      <c r="AB114" s="89"/>
      <c r="AC114" s="246"/>
      <c r="AD114" s="247"/>
      <c r="AE114" s="246"/>
      <c r="AF114" s="17"/>
      <c r="AG114" s="10"/>
      <c r="AH114" s="10"/>
      <c r="AI114" s="10"/>
      <c r="AJ114" s="10"/>
      <c r="AK114" s="10"/>
      <c r="AL114" s="10"/>
      <c r="AM114" s="10"/>
      <c r="AN114" s="10"/>
      <c r="AO114" s="10"/>
      <c r="AP114" s="10"/>
      <c r="AQ114" s="10"/>
      <c r="AR114" s="10"/>
      <c r="AS114" s="10"/>
      <c r="AT114" s="10"/>
      <c r="AU114" s="10"/>
    </row>
    <row r="115" spans="2:47" x14ac:dyDescent="0.25">
      <c r="B115" s="15">
        <v>108</v>
      </c>
      <c r="C115" s="90"/>
      <c r="D115" s="56"/>
      <c r="E115" s="87"/>
      <c r="F115" s="87"/>
      <c r="G115" s="87"/>
      <c r="H115" s="91"/>
      <c r="I115" s="91"/>
      <c r="J115" s="91"/>
      <c r="K115" s="91"/>
      <c r="L115" s="91"/>
      <c r="M115" s="87"/>
      <c r="N115" s="92"/>
      <c r="O115" s="93"/>
      <c r="P115" s="94"/>
      <c r="Q115" s="95"/>
      <c r="R115" s="88"/>
      <c r="S115" s="88"/>
      <c r="T115" s="88"/>
      <c r="U115" s="88"/>
      <c r="V115" s="88"/>
      <c r="W115" s="88"/>
      <c r="X115" s="88"/>
      <c r="Y115" s="88"/>
      <c r="Z115" s="89"/>
      <c r="AA115" s="89"/>
      <c r="AB115" s="89"/>
      <c r="AC115" s="246"/>
      <c r="AD115" s="247"/>
      <c r="AE115" s="246"/>
      <c r="AF115" s="17"/>
      <c r="AG115" s="10"/>
      <c r="AH115" s="10"/>
      <c r="AI115" s="10"/>
      <c r="AJ115" s="10"/>
      <c r="AK115" s="10"/>
      <c r="AL115" s="10"/>
      <c r="AM115" s="10"/>
      <c r="AN115" s="10"/>
      <c r="AO115" s="10"/>
      <c r="AP115" s="10"/>
      <c r="AQ115" s="10"/>
      <c r="AR115" s="10"/>
      <c r="AS115" s="10"/>
      <c r="AT115" s="10"/>
      <c r="AU115" s="10"/>
    </row>
    <row r="116" spans="2:47" x14ac:dyDescent="0.25">
      <c r="B116" s="15">
        <v>109</v>
      </c>
      <c r="C116" s="90"/>
      <c r="D116" s="56"/>
      <c r="E116" s="87"/>
      <c r="F116" s="87"/>
      <c r="G116" s="87"/>
      <c r="H116" s="91"/>
      <c r="I116" s="91"/>
      <c r="J116" s="91"/>
      <c r="K116" s="91"/>
      <c r="L116" s="91"/>
      <c r="M116" s="87"/>
      <c r="N116" s="92"/>
      <c r="O116" s="93"/>
      <c r="P116" s="94"/>
      <c r="Q116" s="95"/>
      <c r="R116" s="88"/>
      <c r="S116" s="88"/>
      <c r="T116" s="88"/>
      <c r="U116" s="88"/>
      <c r="V116" s="88"/>
      <c r="W116" s="88"/>
      <c r="X116" s="88"/>
      <c r="Y116" s="88"/>
      <c r="Z116" s="89"/>
      <c r="AA116" s="89"/>
      <c r="AB116" s="89"/>
      <c r="AC116" s="246"/>
      <c r="AD116" s="247"/>
      <c r="AE116" s="246"/>
      <c r="AF116" s="17"/>
      <c r="AG116" s="10"/>
      <c r="AH116" s="10"/>
      <c r="AI116" s="10"/>
      <c r="AJ116" s="10"/>
      <c r="AK116" s="10"/>
      <c r="AL116" s="10"/>
      <c r="AM116" s="10"/>
      <c r="AN116" s="10"/>
      <c r="AO116" s="10"/>
      <c r="AP116" s="10"/>
      <c r="AQ116" s="10"/>
      <c r="AR116" s="10"/>
      <c r="AS116" s="10"/>
      <c r="AT116" s="10"/>
      <c r="AU116" s="10"/>
    </row>
    <row r="117" spans="2:47" x14ac:dyDescent="0.25">
      <c r="B117" s="15">
        <v>110</v>
      </c>
      <c r="C117" s="90"/>
      <c r="D117" s="56"/>
      <c r="E117" s="87"/>
      <c r="F117" s="87"/>
      <c r="G117" s="87"/>
      <c r="H117" s="91"/>
      <c r="I117" s="91"/>
      <c r="J117" s="91"/>
      <c r="K117" s="91"/>
      <c r="L117" s="91"/>
      <c r="M117" s="87"/>
      <c r="N117" s="92"/>
      <c r="O117" s="93"/>
      <c r="P117" s="94"/>
      <c r="Q117" s="95"/>
      <c r="R117" s="88"/>
      <c r="S117" s="88"/>
      <c r="T117" s="88"/>
      <c r="U117" s="88"/>
      <c r="V117" s="88"/>
      <c r="W117" s="88"/>
      <c r="X117" s="88"/>
      <c r="Y117" s="88"/>
      <c r="Z117" s="89"/>
      <c r="AA117" s="89"/>
      <c r="AB117" s="89"/>
      <c r="AC117" s="246"/>
      <c r="AD117" s="247"/>
      <c r="AE117" s="246"/>
      <c r="AF117" s="17"/>
      <c r="AG117" s="10"/>
      <c r="AH117" s="10"/>
      <c r="AI117" s="10"/>
      <c r="AJ117" s="10"/>
      <c r="AK117" s="10"/>
      <c r="AL117" s="10"/>
      <c r="AM117" s="10"/>
      <c r="AN117" s="10"/>
      <c r="AO117" s="10"/>
      <c r="AP117" s="10"/>
      <c r="AQ117" s="10"/>
      <c r="AR117" s="10"/>
      <c r="AS117" s="10"/>
      <c r="AT117" s="10"/>
      <c r="AU117" s="10"/>
    </row>
    <row r="118" spans="2:47" x14ac:dyDescent="0.25">
      <c r="B118" s="15">
        <v>111</v>
      </c>
      <c r="C118" s="90"/>
      <c r="D118" s="56"/>
      <c r="E118" s="87"/>
      <c r="F118" s="87"/>
      <c r="G118" s="87"/>
      <c r="H118" s="91"/>
      <c r="I118" s="91"/>
      <c r="J118" s="91"/>
      <c r="K118" s="91"/>
      <c r="L118" s="91"/>
      <c r="M118" s="87"/>
      <c r="N118" s="92"/>
      <c r="O118" s="93"/>
      <c r="P118" s="94"/>
      <c r="Q118" s="95"/>
      <c r="R118" s="88"/>
      <c r="S118" s="88"/>
      <c r="T118" s="88"/>
      <c r="U118" s="88"/>
      <c r="V118" s="88"/>
      <c r="W118" s="88"/>
      <c r="X118" s="88"/>
      <c r="Y118" s="88"/>
      <c r="Z118" s="89"/>
      <c r="AA118" s="89"/>
      <c r="AB118" s="89"/>
      <c r="AC118" s="246"/>
      <c r="AD118" s="247"/>
      <c r="AE118" s="246"/>
      <c r="AF118" s="17"/>
      <c r="AG118" s="10"/>
      <c r="AH118" s="10"/>
      <c r="AI118" s="10"/>
      <c r="AJ118" s="10"/>
      <c r="AK118" s="10"/>
      <c r="AL118" s="10"/>
      <c r="AM118" s="10"/>
      <c r="AN118" s="10"/>
      <c r="AO118" s="10"/>
      <c r="AP118" s="10"/>
      <c r="AQ118" s="10"/>
      <c r="AR118" s="10"/>
      <c r="AS118" s="10"/>
      <c r="AT118" s="10"/>
      <c r="AU118" s="10"/>
    </row>
    <row r="119" spans="2:47" x14ac:dyDescent="0.25">
      <c r="B119" s="15">
        <v>112</v>
      </c>
      <c r="C119" s="90"/>
      <c r="D119" s="56"/>
      <c r="E119" s="87"/>
      <c r="F119" s="87"/>
      <c r="G119" s="87"/>
      <c r="H119" s="91"/>
      <c r="I119" s="91"/>
      <c r="J119" s="91"/>
      <c r="K119" s="91"/>
      <c r="L119" s="91"/>
      <c r="M119" s="87"/>
      <c r="N119" s="92"/>
      <c r="O119" s="93"/>
      <c r="P119" s="94"/>
      <c r="Q119" s="95"/>
      <c r="R119" s="88"/>
      <c r="S119" s="88"/>
      <c r="T119" s="88"/>
      <c r="U119" s="88"/>
      <c r="V119" s="88"/>
      <c r="W119" s="88"/>
      <c r="X119" s="88"/>
      <c r="Y119" s="88"/>
      <c r="Z119" s="89"/>
      <c r="AA119" s="89"/>
      <c r="AB119" s="89"/>
      <c r="AC119" s="246"/>
      <c r="AD119" s="247"/>
      <c r="AE119" s="246"/>
      <c r="AF119" s="17"/>
      <c r="AG119" s="10"/>
      <c r="AH119" s="10"/>
      <c r="AI119" s="10"/>
      <c r="AJ119" s="10"/>
      <c r="AK119" s="10"/>
      <c r="AL119" s="10"/>
      <c r="AM119" s="10"/>
      <c r="AN119" s="10"/>
      <c r="AO119" s="10"/>
      <c r="AP119" s="10"/>
      <c r="AQ119" s="10"/>
      <c r="AR119" s="10"/>
      <c r="AS119" s="10"/>
      <c r="AT119" s="10"/>
      <c r="AU119" s="10"/>
    </row>
    <row r="120" spans="2:47" x14ac:dyDescent="0.25">
      <c r="B120" s="15">
        <v>113</v>
      </c>
      <c r="C120" s="90"/>
      <c r="D120" s="56"/>
      <c r="E120" s="87"/>
      <c r="F120" s="87"/>
      <c r="G120" s="87"/>
      <c r="H120" s="91"/>
      <c r="I120" s="91"/>
      <c r="J120" s="91"/>
      <c r="K120" s="91"/>
      <c r="L120" s="91"/>
      <c r="M120" s="87"/>
      <c r="N120" s="92"/>
      <c r="O120" s="93"/>
      <c r="P120" s="94"/>
      <c r="Q120" s="95"/>
      <c r="R120" s="88"/>
      <c r="S120" s="88"/>
      <c r="T120" s="88"/>
      <c r="U120" s="88"/>
      <c r="V120" s="88"/>
      <c r="W120" s="88"/>
      <c r="X120" s="88"/>
      <c r="Y120" s="88"/>
      <c r="Z120" s="89"/>
      <c r="AA120" s="89"/>
      <c r="AB120" s="89"/>
      <c r="AC120" s="246"/>
      <c r="AD120" s="247"/>
      <c r="AE120" s="246"/>
      <c r="AF120" s="17"/>
      <c r="AG120" s="10"/>
      <c r="AH120" s="10"/>
      <c r="AI120" s="10"/>
      <c r="AJ120" s="10"/>
      <c r="AK120" s="10"/>
      <c r="AL120" s="10"/>
      <c r="AM120" s="10"/>
      <c r="AN120" s="10"/>
      <c r="AO120" s="10"/>
      <c r="AP120" s="10"/>
      <c r="AQ120" s="10"/>
      <c r="AR120" s="10"/>
      <c r="AS120" s="10"/>
      <c r="AT120" s="10"/>
      <c r="AU120" s="10"/>
    </row>
    <row r="121" spans="2:47" x14ac:dyDescent="0.25">
      <c r="B121" s="15">
        <v>114</v>
      </c>
      <c r="C121" s="90"/>
      <c r="D121" s="56"/>
      <c r="E121" s="87"/>
      <c r="F121" s="87"/>
      <c r="G121" s="87"/>
      <c r="H121" s="91"/>
      <c r="I121" s="91"/>
      <c r="J121" s="91"/>
      <c r="K121" s="91"/>
      <c r="L121" s="91"/>
      <c r="M121" s="87"/>
      <c r="N121" s="92"/>
      <c r="O121" s="93"/>
      <c r="P121" s="94"/>
      <c r="Q121" s="95"/>
      <c r="R121" s="88"/>
      <c r="S121" s="88"/>
      <c r="T121" s="88"/>
      <c r="U121" s="88"/>
      <c r="V121" s="88"/>
      <c r="W121" s="88"/>
      <c r="X121" s="88"/>
      <c r="Y121" s="88"/>
      <c r="Z121" s="89"/>
      <c r="AA121" s="89"/>
      <c r="AB121" s="89"/>
      <c r="AC121" s="246"/>
      <c r="AD121" s="247"/>
      <c r="AE121" s="246"/>
      <c r="AF121" s="17"/>
      <c r="AG121" s="10"/>
      <c r="AH121" s="10"/>
      <c r="AI121" s="10"/>
      <c r="AJ121" s="10"/>
      <c r="AK121" s="10"/>
      <c r="AL121" s="10"/>
      <c r="AM121" s="10"/>
      <c r="AN121" s="10"/>
      <c r="AO121" s="10"/>
      <c r="AP121" s="10"/>
      <c r="AQ121" s="10"/>
      <c r="AR121" s="10"/>
      <c r="AS121" s="10"/>
      <c r="AT121" s="10"/>
      <c r="AU121" s="10"/>
    </row>
    <row r="122" spans="2:47" x14ac:dyDescent="0.25">
      <c r="B122" s="15">
        <v>115</v>
      </c>
      <c r="C122" s="90"/>
      <c r="D122" s="56"/>
      <c r="E122" s="87"/>
      <c r="F122" s="87"/>
      <c r="G122" s="87"/>
      <c r="H122" s="91"/>
      <c r="I122" s="91"/>
      <c r="J122" s="91"/>
      <c r="K122" s="91"/>
      <c r="L122" s="91"/>
      <c r="M122" s="87"/>
      <c r="N122" s="92"/>
      <c r="O122" s="93"/>
      <c r="P122" s="94"/>
      <c r="Q122" s="95"/>
      <c r="R122" s="88"/>
      <c r="S122" s="88"/>
      <c r="T122" s="88"/>
      <c r="U122" s="88"/>
      <c r="V122" s="88"/>
      <c r="W122" s="88"/>
      <c r="X122" s="88"/>
      <c r="Y122" s="88"/>
      <c r="Z122" s="89"/>
      <c r="AA122" s="89"/>
      <c r="AB122" s="89"/>
      <c r="AC122" s="246"/>
      <c r="AD122" s="247"/>
      <c r="AE122" s="246"/>
      <c r="AF122" s="17"/>
      <c r="AG122" s="10"/>
      <c r="AH122" s="10"/>
      <c r="AI122" s="10"/>
      <c r="AJ122" s="10"/>
      <c r="AK122" s="10"/>
      <c r="AL122" s="10"/>
      <c r="AM122" s="10"/>
      <c r="AN122" s="10"/>
      <c r="AO122" s="10"/>
      <c r="AP122" s="10"/>
      <c r="AQ122" s="10"/>
      <c r="AR122" s="10"/>
      <c r="AS122" s="10"/>
      <c r="AT122" s="10"/>
      <c r="AU122" s="10"/>
    </row>
    <row r="123" spans="2:47" x14ac:dyDescent="0.25">
      <c r="B123" s="15">
        <v>116</v>
      </c>
      <c r="C123" s="90"/>
      <c r="D123" s="56"/>
      <c r="E123" s="87"/>
      <c r="F123" s="87"/>
      <c r="G123" s="87"/>
      <c r="H123" s="91"/>
      <c r="I123" s="91"/>
      <c r="J123" s="91"/>
      <c r="K123" s="91"/>
      <c r="L123" s="91"/>
      <c r="M123" s="87"/>
      <c r="N123" s="92"/>
      <c r="O123" s="93"/>
      <c r="P123" s="94"/>
      <c r="Q123" s="95"/>
      <c r="R123" s="88"/>
      <c r="S123" s="88"/>
      <c r="T123" s="88"/>
      <c r="U123" s="88"/>
      <c r="V123" s="88"/>
      <c r="W123" s="88"/>
      <c r="X123" s="88"/>
      <c r="Y123" s="88"/>
      <c r="Z123" s="89"/>
      <c r="AA123" s="89"/>
      <c r="AB123" s="89"/>
      <c r="AC123" s="246"/>
      <c r="AD123" s="247"/>
      <c r="AE123" s="246"/>
      <c r="AF123" s="17"/>
      <c r="AG123" s="10"/>
      <c r="AH123" s="10"/>
      <c r="AI123" s="10"/>
      <c r="AJ123" s="10"/>
      <c r="AK123" s="10"/>
      <c r="AL123" s="10"/>
      <c r="AM123" s="10"/>
      <c r="AN123" s="10"/>
      <c r="AO123" s="10"/>
      <c r="AP123" s="10"/>
      <c r="AQ123" s="10"/>
      <c r="AR123" s="10"/>
      <c r="AS123" s="10"/>
      <c r="AT123" s="10"/>
      <c r="AU123" s="10"/>
    </row>
    <row r="124" spans="2:47" x14ac:dyDescent="0.25">
      <c r="B124" s="15">
        <v>117</v>
      </c>
      <c r="C124" s="90"/>
      <c r="D124" s="56"/>
      <c r="E124" s="87"/>
      <c r="F124" s="87"/>
      <c r="G124" s="87"/>
      <c r="H124" s="91"/>
      <c r="I124" s="91"/>
      <c r="J124" s="91"/>
      <c r="K124" s="91"/>
      <c r="L124" s="91"/>
      <c r="M124" s="87"/>
      <c r="N124" s="92"/>
      <c r="O124" s="93"/>
      <c r="P124" s="94"/>
      <c r="Q124" s="95"/>
      <c r="R124" s="88"/>
      <c r="S124" s="88"/>
      <c r="T124" s="88"/>
      <c r="U124" s="88"/>
      <c r="V124" s="88"/>
      <c r="W124" s="88"/>
      <c r="X124" s="88"/>
      <c r="Y124" s="88"/>
      <c r="Z124" s="89"/>
      <c r="AA124" s="89"/>
      <c r="AB124" s="89"/>
      <c r="AC124" s="246"/>
      <c r="AD124" s="247"/>
      <c r="AE124" s="246"/>
      <c r="AF124" s="17"/>
      <c r="AG124" s="10"/>
      <c r="AH124" s="10"/>
      <c r="AI124" s="10"/>
      <c r="AJ124" s="10"/>
      <c r="AK124" s="10"/>
      <c r="AL124" s="10"/>
      <c r="AM124" s="10"/>
      <c r="AN124" s="10"/>
      <c r="AO124" s="10"/>
      <c r="AP124" s="10"/>
      <c r="AQ124" s="10"/>
      <c r="AR124" s="10"/>
      <c r="AS124" s="10"/>
      <c r="AT124" s="10"/>
      <c r="AU124" s="10"/>
    </row>
    <row r="125" spans="2:47" x14ac:dyDescent="0.25">
      <c r="B125" s="15">
        <v>118</v>
      </c>
      <c r="C125" s="90"/>
      <c r="D125" s="56"/>
      <c r="E125" s="87"/>
      <c r="F125" s="87"/>
      <c r="G125" s="87"/>
      <c r="H125" s="91"/>
      <c r="I125" s="91"/>
      <c r="J125" s="91"/>
      <c r="K125" s="91"/>
      <c r="L125" s="91"/>
      <c r="M125" s="87"/>
      <c r="N125" s="92"/>
      <c r="O125" s="93"/>
      <c r="P125" s="94"/>
      <c r="Q125" s="95"/>
      <c r="R125" s="88"/>
      <c r="S125" s="88"/>
      <c r="T125" s="88"/>
      <c r="U125" s="88"/>
      <c r="V125" s="88"/>
      <c r="W125" s="88"/>
      <c r="X125" s="88"/>
      <c r="Y125" s="88"/>
      <c r="Z125" s="89"/>
      <c r="AA125" s="89"/>
      <c r="AB125" s="89"/>
      <c r="AC125" s="246"/>
      <c r="AD125" s="247"/>
      <c r="AE125" s="246"/>
      <c r="AF125" s="17"/>
      <c r="AG125" s="10"/>
      <c r="AH125" s="10"/>
      <c r="AI125" s="10"/>
      <c r="AJ125" s="10"/>
      <c r="AK125" s="10"/>
      <c r="AL125" s="10"/>
      <c r="AM125" s="10"/>
      <c r="AN125" s="10"/>
      <c r="AO125" s="10"/>
      <c r="AP125" s="10"/>
      <c r="AQ125" s="10"/>
      <c r="AR125" s="10"/>
      <c r="AS125" s="10"/>
      <c r="AT125" s="10"/>
      <c r="AU125" s="10"/>
    </row>
    <row r="126" spans="2:47" x14ac:dyDescent="0.25">
      <c r="B126" s="15">
        <v>119</v>
      </c>
      <c r="C126" s="90"/>
      <c r="D126" s="56"/>
      <c r="E126" s="87"/>
      <c r="F126" s="87"/>
      <c r="G126" s="87"/>
      <c r="H126" s="91"/>
      <c r="I126" s="91"/>
      <c r="J126" s="91"/>
      <c r="K126" s="91"/>
      <c r="L126" s="91"/>
      <c r="M126" s="87"/>
      <c r="N126" s="92"/>
      <c r="O126" s="93"/>
      <c r="P126" s="94"/>
      <c r="Q126" s="95"/>
      <c r="R126" s="88"/>
      <c r="S126" s="88"/>
      <c r="T126" s="88"/>
      <c r="U126" s="88"/>
      <c r="V126" s="88"/>
      <c r="W126" s="88"/>
      <c r="X126" s="88"/>
      <c r="Y126" s="88"/>
      <c r="Z126" s="89"/>
      <c r="AA126" s="89"/>
      <c r="AB126" s="89"/>
      <c r="AC126" s="246"/>
      <c r="AD126" s="247"/>
      <c r="AE126" s="246"/>
      <c r="AF126" s="17"/>
      <c r="AG126" s="10"/>
      <c r="AH126" s="10"/>
      <c r="AI126" s="10"/>
      <c r="AJ126" s="10"/>
      <c r="AK126" s="10"/>
      <c r="AL126" s="10"/>
      <c r="AM126" s="10"/>
      <c r="AN126" s="10"/>
      <c r="AO126" s="10"/>
      <c r="AP126" s="10"/>
      <c r="AQ126" s="10"/>
      <c r="AR126" s="10"/>
      <c r="AS126" s="10"/>
      <c r="AT126" s="10"/>
      <c r="AU126" s="10"/>
    </row>
    <row r="127" spans="2:47" x14ac:dyDescent="0.25">
      <c r="B127" s="15">
        <v>120</v>
      </c>
      <c r="C127" s="90"/>
      <c r="D127" s="56"/>
      <c r="E127" s="87"/>
      <c r="F127" s="87"/>
      <c r="G127" s="87"/>
      <c r="H127" s="91"/>
      <c r="I127" s="91"/>
      <c r="J127" s="91"/>
      <c r="K127" s="91"/>
      <c r="L127" s="91"/>
      <c r="M127" s="87"/>
      <c r="N127" s="92"/>
      <c r="O127" s="93"/>
      <c r="P127" s="94"/>
      <c r="Q127" s="95"/>
      <c r="R127" s="88"/>
      <c r="S127" s="88"/>
      <c r="T127" s="88"/>
      <c r="U127" s="88"/>
      <c r="V127" s="88"/>
      <c r="W127" s="88"/>
      <c r="X127" s="88"/>
      <c r="Y127" s="88"/>
      <c r="Z127" s="89"/>
      <c r="AA127" s="89"/>
      <c r="AB127" s="89"/>
      <c r="AC127" s="246"/>
      <c r="AD127" s="247"/>
      <c r="AE127" s="246"/>
      <c r="AF127" s="17"/>
      <c r="AG127" s="10"/>
      <c r="AH127" s="10"/>
      <c r="AI127" s="10"/>
      <c r="AJ127" s="10"/>
      <c r="AK127" s="10"/>
      <c r="AL127" s="10"/>
      <c r="AM127" s="10"/>
      <c r="AN127" s="10"/>
      <c r="AO127" s="10"/>
      <c r="AP127" s="10"/>
      <c r="AQ127" s="10"/>
      <c r="AR127" s="10"/>
      <c r="AS127" s="10"/>
      <c r="AT127" s="10"/>
      <c r="AU127" s="10"/>
    </row>
    <row r="128" spans="2:47" x14ac:dyDescent="0.25">
      <c r="B128" s="15">
        <v>121</v>
      </c>
      <c r="C128" s="90"/>
      <c r="D128" s="56"/>
      <c r="E128" s="87"/>
      <c r="F128" s="87"/>
      <c r="G128" s="87"/>
      <c r="H128" s="91"/>
      <c r="I128" s="91"/>
      <c r="J128" s="91"/>
      <c r="K128" s="91"/>
      <c r="L128" s="91"/>
      <c r="M128" s="87"/>
      <c r="N128" s="92"/>
      <c r="O128" s="93"/>
      <c r="P128" s="94"/>
      <c r="Q128" s="95"/>
      <c r="R128" s="88"/>
      <c r="S128" s="88"/>
      <c r="T128" s="88"/>
      <c r="U128" s="88"/>
      <c r="V128" s="88"/>
      <c r="W128" s="88"/>
      <c r="X128" s="88"/>
      <c r="Y128" s="88"/>
      <c r="Z128" s="89"/>
      <c r="AA128" s="89"/>
      <c r="AB128" s="89"/>
      <c r="AC128" s="246"/>
      <c r="AD128" s="247"/>
      <c r="AE128" s="246"/>
      <c r="AF128" s="17"/>
      <c r="AG128" s="10"/>
      <c r="AH128" s="10"/>
      <c r="AI128" s="10"/>
      <c r="AJ128" s="10"/>
      <c r="AK128" s="10"/>
      <c r="AL128" s="10"/>
      <c r="AM128" s="10"/>
      <c r="AN128" s="10"/>
      <c r="AO128" s="10"/>
      <c r="AP128" s="10"/>
      <c r="AQ128" s="10"/>
      <c r="AR128" s="10"/>
      <c r="AS128" s="10"/>
      <c r="AT128" s="10"/>
      <c r="AU128" s="10"/>
    </row>
    <row r="129" spans="2:47" x14ac:dyDescent="0.25">
      <c r="B129" s="15">
        <v>122</v>
      </c>
      <c r="C129" s="90"/>
      <c r="D129" s="56"/>
      <c r="E129" s="87"/>
      <c r="F129" s="87"/>
      <c r="G129" s="87"/>
      <c r="H129" s="91"/>
      <c r="I129" s="91"/>
      <c r="J129" s="91"/>
      <c r="K129" s="91"/>
      <c r="L129" s="91"/>
      <c r="M129" s="87"/>
      <c r="N129" s="92"/>
      <c r="O129" s="93"/>
      <c r="P129" s="94"/>
      <c r="Q129" s="95"/>
      <c r="R129" s="88"/>
      <c r="S129" s="88"/>
      <c r="T129" s="88"/>
      <c r="U129" s="88"/>
      <c r="V129" s="88"/>
      <c r="W129" s="88"/>
      <c r="X129" s="88"/>
      <c r="Y129" s="88"/>
      <c r="Z129" s="89"/>
      <c r="AA129" s="89"/>
      <c r="AB129" s="89"/>
      <c r="AC129" s="246"/>
      <c r="AD129" s="247"/>
      <c r="AE129" s="246"/>
      <c r="AF129" s="17"/>
      <c r="AG129" s="10"/>
      <c r="AH129" s="10"/>
      <c r="AI129" s="10"/>
      <c r="AJ129" s="10"/>
      <c r="AK129" s="10"/>
      <c r="AL129" s="10"/>
      <c r="AM129" s="10"/>
      <c r="AN129" s="10"/>
      <c r="AO129" s="10"/>
      <c r="AP129" s="10"/>
      <c r="AQ129" s="10"/>
      <c r="AR129" s="10"/>
      <c r="AS129" s="10"/>
      <c r="AT129" s="10"/>
      <c r="AU129" s="10"/>
    </row>
    <row r="130" spans="2:47" x14ac:dyDescent="0.25">
      <c r="B130" s="15">
        <v>123</v>
      </c>
      <c r="C130" s="90"/>
      <c r="D130" s="56"/>
      <c r="E130" s="87"/>
      <c r="F130" s="87"/>
      <c r="G130" s="87"/>
      <c r="H130" s="91"/>
      <c r="I130" s="91"/>
      <c r="J130" s="91"/>
      <c r="K130" s="91"/>
      <c r="L130" s="91"/>
      <c r="M130" s="87"/>
      <c r="N130" s="92"/>
      <c r="O130" s="93"/>
      <c r="P130" s="94"/>
      <c r="Q130" s="95"/>
      <c r="R130" s="88"/>
      <c r="S130" s="88"/>
      <c r="T130" s="88"/>
      <c r="U130" s="88"/>
      <c r="V130" s="88"/>
      <c r="W130" s="88"/>
      <c r="X130" s="88"/>
      <c r="Y130" s="88"/>
      <c r="Z130" s="89"/>
      <c r="AA130" s="89"/>
      <c r="AB130" s="89"/>
      <c r="AC130" s="246"/>
      <c r="AD130" s="247"/>
      <c r="AE130" s="246"/>
      <c r="AF130" s="17"/>
      <c r="AG130" s="10"/>
      <c r="AH130" s="10"/>
      <c r="AI130" s="10"/>
      <c r="AJ130" s="10"/>
      <c r="AK130" s="10"/>
      <c r="AL130" s="10"/>
      <c r="AM130" s="10"/>
      <c r="AN130" s="10"/>
      <c r="AO130" s="10"/>
      <c r="AP130" s="10"/>
      <c r="AQ130" s="10"/>
      <c r="AR130" s="10"/>
      <c r="AS130" s="10"/>
      <c r="AT130" s="10"/>
      <c r="AU130" s="10"/>
    </row>
    <row r="131" spans="2:47" x14ac:dyDescent="0.25">
      <c r="B131" s="15">
        <v>124</v>
      </c>
      <c r="C131" s="90"/>
      <c r="D131" s="56"/>
      <c r="E131" s="87"/>
      <c r="F131" s="87"/>
      <c r="G131" s="87"/>
      <c r="H131" s="91"/>
      <c r="I131" s="91"/>
      <c r="J131" s="91"/>
      <c r="K131" s="91"/>
      <c r="L131" s="91"/>
      <c r="M131" s="87"/>
      <c r="N131" s="92"/>
      <c r="O131" s="93"/>
      <c r="P131" s="94"/>
      <c r="Q131" s="95"/>
      <c r="R131" s="88"/>
      <c r="S131" s="88"/>
      <c r="T131" s="88"/>
      <c r="U131" s="88"/>
      <c r="V131" s="88"/>
      <c r="W131" s="88"/>
      <c r="X131" s="88"/>
      <c r="Y131" s="88"/>
      <c r="Z131" s="89"/>
      <c r="AA131" s="89"/>
      <c r="AB131" s="89"/>
      <c r="AC131" s="246"/>
      <c r="AD131" s="247"/>
      <c r="AE131" s="246"/>
      <c r="AF131" s="17"/>
      <c r="AG131" s="10"/>
      <c r="AH131" s="10"/>
      <c r="AI131" s="10"/>
      <c r="AJ131" s="10"/>
      <c r="AK131" s="10"/>
      <c r="AL131" s="10"/>
      <c r="AM131" s="10"/>
      <c r="AN131" s="10"/>
      <c r="AO131" s="10"/>
      <c r="AP131" s="10"/>
      <c r="AQ131" s="10"/>
      <c r="AR131" s="10"/>
      <c r="AS131" s="10"/>
      <c r="AT131" s="10"/>
      <c r="AU131" s="10"/>
    </row>
    <row r="132" spans="2:47" x14ac:dyDescent="0.25">
      <c r="B132" s="15">
        <v>125</v>
      </c>
      <c r="C132" s="90"/>
      <c r="D132" s="56"/>
      <c r="E132" s="87"/>
      <c r="F132" s="87"/>
      <c r="G132" s="87"/>
      <c r="H132" s="91"/>
      <c r="I132" s="91"/>
      <c r="J132" s="91"/>
      <c r="K132" s="91"/>
      <c r="L132" s="91"/>
      <c r="M132" s="87"/>
      <c r="N132" s="92"/>
      <c r="O132" s="93"/>
      <c r="P132" s="94"/>
      <c r="Q132" s="95"/>
      <c r="R132" s="88"/>
      <c r="S132" s="88"/>
      <c r="T132" s="88"/>
      <c r="U132" s="88"/>
      <c r="V132" s="88"/>
      <c r="W132" s="88"/>
      <c r="X132" s="88"/>
      <c r="Y132" s="88"/>
      <c r="Z132" s="89"/>
      <c r="AA132" s="89"/>
      <c r="AB132" s="89"/>
      <c r="AC132" s="246"/>
      <c r="AD132" s="247"/>
      <c r="AE132" s="246"/>
      <c r="AF132" s="17"/>
      <c r="AG132" s="10"/>
      <c r="AH132" s="10"/>
      <c r="AI132" s="10"/>
      <c r="AJ132" s="10"/>
      <c r="AK132" s="10"/>
      <c r="AL132" s="10"/>
      <c r="AM132" s="10"/>
      <c r="AN132" s="10"/>
      <c r="AO132" s="10"/>
      <c r="AP132" s="10"/>
      <c r="AQ132" s="10"/>
      <c r="AR132" s="10"/>
      <c r="AS132" s="10"/>
      <c r="AT132" s="10"/>
      <c r="AU132" s="10"/>
    </row>
    <row r="133" spans="2:47" x14ac:dyDescent="0.25">
      <c r="B133" s="15">
        <v>126</v>
      </c>
      <c r="C133" s="90"/>
      <c r="D133" s="56"/>
      <c r="E133" s="87"/>
      <c r="F133" s="87"/>
      <c r="G133" s="87"/>
      <c r="H133" s="91"/>
      <c r="I133" s="91"/>
      <c r="J133" s="91"/>
      <c r="K133" s="91"/>
      <c r="L133" s="91"/>
      <c r="M133" s="87"/>
      <c r="N133" s="92"/>
      <c r="O133" s="93"/>
      <c r="P133" s="94"/>
      <c r="Q133" s="95"/>
      <c r="R133" s="88"/>
      <c r="S133" s="88"/>
      <c r="T133" s="88"/>
      <c r="U133" s="88"/>
      <c r="V133" s="88"/>
      <c r="W133" s="88"/>
      <c r="X133" s="88"/>
      <c r="Y133" s="88"/>
      <c r="Z133" s="89"/>
      <c r="AA133" s="89"/>
      <c r="AB133" s="89"/>
      <c r="AC133" s="246"/>
      <c r="AD133" s="247"/>
      <c r="AE133" s="246"/>
      <c r="AF133" s="17"/>
      <c r="AG133" s="10"/>
      <c r="AH133" s="10"/>
      <c r="AI133" s="10"/>
      <c r="AJ133" s="10"/>
      <c r="AK133" s="10"/>
      <c r="AL133" s="10"/>
      <c r="AM133" s="10"/>
      <c r="AN133" s="10"/>
      <c r="AO133" s="10"/>
      <c r="AP133" s="10"/>
      <c r="AQ133" s="10"/>
      <c r="AR133" s="10"/>
      <c r="AS133" s="10"/>
      <c r="AT133" s="10"/>
      <c r="AU133" s="10"/>
    </row>
    <row r="134" spans="2:47" x14ac:dyDescent="0.25">
      <c r="B134" s="15">
        <v>127</v>
      </c>
      <c r="C134" s="90"/>
      <c r="D134" s="56"/>
      <c r="E134" s="87"/>
      <c r="F134" s="87"/>
      <c r="G134" s="87"/>
      <c r="H134" s="91"/>
      <c r="I134" s="91"/>
      <c r="J134" s="91"/>
      <c r="K134" s="91"/>
      <c r="L134" s="91"/>
      <c r="M134" s="87"/>
      <c r="N134" s="92"/>
      <c r="O134" s="93"/>
      <c r="P134" s="94"/>
      <c r="Q134" s="95"/>
      <c r="R134" s="88"/>
      <c r="S134" s="88"/>
      <c r="T134" s="88"/>
      <c r="U134" s="88"/>
      <c r="V134" s="88"/>
      <c r="W134" s="88"/>
      <c r="X134" s="88"/>
      <c r="Y134" s="88"/>
      <c r="Z134" s="89"/>
      <c r="AA134" s="89"/>
      <c r="AB134" s="89"/>
      <c r="AC134" s="246"/>
      <c r="AD134" s="247"/>
      <c r="AE134" s="246"/>
      <c r="AF134" s="17"/>
      <c r="AG134" s="10"/>
      <c r="AH134" s="10"/>
      <c r="AI134" s="10"/>
      <c r="AJ134" s="10"/>
      <c r="AK134" s="10"/>
      <c r="AL134" s="10"/>
      <c r="AM134" s="10"/>
      <c r="AN134" s="10"/>
      <c r="AO134" s="10"/>
      <c r="AP134" s="10"/>
      <c r="AQ134" s="10"/>
      <c r="AR134" s="10"/>
      <c r="AS134" s="10"/>
      <c r="AT134" s="10"/>
      <c r="AU134" s="10"/>
    </row>
    <row r="135" spans="2:47" x14ac:dyDescent="0.25">
      <c r="B135" s="15">
        <v>128</v>
      </c>
      <c r="C135" s="90"/>
      <c r="D135" s="56"/>
      <c r="E135" s="87"/>
      <c r="F135" s="87"/>
      <c r="G135" s="87"/>
      <c r="H135" s="91"/>
      <c r="I135" s="91"/>
      <c r="J135" s="91"/>
      <c r="K135" s="91"/>
      <c r="L135" s="91"/>
      <c r="M135" s="87"/>
      <c r="N135" s="92"/>
      <c r="O135" s="93"/>
      <c r="P135" s="94"/>
      <c r="Q135" s="95"/>
      <c r="R135" s="88"/>
      <c r="S135" s="88"/>
      <c r="T135" s="88"/>
      <c r="U135" s="88"/>
      <c r="V135" s="88"/>
      <c r="W135" s="88"/>
      <c r="X135" s="88"/>
      <c r="Y135" s="88"/>
      <c r="Z135" s="89"/>
      <c r="AA135" s="89"/>
      <c r="AB135" s="89"/>
      <c r="AC135" s="246"/>
      <c r="AD135" s="247"/>
      <c r="AE135" s="246"/>
      <c r="AF135" s="17"/>
      <c r="AG135" s="10"/>
      <c r="AH135" s="10"/>
      <c r="AI135" s="10"/>
      <c r="AJ135" s="10"/>
      <c r="AK135" s="10"/>
      <c r="AL135" s="10"/>
      <c r="AM135" s="10"/>
      <c r="AN135" s="10"/>
      <c r="AO135" s="10"/>
      <c r="AP135" s="10"/>
      <c r="AQ135" s="10"/>
      <c r="AR135" s="10"/>
      <c r="AS135" s="10"/>
      <c r="AT135" s="10"/>
      <c r="AU135" s="10"/>
    </row>
    <row r="136" spans="2:47" x14ac:dyDescent="0.25">
      <c r="B136" s="15">
        <v>129</v>
      </c>
      <c r="C136" s="90"/>
      <c r="D136" s="56"/>
      <c r="E136" s="87"/>
      <c r="F136" s="87"/>
      <c r="G136" s="87"/>
      <c r="H136" s="91"/>
      <c r="I136" s="91"/>
      <c r="J136" s="91"/>
      <c r="K136" s="91"/>
      <c r="L136" s="91"/>
      <c r="M136" s="87"/>
      <c r="N136" s="92"/>
      <c r="O136" s="93"/>
      <c r="P136" s="94"/>
      <c r="Q136" s="95"/>
      <c r="R136" s="88"/>
      <c r="S136" s="88"/>
      <c r="T136" s="88"/>
      <c r="U136" s="88"/>
      <c r="V136" s="88"/>
      <c r="W136" s="88"/>
      <c r="X136" s="88"/>
      <c r="Y136" s="88"/>
      <c r="Z136" s="89"/>
      <c r="AA136" s="89"/>
      <c r="AB136" s="89"/>
      <c r="AC136" s="246"/>
      <c r="AD136" s="247"/>
      <c r="AE136" s="246"/>
      <c r="AF136" s="17"/>
      <c r="AG136" s="10"/>
      <c r="AH136" s="10"/>
      <c r="AI136" s="10"/>
      <c r="AJ136" s="10"/>
      <c r="AK136" s="10"/>
      <c r="AL136" s="10"/>
      <c r="AM136" s="10"/>
      <c r="AN136" s="10"/>
      <c r="AO136" s="10"/>
      <c r="AP136" s="10"/>
      <c r="AQ136" s="10"/>
      <c r="AR136" s="10"/>
      <c r="AS136" s="10"/>
      <c r="AT136" s="10"/>
      <c r="AU136" s="10"/>
    </row>
    <row r="137" spans="2:47" x14ac:dyDescent="0.25">
      <c r="B137" s="15">
        <v>130</v>
      </c>
      <c r="C137" s="90"/>
      <c r="D137" s="56"/>
      <c r="E137" s="87"/>
      <c r="F137" s="87"/>
      <c r="G137" s="87"/>
      <c r="H137" s="91"/>
      <c r="I137" s="91"/>
      <c r="J137" s="91"/>
      <c r="K137" s="91"/>
      <c r="L137" s="91"/>
      <c r="M137" s="87"/>
      <c r="N137" s="92"/>
      <c r="O137" s="93"/>
      <c r="P137" s="94"/>
      <c r="Q137" s="95"/>
      <c r="R137" s="88"/>
      <c r="S137" s="88"/>
      <c r="T137" s="88"/>
      <c r="U137" s="88"/>
      <c r="V137" s="88"/>
      <c r="W137" s="88"/>
      <c r="X137" s="88"/>
      <c r="Y137" s="88"/>
      <c r="Z137" s="89"/>
      <c r="AA137" s="89"/>
      <c r="AB137" s="89"/>
      <c r="AC137" s="246"/>
      <c r="AD137" s="247"/>
      <c r="AE137" s="246"/>
      <c r="AF137" s="17"/>
      <c r="AG137" s="10"/>
      <c r="AH137" s="10"/>
      <c r="AI137" s="10"/>
      <c r="AJ137" s="10"/>
      <c r="AK137" s="10"/>
      <c r="AL137" s="10"/>
      <c r="AM137" s="10"/>
      <c r="AN137" s="10"/>
      <c r="AO137" s="10"/>
      <c r="AP137" s="10"/>
      <c r="AQ137" s="10"/>
      <c r="AR137" s="10"/>
      <c r="AS137" s="10"/>
      <c r="AT137" s="10"/>
      <c r="AU137" s="10"/>
    </row>
    <row r="138" spans="2:47" x14ac:dyDescent="0.25">
      <c r="B138" s="15">
        <v>131</v>
      </c>
      <c r="C138" s="90"/>
      <c r="D138" s="56"/>
      <c r="E138" s="87"/>
      <c r="F138" s="87"/>
      <c r="G138" s="87"/>
      <c r="H138" s="91"/>
      <c r="I138" s="91"/>
      <c r="J138" s="91"/>
      <c r="K138" s="91"/>
      <c r="L138" s="91"/>
      <c r="M138" s="87"/>
      <c r="N138" s="92"/>
      <c r="O138" s="93"/>
      <c r="P138" s="94"/>
      <c r="Q138" s="95"/>
      <c r="R138" s="88"/>
      <c r="S138" s="88"/>
      <c r="T138" s="88"/>
      <c r="U138" s="88"/>
      <c r="V138" s="88"/>
      <c r="W138" s="88"/>
      <c r="X138" s="88"/>
      <c r="Y138" s="88"/>
      <c r="Z138" s="89"/>
      <c r="AA138" s="89"/>
      <c r="AB138" s="89"/>
      <c r="AC138" s="246"/>
      <c r="AD138" s="247"/>
      <c r="AE138" s="246"/>
      <c r="AF138" s="17"/>
      <c r="AG138" s="10"/>
      <c r="AH138" s="10"/>
      <c r="AI138" s="10"/>
      <c r="AJ138" s="10"/>
      <c r="AK138" s="10"/>
      <c r="AL138" s="10"/>
      <c r="AM138" s="10"/>
      <c r="AN138" s="10"/>
      <c r="AO138" s="10"/>
      <c r="AP138" s="10"/>
      <c r="AQ138" s="10"/>
      <c r="AR138" s="10"/>
      <c r="AS138" s="10"/>
      <c r="AT138" s="10"/>
      <c r="AU138" s="10"/>
    </row>
    <row r="139" spans="2:47" x14ac:dyDescent="0.25">
      <c r="B139" s="15">
        <v>132</v>
      </c>
      <c r="C139" s="90"/>
      <c r="D139" s="56"/>
      <c r="E139" s="87"/>
      <c r="F139" s="87"/>
      <c r="G139" s="87"/>
      <c r="H139" s="91"/>
      <c r="I139" s="91"/>
      <c r="J139" s="91"/>
      <c r="K139" s="91"/>
      <c r="L139" s="91"/>
      <c r="M139" s="87"/>
      <c r="N139" s="92"/>
      <c r="O139" s="93"/>
      <c r="P139" s="94"/>
      <c r="Q139" s="95"/>
      <c r="R139" s="88"/>
      <c r="S139" s="88"/>
      <c r="T139" s="88"/>
      <c r="U139" s="88"/>
      <c r="V139" s="88"/>
      <c r="W139" s="88"/>
      <c r="X139" s="88"/>
      <c r="Y139" s="88"/>
      <c r="Z139" s="89"/>
      <c r="AA139" s="89"/>
      <c r="AB139" s="89"/>
      <c r="AC139" s="246"/>
      <c r="AD139" s="247"/>
      <c r="AE139" s="246"/>
      <c r="AF139" s="17"/>
      <c r="AG139" s="10"/>
      <c r="AH139" s="10"/>
      <c r="AI139" s="10"/>
      <c r="AJ139" s="10"/>
      <c r="AK139" s="10"/>
      <c r="AL139" s="10"/>
      <c r="AM139" s="10"/>
      <c r="AN139" s="10"/>
      <c r="AO139" s="10"/>
      <c r="AP139" s="10"/>
      <c r="AQ139" s="10"/>
      <c r="AR139" s="10"/>
      <c r="AS139" s="10"/>
      <c r="AT139" s="10"/>
      <c r="AU139" s="10"/>
    </row>
    <row r="140" spans="2:47" x14ac:dyDescent="0.25">
      <c r="B140" s="15">
        <v>133</v>
      </c>
      <c r="C140" s="90"/>
      <c r="D140" s="56"/>
      <c r="E140" s="87"/>
      <c r="F140" s="87"/>
      <c r="G140" s="87"/>
      <c r="H140" s="91"/>
      <c r="I140" s="91"/>
      <c r="J140" s="91"/>
      <c r="K140" s="91"/>
      <c r="L140" s="91"/>
      <c r="M140" s="87"/>
      <c r="N140" s="92"/>
      <c r="O140" s="93"/>
      <c r="P140" s="94"/>
      <c r="Q140" s="95"/>
      <c r="R140" s="88"/>
      <c r="S140" s="88"/>
      <c r="T140" s="88"/>
      <c r="U140" s="88"/>
      <c r="V140" s="88"/>
      <c r="W140" s="88"/>
      <c r="X140" s="88"/>
      <c r="Y140" s="88"/>
      <c r="Z140" s="89"/>
      <c r="AA140" s="89"/>
      <c r="AB140" s="89"/>
      <c r="AC140" s="246"/>
      <c r="AD140" s="247"/>
      <c r="AE140" s="246"/>
      <c r="AF140" s="17"/>
      <c r="AG140" s="10"/>
      <c r="AH140" s="10"/>
      <c r="AI140" s="10"/>
      <c r="AJ140" s="10"/>
      <c r="AK140" s="10"/>
      <c r="AL140" s="10"/>
      <c r="AM140" s="10"/>
      <c r="AN140" s="10"/>
      <c r="AO140" s="10"/>
      <c r="AP140" s="10"/>
      <c r="AQ140" s="10"/>
      <c r="AR140" s="10"/>
      <c r="AS140" s="10"/>
      <c r="AT140" s="10"/>
      <c r="AU140" s="10"/>
    </row>
    <row r="141" spans="2:47" x14ac:dyDescent="0.25">
      <c r="B141" s="15">
        <v>134</v>
      </c>
      <c r="C141" s="90"/>
      <c r="D141" s="56"/>
      <c r="E141" s="87"/>
      <c r="F141" s="87"/>
      <c r="G141" s="87"/>
      <c r="H141" s="91"/>
      <c r="I141" s="91"/>
      <c r="J141" s="91"/>
      <c r="K141" s="91"/>
      <c r="L141" s="91"/>
      <c r="M141" s="87"/>
      <c r="N141" s="92"/>
      <c r="O141" s="93"/>
      <c r="P141" s="94"/>
      <c r="Q141" s="95"/>
      <c r="R141" s="88"/>
      <c r="S141" s="88"/>
      <c r="T141" s="88"/>
      <c r="U141" s="88"/>
      <c r="V141" s="88"/>
      <c r="W141" s="88"/>
      <c r="X141" s="88"/>
      <c r="Y141" s="88"/>
      <c r="Z141" s="89"/>
      <c r="AA141" s="89"/>
      <c r="AB141" s="89"/>
      <c r="AC141" s="246"/>
      <c r="AD141" s="247"/>
      <c r="AE141" s="246"/>
      <c r="AF141" s="17"/>
      <c r="AG141" s="10"/>
      <c r="AH141" s="10"/>
      <c r="AI141" s="10"/>
      <c r="AJ141" s="10"/>
      <c r="AK141" s="10"/>
      <c r="AL141" s="10"/>
      <c r="AM141" s="10"/>
      <c r="AN141" s="10"/>
      <c r="AO141" s="10"/>
      <c r="AP141" s="10"/>
      <c r="AQ141" s="10"/>
      <c r="AR141" s="10"/>
      <c r="AS141" s="10"/>
      <c r="AT141" s="10"/>
      <c r="AU141" s="10"/>
    </row>
    <row r="142" spans="2:47" x14ac:dyDescent="0.25">
      <c r="B142" s="15">
        <v>135</v>
      </c>
      <c r="C142" s="90"/>
      <c r="D142" s="56"/>
      <c r="E142" s="87"/>
      <c r="F142" s="87"/>
      <c r="G142" s="87"/>
      <c r="H142" s="91"/>
      <c r="I142" s="91"/>
      <c r="J142" s="91"/>
      <c r="K142" s="91"/>
      <c r="L142" s="91"/>
      <c r="M142" s="87"/>
      <c r="N142" s="92"/>
      <c r="O142" s="93"/>
      <c r="P142" s="94"/>
      <c r="Q142" s="95"/>
      <c r="R142" s="88"/>
      <c r="S142" s="88"/>
      <c r="T142" s="88"/>
      <c r="U142" s="88"/>
      <c r="V142" s="88"/>
      <c r="W142" s="88"/>
      <c r="X142" s="88"/>
      <c r="Y142" s="88"/>
      <c r="Z142" s="89"/>
      <c r="AA142" s="89"/>
      <c r="AB142" s="89"/>
      <c r="AC142" s="246"/>
      <c r="AD142" s="247"/>
      <c r="AE142" s="246"/>
      <c r="AF142" s="17"/>
      <c r="AG142" s="10"/>
      <c r="AH142" s="10"/>
      <c r="AI142" s="10"/>
      <c r="AJ142" s="10"/>
      <c r="AK142" s="10"/>
      <c r="AL142" s="10"/>
      <c r="AM142" s="10"/>
      <c r="AN142" s="10"/>
      <c r="AO142" s="10"/>
      <c r="AP142" s="10"/>
      <c r="AQ142" s="10"/>
      <c r="AR142" s="10"/>
      <c r="AS142" s="10"/>
      <c r="AT142" s="10"/>
      <c r="AU142" s="10"/>
    </row>
    <row r="143" spans="2:47" x14ac:dyDescent="0.25">
      <c r="B143" s="15">
        <v>136</v>
      </c>
      <c r="C143" s="90"/>
      <c r="D143" s="56"/>
      <c r="E143" s="87"/>
      <c r="F143" s="87"/>
      <c r="G143" s="87"/>
      <c r="H143" s="91"/>
      <c r="I143" s="91"/>
      <c r="J143" s="91"/>
      <c r="K143" s="91"/>
      <c r="L143" s="91"/>
      <c r="M143" s="87"/>
      <c r="N143" s="92"/>
      <c r="O143" s="93"/>
      <c r="P143" s="94"/>
      <c r="Q143" s="95"/>
      <c r="R143" s="88"/>
      <c r="S143" s="88"/>
      <c r="T143" s="88"/>
      <c r="U143" s="88"/>
      <c r="V143" s="88"/>
      <c r="W143" s="88"/>
      <c r="X143" s="88"/>
      <c r="Y143" s="88"/>
      <c r="Z143" s="89"/>
      <c r="AA143" s="89"/>
      <c r="AB143" s="89"/>
      <c r="AC143" s="246"/>
      <c r="AD143" s="247"/>
      <c r="AE143" s="246"/>
      <c r="AF143" s="17"/>
      <c r="AG143" s="10"/>
      <c r="AH143" s="10"/>
      <c r="AI143" s="10"/>
      <c r="AJ143" s="10"/>
      <c r="AK143" s="10"/>
      <c r="AL143" s="10"/>
      <c r="AM143" s="10"/>
      <c r="AN143" s="10"/>
      <c r="AO143" s="10"/>
      <c r="AP143" s="10"/>
      <c r="AQ143" s="10"/>
      <c r="AR143" s="10"/>
      <c r="AS143" s="10"/>
      <c r="AT143" s="10"/>
      <c r="AU143" s="10"/>
    </row>
    <row r="144" spans="2:47" x14ac:dyDescent="0.25">
      <c r="B144" s="15">
        <v>137</v>
      </c>
      <c r="C144" s="90"/>
      <c r="D144" s="56"/>
      <c r="E144" s="87"/>
      <c r="F144" s="87"/>
      <c r="G144" s="87"/>
      <c r="H144" s="91"/>
      <c r="I144" s="91"/>
      <c r="J144" s="91"/>
      <c r="K144" s="91"/>
      <c r="L144" s="91"/>
      <c r="M144" s="87"/>
      <c r="N144" s="92"/>
      <c r="O144" s="93"/>
      <c r="P144" s="94"/>
      <c r="Q144" s="95"/>
      <c r="R144" s="88"/>
      <c r="S144" s="88"/>
      <c r="T144" s="88"/>
      <c r="U144" s="88"/>
      <c r="V144" s="88"/>
      <c r="W144" s="88"/>
      <c r="X144" s="88"/>
      <c r="Y144" s="88"/>
      <c r="Z144" s="89"/>
      <c r="AA144" s="89"/>
      <c r="AB144" s="89"/>
      <c r="AC144" s="246"/>
      <c r="AD144" s="247"/>
      <c r="AE144" s="246"/>
      <c r="AF144" s="17"/>
      <c r="AG144" s="10"/>
      <c r="AH144" s="10"/>
      <c r="AI144" s="10"/>
      <c r="AJ144" s="10"/>
      <c r="AK144" s="10"/>
      <c r="AL144" s="10"/>
      <c r="AM144" s="10"/>
      <c r="AN144" s="10"/>
      <c r="AO144" s="10"/>
      <c r="AP144" s="10"/>
      <c r="AQ144" s="10"/>
      <c r="AR144" s="10"/>
      <c r="AS144" s="10"/>
      <c r="AT144" s="10"/>
      <c r="AU144" s="10"/>
    </row>
    <row r="145" spans="2:47" x14ac:dyDescent="0.25">
      <c r="B145" s="15">
        <v>138</v>
      </c>
      <c r="C145" s="90"/>
      <c r="D145" s="56"/>
      <c r="E145" s="87"/>
      <c r="F145" s="87"/>
      <c r="G145" s="87"/>
      <c r="H145" s="91"/>
      <c r="I145" s="91"/>
      <c r="J145" s="91"/>
      <c r="K145" s="91"/>
      <c r="L145" s="91"/>
      <c r="M145" s="87"/>
      <c r="N145" s="92"/>
      <c r="O145" s="93"/>
      <c r="P145" s="94"/>
      <c r="Q145" s="95"/>
      <c r="R145" s="88"/>
      <c r="S145" s="88"/>
      <c r="T145" s="88"/>
      <c r="U145" s="88"/>
      <c r="V145" s="88"/>
      <c r="W145" s="88"/>
      <c r="X145" s="88"/>
      <c r="Y145" s="88"/>
      <c r="Z145" s="89"/>
      <c r="AA145" s="89"/>
      <c r="AB145" s="89"/>
      <c r="AC145" s="246"/>
      <c r="AD145" s="247"/>
      <c r="AE145" s="246"/>
      <c r="AF145" s="17"/>
      <c r="AG145" s="10"/>
      <c r="AH145" s="10"/>
      <c r="AI145" s="10"/>
      <c r="AJ145" s="10"/>
      <c r="AK145" s="10"/>
      <c r="AL145" s="10"/>
      <c r="AM145" s="10"/>
      <c r="AN145" s="10"/>
      <c r="AO145" s="10"/>
      <c r="AP145" s="10"/>
      <c r="AQ145" s="10"/>
      <c r="AR145" s="10"/>
      <c r="AS145" s="10"/>
      <c r="AT145" s="10"/>
      <c r="AU145" s="10"/>
    </row>
    <row r="146" spans="2:47" x14ac:dyDescent="0.25">
      <c r="B146" s="15">
        <v>139</v>
      </c>
      <c r="C146" s="90"/>
      <c r="D146" s="56"/>
      <c r="E146" s="87"/>
      <c r="F146" s="87"/>
      <c r="G146" s="87"/>
      <c r="H146" s="91"/>
      <c r="I146" s="91"/>
      <c r="J146" s="91"/>
      <c r="K146" s="91"/>
      <c r="L146" s="91"/>
      <c r="M146" s="87"/>
      <c r="N146" s="92"/>
      <c r="O146" s="93"/>
      <c r="P146" s="94"/>
      <c r="Q146" s="95"/>
      <c r="R146" s="88"/>
      <c r="S146" s="88"/>
      <c r="T146" s="88"/>
      <c r="U146" s="88"/>
      <c r="V146" s="88"/>
      <c r="W146" s="88"/>
      <c r="X146" s="88"/>
      <c r="Y146" s="88"/>
      <c r="Z146" s="89"/>
      <c r="AA146" s="89"/>
      <c r="AB146" s="89"/>
      <c r="AC146" s="246"/>
      <c r="AD146" s="247"/>
      <c r="AE146" s="246"/>
      <c r="AF146" s="17"/>
      <c r="AG146" s="10"/>
      <c r="AH146" s="10"/>
      <c r="AI146" s="10"/>
      <c r="AJ146" s="10"/>
      <c r="AK146" s="10"/>
      <c r="AL146" s="10"/>
      <c r="AM146" s="10"/>
      <c r="AN146" s="10"/>
      <c r="AO146" s="10"/>
      <c r="AP146" s="10"/>
      <c r="AQ146" s="10"/>
      <c r="AR146" s="10"/>
      <c r="AS146" s="10"/>
      <c r="AT146" s="10"/>
      <c r="AU146" s="10"/>
    </row>
    <row r="147" spans="2:47" x14ac:dyDescent="0.25">
      <c r="B147" s="15">
        <v>140</v>
      </c>
      <c r="C147" s="90"/>
      <c r="D147" s="56"/>
      <c r="E147" s="87"/>
      <c r="F147" s="87"/>
      <c r="G147" s="87"/>
      <c r="H147" s="91"/>
      <c r="I147" s="91"/>
      <c r="J147" s="91"/>
      <c r="K147" s="91"/>
      <c r="L147" s="91"/>
      <c r="M147" s="87"/>
      <c r="N147" s="92"/>
      <c r="O147" s="93"/>
      <c r="P147" s="94"/>
      <c r="Q147" s="95"/>
      <c r="R147" s="88"/>
      <c r="S147" s="88"/>
      <c r="T147" s="88"/>
      <c r="U147" s="88"/>
      <c r="V147" s="88"/>
      <c r="W147" s="88"/>
      <c r="X147" s="88"/>
      <c r="Y147" s="88"/>
      <c r="Z147" s="89"/>
      <c r="AA147" s="89"/>
      <c r="AB147" s="89"/>
      <c r="AC147" s="246"/>
      <c r="AD147" s="247"/>
      <c r="AE147" s="246"/>
      <c r="AF147" s="17"/>
      <c r="AG147" s="10"/>
      <c r="AH147" s="10"/>
      <c r="AI147" s="10"/>
      <c r="AJ147" s="10"/>
      <c r="AK147" s="10"/>
      <c r="AL147" s="10"/>
      <c r="AM147" s="10"/>
      <c r="AN147" s="10"/>
      <c r="AO147" s="10"/>
      <c r="AP147" s="10"/>
      <c r="AQ147" s="10"/>
      <c r="AR147" s="10"/>
      <c r="AS147" s="10"/>
      <c r="AT147" s="10"/>
      <c r="AU147" s="10"/>
    </row>
    <row r="148" spans="2:47" x14ac:dyDescent="0.25">
      <c r="B148" s="15">
        <v>141</v>
      </c>
      <c r="C148" s="90"/>
      <c r="D148" s="56"/>
      <c r="E148" s="87"/>
      <c r="F148" s="87"/>
      <c r="G148" s="87"/>
      <c r="H148" s="91"/>
      <c r="I148" s="91"/>
      <c r="J148" s="91"/>
      <c r="K148" s="91"/>
      <c r="L148" s="91"/>
      <c r="M148" s="87"/>
      <c r="N148" s="92"/>
      <c r="O148" s="93"/>
      <c r="P148" s="94"/>
      <c r="Q148" s="95"/>
      <c r="R148" s="88"/>
      <c r="S148" s="88"/>
      <c r="T148" s="88"/>
      <c r="U148" s="88"/>
      <c r="V148" s="88"/>
      <c r="W148" s="88"/>
      <c r="X148" s="88"/>
      <c r="Y148" s="88"/>
      <c r="Z148" s="89"/>
      <c r="AA148" s="89"/>
      <c r="AB148" s="89"/>
      <c r="AC148" s="246"/>
      <c r="AD148" s="247"/>
      <c r="AE148" s="246"/>
      <c r="AF148" s="17"/>
      <c r="AG148" s="10"/>
      <c r="AH148" s="10"/>
      <c r="AI148" s="10"/>
      <c r="AJ148" s="10"/>
      <c r="AK148" s="10"/>
      <c r="AL148" s="10"/>
      <c r="AM148" s="10"/>
      <c r="AN148" s="10"/>
      <c r="AO148" s="10"/>
      <c r="AP148" s="10"/>
      <c r="AQ148" s="10"/>
      <c r="AR148" s="10"/>
      <c r="AS148" s="10"/>
      <c r="AT148" s="10"/>
      <c r="AU148" s="10"/>
    </row>
    <row r="149" spans="2:47" x14ac:dyDescent="0.25">
      <c r="B149" s="15">
        <v>142</v>
      </c>
      <c r="C149" s="90"/>
      <c r="D149" s="56"/>
      <c r="E149" s="87"/>
      <c r="F149" s="87"/>
      <c r="G149" s="87"/>
      <c r="H149" s="91"/>
      <c r="I149" s="91"/>
      <c r="J149" s="91"/>
      <c r="K149" s="91"/>
      <c r="L149" s="91"/>
      <c r="M149" s="87"/>
      <c r="N149" s="92"/>
      <c r="O149" s="93"/>
      <c r="P149" s="94"/>
      <c r="Q149" s="95"/>
      <c r="R149" s="88"/>
      <c r="S149" s="88"/>
      <c r="T149" s="88"/>
      <c r="U149" s="88"/>
      <c r="V149" s="88"/>
      <c r="W149" s="88"/>
      <c r="X149" s="88"/>
      <c r="Y149" s="88"/>
      <c r="Z149" s="89"/>
      <c r="AA149" s="89"/>
      <c r="AB149" s="89"/>
      <c r="AC149" s="246"/>
      <c r="AD149" s="247"/>
      <c r="AE149" s="246"/>
      <c r="AF149" s="17"/>
      <c r="AG149" s="10"/>
      <c r="AH149" s="10"/>
      <c r="AI149" s="10"/>
      <c r="AJ149" s="10"/>
      <c r="AK149" s="10"/>
      <c r="AL149" s="10"/>
      <c r="AM149" s="10"/>
      <c r="AN149" s="10"/>
      <c r="AO149" s="10"/>
      <c r="AP149" s="10"/>
      <c r="AQ149" s="10"/>
      <c r="AR149" s="10"/>
      <c r="AS149" s="10"/>
      <c r="AT149" s="10"/>
      <c r="AU149" s="10"/>
    </row>
    <row r="150" spans="2:47" x14ac:dyDescent="0.25">
      <c r="B150" s="15">
        <v>143</v>
      </c>
      <c r="C150" s="90"/>
      <c r="D150" s="56"/>
      <c r="E150" s="87"/>
      <c r="F150" s="87"/>
      <c r="G150" s="87"/>
      <c r="H150" s="91"/>
      <c r="I150" s="91"/>
      <c r="J150" s="91"/>
      <c r="K150" s="91"/>
      <c r="L150" s="91"/>
      <c r="M150" s="87"/>
      <c r="N150" s="92"/>
      <c r="O150" s="93"/>
      <c r="P150" s="94"/>
      <c r="Q150" s="95"/>
      <c r="R150" s="88"/>
      <c r="S150" s="88"/>
      <c r="T150" s="88"/>
      <c r="U150" s="88"/>
      <c r="V150" s="88"/>
      <c r="W150" s="88"/>
      <c r="X150" s="88"/>
      <c r="Y150" s="88"/>
      <c r="Z150" s="89"/>
      <c r="AA150" s="89"/>
      <c r="AB150" s="89"/>
      <c r="AC150" s="246"/>
      <c r="AD150" s="247"/>
      <c r="AE150" s="246"/>
      <c r="AF150" s="17"/>
      <c r="AG150" s="10"/>
      <c r="AH150" s="10"/>
      <c r="AI150" s="10"/>
      <c r="AJ150" s="10"/>
      <c r="AK150" s="10"/>
      <c r="AL150" s="10"/>
      <c r="AM150" s="10"/>
      <c r="AN150" s="10"/>
      <c r="AO150" s="10"/>
      <c r="AP150" s="10"/>
      <c r="AQ150" s="10"/>
      <c r="AR150" s="10"/>
      <c r="AS150" s="10"/>
      <c r="AT150" s="10"/>
      <c r="AU150" s="10"/>
    </row>
    <row r="151" spans="2:47" x14ac:dyDescent="0.25">
      <c r="B151" s="15">
        <v>144</v>
      </c>
      <c r="C151" s="90"/>
      <c r="D151" s="56"/>
      <c r="E151" s="87"/>
      <c r="F151" s="87"/>
      <c r="G151" s="87"/>
      <c r="H151" s="91"/>
      <c r="I151" s="91"/>
      <c r="J151" s="91"/>
      <c r="K151" s="91"/>
      <c r="L151" s="91"/>
      <c r="M151" s="87"/>
      <c r="N151" s="92"/>
      <c r="O151" s="93"/>
      <c r="P151" s="94"/>
      <c r="Q151" s="95"/>
      <c r="R151" s="88"/>
      <c r="S151" s="88"/>
      <c r="T151" s="88"/>
      <c r="U151" s="88"/>
      <c r="V151" s="88"/>
      <c r="W151" s="88"/>
      <c r="X151" s="88"/>
      <c r="Y151" s="88"/>
      <c r="Z151" s="89"/>
      <c r="AA151" s="89"/>
      <c r="AB151" s="89"/>
      <c r="AC151" s="246"/>
      <c r="AD151" s="247"/>
      <c r="AE151" s="246"/>
      <c r="AF151" s="17"/>
      <c r="AG151" s="10"/>
      <c r="AH151" s="10"/>
      <c r="AI151" s="10"/>
      <c r="AJ151" s="10"/>
      <c r="AK151" s="10"/>
      <c r="AL151" s="10"/>
      <c r="AM151" s="10"/>
      <c r="AN151" s="10"/>
      <c r="AO151" s="10"/>
      <c r="AP151" s="10"/>
      <c r="AQ151" s="10"/>
      <c r="AR151" s="10"/>
      <c r="AS151" s="10"/>
      <c r="AT151" s="10"/>
      <c r="AU151" s="10"/>
    </row>
    <row r="152" spans="2:47" x14ac:dyDescent="0.25">
      <c r="B152" s="15">
        <v>145</v>
      </c>
      <c r="C152" s="90"/>
      <c r="D152" s="56"/>
      <c r="E152" s="87"/>
      <c r="F152" s="87"/>
      <c r="G152" s="87"/>
      <c r="H152" s="91"/>
      <c r="I152" s="91"/>
      <c r="J152" s="91"/>
      <c r="K152" s="91"/>
      <c r="L152" s="91"/>
      <c r="M152" s="87"/>
      <c r="N152" s="92"/>
      <c r="O152" s="93"/>
      <c r="P152" s="94"/>
      <c r="Q152" s="95"/>
      <c r="R152" s="88"/>
      <c r="S152" s="88"/>
      <c r="T152" s="88"/>
      <c r="U152" s="88"/>
      <c r="V152" s="88"/>
      <c r="W152" s="88"/>
      <c r="X152" s="88"/>
      <c r="Y152" s="88"/>
      <c r="Z152" s="89"/>
      <c r="AA152" s="89"/>
      <c r="AB152" s="89"/>
      <c r="AC152" s="246"/>
      <c r="AD152" s="247"/>
      <c r="AE152" s="246"/>
      <c r="AF152" s="17"/>
      <c r="AG152" s="10"/>
      <c r="AH152" s="10"/>
      <c r="AI152" s="10"/>
      <c r="AJ152" s="10"/>
      <c r="AK152" s="10"/>
      <c r="AL152" s="10"/>
      <c r="AM152" s="10"/>
      <c r="AN152" s="10"/>
      <c r="AO152" s="10"/>
      <c r="AP152" s="10"/>
      <c r="AQ152" s="10"/>
      <c r="AR152" s="10"/>
      <c r="AS152" s="10"/>
      <c r="AT152" s="10"/>
      <c r="AU152" s="10"/>
    </row>
    <row r="153" spans="2:47" x14ac:dyDescent="0.25">
      <c r="B153" s="15">
        <v>146</v>
      </c>
      <c r="C153" s="90"/>
      <c r="D153" s="56"/>
      <c r="E153" s="87"/>
      <c r="F153" s="87"/>
      <c r="G153" s="87"/>
      <c r="H153" s="91"/>
      <c r="I153" s="91"/>
      <c r="J153" s="91"/>
      <c r="K153" s="91"/>
      <c r="L153" s="91"/>
      <c r="M153" s="87"/>
      <c r="N153" s="92"/>
      <c r="O153" s="93"/>
      <c r="P153" s="94"/>
      <c r="Q153" s="95"/>
      <c r="R153" s="88"/>
      <c r="S153" s="88"/>
      <c r="T153" s="88"/>
      <c r="U153" s="88"/>
      <c r="V153" s="88"/>
      <c r="W153" s="88"/>
      <c r="X153" s="88"/>
      <c r="Y153" s="88"/>
      <c r="Z153" s="89"/>
      <c r="AA153" s="89"/>
      <c r="AB153" s="89"/>
      <c r="AC153" s="246"/>
      <c r="AD153" s="247"/>
      <c r="AE153" s="246"/>
      <c r="AF153" s="17"/>
      <c r="AG153" s="10"/>
      <c r="AH153" s="10"/>
      <c r="AI153" s="10"/>
      <c r="AJ153" s="10"/>
      <c r="AK153" s="10"/>
      <c r="AL153" s="10"/>
      <c r="AM153" s="10"/>
      <c r="AN153" s="10"/>
      <c r="AO153" s="10"/>
      <c r="AP153" s="10"/>
      <c r="AQ153" s="10"/>
      <c r="AR153" s="10"/>
      <c r="AS153" s="10"/>
      <c r="AT153" s="10"/>
      <c r="AU153" s="10"/>
    </row>
    <row r="154" spans="2:47" x14ac:dyDescent="0.25">
      <c r="B154" s="15">
        <v>147</v>
      </c>
      <c r="C154" s="90"/>
      <c r="D154" s="56"/>
      <c r="E154" s="87"/>
      <c r="F154" s="87"/>
      <c r="G154" s="87"/>
      <c r="H154" s="91"/>
      <c r="I154" s="91"/>
      <c r="J154" s="91"/>
      <c r="K154" s="91"/>
      <c r="L154" s="91"/>
      <c r="M154" s="87"/>
      <c r="N154" s="92"/>
      <c r="O154" s="93"/>
      <c r="P154" s="94"/>
      <c r="Q154" s="95"/>
      <c r="R154" s="88"/>
      <c r="S154" s="88"/>
      <c r="T154" s="88"/>
      <c r="U154" s="88"/>
      <c r="V154" s="88"/>
      <c r="W154" s="88"/>
      <c r="X154" s="88"/>
      <c r="Y154" s="88"/>
      <c r="Z154" s="89"/>
      <c r="AA154" s="89"/>
      <c r="AB154" s="89"/>
      <c r="AC154" s="246"/>
      <c r="AD154" s="247"/>
      <c r="AE154" s="246"/>
      <c r="AF154" s="17"/>
      <c r="AG154" s="10"/>
      <c r="AH154" s="10"/>
      <c r="AI154" s="10"/>
      <c r="AJ154" s="10"/>
      <c r="AK154" s="10"/>
      <c r="AL154" s="10"/>
      <c r="AM154" s="10"/>
      <c r="AN154" s="10"/>
      <c r="AO154" s="10"/>
      <c r="AP154" s="10"/>
      <c r="AQ154" s="10"/>
      <c r="AR154" s="10"/>
      <c r="AS154" s="10"/>
      <c r="AT154" s="10"/>
      <c r="AU154" s="10"/>
    </row>
    <row r="155" spans="2:47" x14ac:dyDescent="0.25">
      <c r="B155" s="15">
        <v>148</v>
      </c>
      <c r="C155" s="90"/>
      <c r="D155" s="56"/>
      <c r="E155" s="87"/>
      <c r="F155" s="87"/>
      <c r="G155" s="87"/>
      <c r="H155" s="91"/>
      <c r="I155" s="91"/>
      <c r="J155" s="91"/>
      <c r="K155" s="91"/>
      <c r="L155" s="91"/>
      <c r="M155" s="87"/>
      <c r="N155" s="92"/>
      <c r="O155" s="93"/>
      <c r="P155" s="94"/>
      <c r="Q155" s="95"/>
      <c r="R155" s="88"/>
      <c r="S155" s="88"/>
      <c r="T155" s="88"/>
      <c r="U155" s="88"/>
      <c r="V155" s="88"/>
      <c r="W155" s="88"/>
      <c r="X155" s="88"/>
      <c r="Y155" s="88"/>
      <c r="Z155" s="89"/>
      <c r="AA155" s="89"/>
      <c r="AB155" s="89"/>
      <c r="AC155" s="246"/>
      <c r="AD155" s="247"/>
      <c r="AE155" s="246"/>
      <c r="AF155" s="17"/>
      <c r="AG155" s="10"/>
      <c r="AH155" s="10"/>
      <c r="AI155" s="10"/>
      <c r="AJ155" s="10"/>
      <c r="AK155" s="10"/>
      <c r="AL155" s="10"/>
      <c r="AM155" s="10"/>
      <c r="AN155" s="10"/>
      <c r="AO155" s="10"/>
      <c r="AP155" s="10"/>
      <c r="AQ155" s="10"/>
      <c r="AR155" s="10"/>
      <c r="AS155" s="10"/>
      <c r="AT155" s="10"/>
      <c r="AU155" s="10"/>
    </row>
    <row r="156" spans="2:47" x14ac:dyDescent="0.25">
      <c r="B156" s="15">
        <v>149</v>
      </c>
      <c r="C156" s="90"/>
      <c r="D156" s="56"/>
      <c r="E156" s="87"/>
      <c r="F156" s="87"/>
      <c r="G156" s="87"/>
      <c r="H156" s="91"/>
      <c r="I156" s="91"/>
      <c r="J156" s="91"/>
      <c r="K156" s="91"/>
      <c r="L156" s="91"/>
      <c r="M156" s="87"/>
      <c r="N156" s="92"/>
      <c r="O156" s="93"/>
      <c r="P156" s="94"/>
      <c r="Q156" s="95"/>
      <c r="R156" s="88"/>
      <c r="S156" s="88"/>
      <c r="T156" s="88"/>
      <c r="U156" s="88"/>
      <c r="V156" s="88"/>
      <c r="W156" s="88"/>
      <c r="X156" s="88"/>
      <c r="Y156" s="88"/>
      <c r="Z156" s="89"/>
      <c r="AA156" s="89"/>
      <c r="AB156" s="89"/>
      <c r="AC156" s="246"/>
      <c r="AD156" s="247"/>
      <c r="AE156" s="246"/>
      <c r="AF156" s="17"/>
      <c r="AG156" s="10"/>
      <c r="AH156" s="10"/>
      <c r="AI156" s="10"/>
      <c r="AJ156" s="10"/>
      <c r="AK156" s="10"/>
      <c r="AL156" s="10"/>
      <c r="AM156" s="10"/>
      <c r="AN156" s="10"/>
      <c r="AO156" s="10"/>
      <c r="AP156" s="10"/>
      <c r="AQ156" s="10"/>
      <c r="AR156" s="10"/>
      <c r="AS156" s="10"/>
      <c r="AT156" s="10"/>
      <c r="AU156" s="10"/>
    </row>
    <row r="157" spans="2:47" x14ac:dyDescent="0.25">
      <c r="B157" s="15">
        <v>150</v>
      </c>
      <c r="C157" s="90"/>
      <c r="D157" s="56"/>
      <c r="E157" s="87"/>
      <c r="F157" s="87"/>
      <c r="G157" s="87"/>
      <c r="H157" s="91"/>
      <c r="I157" s="91"/>
      <c r="J157" s="91"/>
      <c r="K157" s="91"/>
      <c r="L157" s="91"/>
      <c r="M157" s="87"/>
      <c r="N157" s="92"/>
      <c r="O157" s="93"/>
      <c r="P157" s="94"/>
      <c r="Q157" s="95"/>
      <c r="R157" s="88"/>
      <c r="S157" s="88"/>
      <c r="T157" s="88"/>
      <c r="U157" s="88"/>
      <c r="V157" s="88"/>
      <c r="W157" s="88"/>
      <c r="X157" s="88"/>
      <c r="Y157" s="88"/>
      <c r="Z157" s="89"/>
      <c r="AA157" s="89"/>
      <c r="AB157" s="89"/>
      <c r="AC157" s="246"/>
      <c r="AD157" s="247"/>
      <c r="AE157" s="246"/>
      <c r="AF157" s="17"/>
      <c r="AG157" s="10"/>
      <c r="AH157" s="10"/>
      <c r="AI157" s="10"/>
      <c r="AJ157" s="10"/>
      <c r="AK157" s="10"/>
      <c r="AL157" s="10"/>
      <c r="AM157" s="10"/>
      <c r="AN157" s="10"/>
      <c r="AO157" s="10"/>
      <c r="AP157" s="10"/>
      <c r="AQ157" s="10"/>
      <c r="AR157" s="10"/>
      <c r="AS157" s="10"/>
      <c r="AT157" s="10"/>
      <c r="AU157" s="10"/>
    </row>
    <row r="158" spans="2:47" x14ac:dyDescent="0.25">
      <c r="B158" s="15">
        <v>151</v>
      </c>
      <c r="C158" s="90"/>
      <c r="D158" s="56"/>
      <c r="E158" s="87"/>
      <c r="F158" s="87"/>
      <c r="G158" s="87"/>
      <c r="H158" s="91"/>
      <c r="I158" s="91"/>
      <c r="J158" s="91"/>
      <c r="K158" s="91"/>
      <c r="L158" s="91"/>
      <c r="M158" s="87"/>
      <c r="N158" s="92"/>
      <c r="O158" s="93"/>
      <c r="P158" s="94"/>
      <c r="Q158" s="95"/>
      <c r="R158" s="88"/>
      <c r="S158" s="88"/>
      <c r="T158" s="88"/>
      <c r="U158" s="88"/>
      <c r="V158" s="88"/>
      <c r="W158" s="88"/>
      <c r="X158" s="88"/>
      <c r="Y158" s="88"/>
      <c r="Z158" s="89"/>
      <c r="AA158" s="89"/>
      <c r="AB158" s="89"/>
      <c r="AC158" s="246"/>
      <c r="AD158" s="247"/>
      <c r="AE158" s="246"/>
      <c r="AF158" s="17"/>
      <c r="AG158" s="10"/>
      <c r="AH158" s="10"/>
      <c r="AI158" s="10"/>
      <c r="AJ158" s="10"/>
      <c r="AK158" s="10"/>
      <c r="AL158" s="10"/>
      <c r="AM158" s="10"/>
      <c r="AN158" s="10"/>
      <c r="AO158" s="10"/>
      <c r="AP158" s="10"/>
      <c r="AQ158" s="10"/>
      <c r="AR158" s="10"/>
      <c r="AS158" s="10"/>
      <c r="AT158" s="10"/>
      <c r="AU158" s="10"/>
    </row>
    <row r="159" spans="2:47" x14ac:dyDescent="0.25">
      <c r="B159" s="15">
        <v>152</v>
      </c>
      <c r="C159" s="90"/>
      <c r="D159" s="56"/>
      <c r="E159" s="87"/>
      <c r="F159" s="87"/>
      <c r="G159" s="87"/>
      <c r="H159" s="91"/>
      <c r="I159" s="91"/>
      <c r="J159" s="91"/>
      <c r="K159" s="91"/>
      <c r="L159" s="91"/>
      <c r="M159" s="87"/>
      <c r="N159" s="92"/>
      <c r="O159" s="93"/>
      <c r="P159" s="94"/>
      <c r="Q159" s="95"/>
      <c r="R159" s="88"/>
      <c r="S159" s="88"/>
      <c r="T159" s="88"/>
      <c r="U159" s="88"/>
      <c r="V159" s="88"/>
      <c r="W159" s="88"/>
      <c r="X159" s="88"/>
      <c r="Y159" s="88"/>
      <c r="Z159" s="89"/>
      <c r="AA159" s="89"/>
      <c r="AB159" s="89"/>
      <c r="AC159" s="246"/>
      <c r="AD159" s="247"/>
      <c r="AE159" s="246"/>
      <c r="AF159" s="17"/>
      <c r="AG159" s="10"/>
      <c r="AH159" s="10"/>
      <c r="AI159" s="10"/>
      <c r="AJ159" s="10"/>
      <c r="AK159" s="10"/>
      <c r="AL159" s="10"/>
      <c r="AM159" s="10"/>
      <c r="AN159" s="10"/>
      <c r="AO159" s="10"/>
      <c r="AP159" s="10"/>
      <c r="AQ159" s="10"/>
      <c r="AR159" s="10"/>
      <c r="AS159" s="10"/>
      <c r="AT159" s="10"/>
      <c r="AU159" s="10"/>
    </row>
    <row r="160" spans="2:47" x14ac:dyDescent="0.25">
      <c r="B160" s="15">
        <v>153</v>
      </c>
      <c r="C160" s="90"/>
      <c r="D160" s="56"/>
      <c r="E160" s="87"/>
      <c r="F160" s="87"/>
      <c r="G160" s="87"/>
      <c r="H160" s="91"/>
      <c r="I160" s="91"/>
      <c r="J160" s="91"/>
      <c r="K160" s="91"/>
      <c r="L160" s="91"/>
      <c r="M160" s="87"/>
      <c r="N160" s="92"/>
      <c r="O160" s="93"/>
      <c r="P160" s="94"/>
      <c r="Q160" s="95"/>
      <c r="R160" s="88"/>
      <c r="S160" s="88"/>
      <c r="T160" s="88"/>
      <c r="U160" s="88"/>
      <c r="V160" s="88"/>
      <c r="W160" s="88"/>
      <c r="X160" s="88"/>
      <c r="Y160" s="88"/>
      <c r="Z160" s="89"/>
      <c r="AA160" s="89"/>
      <c r="AB160" s="89"/>
      <c r="AC160" s="246"/>
      <c r="AD160" s="247"/>
      <c r="AE160" s="246"/>
      <c r="AF160" s="17"/>
      <c r="AG160" s="10"/>
      <c r="AH160" s="10"/>
      <c r="AI160" s="10"/>
      <c r="AJ160" s="10"/>
      <c r="AK160" s="10"/>
      <c r="AL160" s="10"/>
      <c r="AM160" s="10"/>
      <c r="AN160" s="10"/>
      <c r="AO160" s="10"/>
      <c r="AP160" s="10"/>
      <c r="AQ160" s="10"/>
      <c r="AR160" s="10"/>
      <c r="AS160" s="10"/>
      <c r="AT160" s="10"/>
      <c r="AU160" s="10"/>
    </row>
    <row r="161" spans="2:47" x14ac:dyDescent="0.25">
      <c r="B161" s="15">
        <v>154</v>
      </c>
      <c r="C161" s="90"/>
      <c r="D161" s="56"/>
      <c r="E161" s="87"/>
      <c r="F161" s="87"/>
      <c r="G161" s="87"/>
      <c r="H161" s="91"/>
      <c r="I161" s="91"/>
      <c r="J161" s="91"/>
      <c r="K161" s="91"/>
      <c r="L161" s="91"/>
      <c r="M161" s="87"/>
      <c r="N161" s="92"/>
      <c r="O161" s="93"/>
      <c r="P161" s="94"/>
      <c r="Q161" s="95"/>
      <c r="R161" s="88"/>
      <c r="S161" s="88"/>
      <c r="T161" s="88"/>
      <c r="U161" s="88"/>
      <c r="V161" s="88"/>
      <c r="W161" s="88"/>
      <c r="X161" s="88"/>
      <c r="Y161" s="88"/>
      <c r="Z161" s="89"/>
      <c r="AA161" s="89"/>
      <c r="AB161" s="89"/>
      <c r="AC161" s="246"/>
      <c r="AD161" s="247"/>
      <c r="AE161" s="246"/>
      <c r="AF161" s="17"/>
      <c r="AG161" s="10"/>
      <c r="AH161" s="10"/>
      <c r="AI161" s="10"/>
      <c r="AJ161" s="10"/>
      <c r="AK161" s="10"/>
      <c r="AL161" s="10"/>
      <c r="AM161" s="10"/>
      <c r="AN161" s="10"/>
      <c r="AO161" s="10"/>
      <c r="AP161" s="10"/>
      <c r="AQ161" s="10"/>
      <c r="AR161" s="10"/>
      <c r="AS161" s="10"/>
      <c r="AT161" s="10"/>
      <c r="AU161" s="10"/>
    </row>
    <row r="162" spans="2:47" x14ac:dyDescent="0.25">
      <c r="B162" s="15">
        <v>155</v>
      </c>
      <c r="C162" s="90"/>
      <c r="D162" s="56"/>
      <c r="E162" s="87"/>
      <c r="F162" s="87"/>
      <c r="G162" s="87"/>
      <c r="H162" s="91"/>
      <c r="I162" s="91"/>
      <c r="J162" s="91"/>
      <c r="K162" s="91"/>
      <c r="L162" s="91"/>
      <c r="M162" s="87"/>
      <c r="N162" s="92"/>
      <c r="O162" s="93"/>
      <c r="P162" s="94"/>
      <c r="Q162" s="95"/>
      <c r="R162" s="88"/>
      <c r="S162" s="88"/>
      <c r="T162" s="88"/>
      <c r="U162" s="88"/>
      <c r="V162" s="88"/>
      <c r="W162" s="88"/>
      <c r="X162" s="88"/>
      <c r="Y162" s="88"/>
      <c r="Z162" s="89"/>
      <c r="AA162" s="89"/>
      <c r="AB162" s="89"/>
      <c r="AC162" s="246"/>
      <c r="AD162" s="247"/>
      <c r="AE162" s="246"/>
      <c r="AF162" s="17"/>
      <c r="AG162" s="10"/>
      <c r="AH162" s="10"/>
      <c r="AI162" s="10"/>
      <c r="AJ162" s="10"/>
      <c r="AK162" s="10"/>
      <c r="AL162" s="10"/>
      <c r="AM162" s="10"/>
      <c r="AN162" s="10"/>
      <c r="AO162" s="10"/>
      <c r="AP162" s="10"/>
      <c r="AQ162" s="10"/>
      <c r="AR162" s="10"/>
      <c r="AS162" s="10"/>
      <c r="AT162" s="10"/>
      <c r="AU162" s="10"/>
    </row>
    <row r="163" spans="2:47" x14ac:dyDescent="0.25">
      <c r="B163" s="15">
        <v>156</v>
      </c>
      <c r="C163" s="90"/>
      <c r="D163" s="56"/>
      <c r="E163" s="87"/>
      <c r="F163" s="87"/>
      <c r="G163" s="87"/>
      <c r="H163" s="91"/>
      <c r="I163" s="91"/>
      <c r="J163" s="91"/>
      <c r="K163" s="91"/>
      <c r="L163" s="91"/>
      <c r="M163" s="87"/>
      <c r="N163" s="92"/>
      <c r="O163" s="93"/>
      <c r="P163" s="94"/>
      <c r="Q163" s="95"/>
      <c r="R163" s="88"/>
      <c r="S163" s="88"/>
      <c r="T163" s="88"/>
      <c r="U163" s="88"/>
      <c r="V163" s="88"/>
      <c r="W163" s="88"/>
      <c r="X163" s="88"/>
      <c r="Y163" s="88"/>
      <c r="Z163" s="89"/>
      <c r="AA163" s="89"/>
      <c r="AB163" s="89"/>
      <c r="AC163" s="246"/>
      <c r="AD163" s="247"/>
      <c r="AE163" s="246"/>
      <c r="AF163" s="17"/>
      <c r="AG163" s="10"/>
      <c r="AH163" s="10"/>
      <c r="AI163" s="10"/>
      <c r="AJ163" s="10"/>
      <c r="AK163" s="10"/>
      <c r="AL163" s="10"/>
      <c r="AM163" s="10"/>
      <c r="AN163" s="10"/>
      <c r="AO163" s="10"/>
      <c r="AP163" s="10"/>
      <c r="AQ163" s="10"/>
      <c r="AR163" s="10"/>
      <c r="AS163" s="10"/>
      <c r="AT163" s="10"/>
      <c r="AU163" s="10"/>
    </row>
    <row r="164" spans="2:47" x14ac:dyDescent="0.25">
      <c r="B164" s="15">
        <v>157</v>
      </c>
      <c r="C164" s="90"/>
      <c r="D164" s="56"/>
      <c r="E164" s="87"/>
      <c r="F164" s="87"/>
      <c r="G164" s="87"/>
      <c r="H164" s="91"/>
      <c r="I164" s="91"/>
      <c r="J164" s="91"/>
      <c r="K164" s="91"/>
      <c r="L164" s="91"/>
      <c r="M164" s="87"/>
      <c r="N164" s="92"/>
      <c r="O164" s="93"/>
      <c r="P164" s="94"/>
      <c r="Q164" s="95"/>
      <c r="R164" s="88"/>
      <c r="S164" s="88"/>
      <c r="T164" s="88"/>
      <c r="U164" s="88"/>
      <c r="V164" s="88"/>
      <c r="W164" s="88"/>
      <c r="X164" s="88"/>
      <c r="Y164" s="88"/>
      <c r="Z164" s="89"/>
      <c r="AA164" s="89"/>
      <c r="AB164" s="89"/>
      <c r="AC164" s="246"/>
      <c r="AD164" s="247"/>
      <c r="AE164" s="246"/>
      <c r="AF164" s="17"/>
      <c r="AG164" s="10"/>
      <c r="AH164" s="10"/>
      <c r="AI164" s="10"/>
      <c r="AJ164" s="10"/>
      <c r="AK164" s="10"/>
      <c r="AL164" s="10"/>
      <c r="AM164" s="10"/>
      <c r="AN164" s="10"/>
      <c r="AO164" s="10"/>
      <c r="AP164" s="10"/>
      <c r="AQ164" s="10"/>
      <c r="AR164" s="10"/>
      <c r="AS164" s="10"/>
      <c r="AT164" s="10"/>
      <c r="AU164" s="10"/>
    </row>
    <row r="165" spans="2:47" x14ac:dyDescent="0.25">
      <c r="B165" s="15">
        <v>158</v>
      </c>
      <c r="C165" s="90"/>
      <c r="D165" s="56"/>
      <c r="E165" s="87"/>
      <c r="F165" s="87"/>
      <c r="G165" s="87"/>
      <c r="H165" s="91"/>
      <c r="I165" s="91"/>
      <c r="J165" s="91"/>
      <c r="K165" s="91"/>
      <c r="L165" s="91"/>
      <c r="M165" s="87"/>
      <c r="N165" s="92"/>
      <c r="O165" s="93"/>
      <c r="P165" s="94"/>
      <c r="Q165" s="95"/>
      <c r="R165" s="88"/>
      <c r="S165" s="88"/>
      <c r="T165" s="88"/>
      <c r="U165" s="88"/>
      <c r="V165" s="88"/>
      <c r="W165" s="88"/>
      <c r="X165" s="88"/>
      <c r="Y165" s="88"/>
      <c r="Z165" s="89"/>
      <c r="AA165" s="89"/>
      <c r="AB165" s="89"/>
      <c r="AC165" s="246"/>
      <c r="AD165" s="247"/>
      <c r="AE165" s="246"/>
      <c r="AF165" s="17"/>
      <c r="AG165" s="10"/>
      <c r="AH165" s="10"/>
      <c r="AI165" s="10"/>
      <c r="AJ165" s="10"/>
      <c r="AK165" s="10"/>
      <c r="AL165" s="10"/>
      <c r="AM165" s="10"/>
      <c r="AN165" s="10"/>
      <c r="AO165" s="10"/>
      <c r="AP165" s="10"/>
      <c r="AQ165" s="10"/>
      <c r="AR165" s="10"/>
      <c r="AS165" s="10"/>
      <c r="AT165" s="10"/>
      <c r="AU165" s="10"/>
    </row>
    <row r="166" spans="2:47" x14ac:dyDescent="0.25">
      <c r="B166" s="15">
        <v>159</v>
      </c>
      <c r="C166" s="90"/>
      <c r="D166" s="56"/>
      <c r="E166" s="87"/>
      <c r="F166" s="87"/>
      <c r="G166" s="87"/>
      <c r="H166" s="91"/>
      <c r="I166" s="91"/>
      <c r="J166" s="91"/>
      <c r="K166" s="91"/>
      <c r="L166" s="91"/>
      <c r="M166" s="87"/>
      <c r="N166" s="92"/>
      <c r="O166" s="93"/>
      <c r="P166" s="94"/>
      <c r="Q166" s="95"/>
      <c r="R166" s="88"/>
      <c r="S166" s="88"/>
      <c r="T166" s="88"/>
      <c r="U166" s="88"/>
      <c r="V166" s="88"/>
      <c r="W166" s="88"/>
      <c r="X166" s="88"/>
      <c r="Y166" s="88"/>
      <c r="Z166" s="89"/>
      <c r="AA166" s="89"/>
      <c r="AB166" s="89"/>
      <c r="AC166" s="246"/>
      <c r="AD166" s="247"/>
      <c r="AE166" s="246"/>
      <c r="AF166" s="17"/>
      <c r="AG166" s="10"/>
      <c r="AH166" s="10"/>
      <c r="AI166" s="10"/>
      <c r="AJ166" s="10"/>
      <c r="AK166" s="10"/>
      <c r="AL166" s="10"/>
      <c r="AM166" s="10"/>
      <c r="AN166" s="10"/>
      <c r="AO166" s="10"/>
      <c r="AP166" s="10"/>
      <c r="AQ166" s="10"/>
      <c r="AR166" s="10"/>
      <c r="AS166" s="10"/>
      <c r="AT166" s="10"/>
      <c r="AU166" s="10"/>
    </row>
    <row r="167" spans="2:47" x14ac:dyDescent="0.25">
      <c r="B167" s="15">
        <v>160</v>
      </c>
      <c r="C167" s="90"/>
      <c r="D167" s="56"/>
      <c r="E167" s="87"/>
      <c r="F167" s="87"/>
      <c r="G167" s="87"/>
      <c r="H167" s="91"/>
      <c r="I167" s="91"/>
      <c r="J167" s="91"/>
      <c r="K167" s="91"/>
      <c r="L167" s="91"/>
      <c r="M167" s="87"/>
      <c r="N167" s="92"/>
      <c r="O167" s="93"/>
      <c r="P167" s="94"/>
      <c r="Q167" s="95"/>
      <c r="R167" s="88"/>
      <c r="S167" s="88"/>
      <c r="T167" s="88"/>
      <c r="U167" s="88"/>
      <c r="V167" s="88"/>
      <c r="W167" s="88"/>
      <c r="X167" s="88"/>
      <c r="Y167" s="88"/>
      <c r="Z167" s="89"/>
      <c r="AA167" s="89"/>
      <c r="AB167" s="89"/>
      <c r="AC167" s="246"/>
      <c r="AD167" s="247"/>
      <c r="AE167" s="246"/>
      <c r="AF167" s="17"/>
      <c r="AG167" s="10"/>
      <c r="AH167" s="10"/>
      <c r="AI167" s="10"/>
      <c r="AJ167" s="10"/>
      <c r="AK167" s="10"/>
      <c r="AL167" s="10"/>
      <c r="AM167" s="10"/>
      <c r="AN167" s="10"/>
      <c r="AO167" s="10"/>
      <c r="AP167" s="10"/>
      <c r="AQ167" s="10"/>
      <c r="AR167" s="10"/>
      <c r="AS167" s="10"/>
      <c r="AT167" s="10"/>
      <c r="AU167" s="10"/>
    </row>
    <row r="168" spans="2:47" x14ac:dyDescent="0.25">
      <c r="B168" s="15">
        <v>161</v>
      </c>
      <c r="C168" s="90"/>
      <c r="D168" s="56"/>
      <c r="E168" s="87"/>
      <c r="F168" s="87"/>
      <c r="G168" s="87"/>
      <c r="H168" s="91"/>
      <c r="I168" s="91"/>
      <c r="J168" s="91"/>
      <c r="K168" s="91"/>
      <c r="L168" s="91"/>
      <c r="M168" s="87"/>
      <c r="N168" s="92"/>
      <c r="O168" s="93"/>
      <c r="P168" s="94"/>
      <c r="Q168" s="95"/>
      <c r="R168" s="88"/>
      <c r="S168" s="88"/>
      <c r="T168" s="88"/>
      <c r="U168" s="88"/>
      <c r="V168" s="88"/>
      <c r="W168" s="88"/>
      <c r="X168" s="88"/>
      <c r="Y168" s="88"/>
      <c r="Z168" s="89"/>
      <c r="AA168" s="89"/>
      <c r="AB168" s="89"/>
      <c r="AC168" s="246"/>
      <c r="AD168" s="247"/>
      <c r="AE168" s="246"/>
      <c r="AF168" s="17"/>
      <c r="AG168" s="10"/>
      <c r="AH168" s="10"/>
      <c r="AI168" s="10"/>
      <c r="AJ168" s="10"/>
      <c r="AK168" s="10"/>
      <c r="AL168" s="10"/>
      <c r="AM168" s="10"/>
      <c r="AN168" s="10"/>
      <c r="AO168" s="10"/>
      <c r="AP168" s="10"/>
      <c r="AQ168" s="10"/>
      <c r="AR168" s="10"/>
      <c r="AS168" s="10"/>
      <c r="AT168" s="10"/>
      <c r="AU168" s="10"/>
    </row>
    <row r="169" spans="2:47" x14ac:dyDescent="0.25">
      <c r="B169" s="15">
        <v>162</v>
      </c>
      <c r="C169" s="90"/>
      <c r="D169" s="56"/>
      <c r="E169" s="87"/>
      <c r="F169" s="87"/>
      <c r="G169" s="87"/>
      <c r="H169" s="91"/>
      <c r="I169" s="91"/>
      <c r="J169" s="91"/>
      <c r="K169" s="91"/>
      <c r="L169" s="91"/>
      <c r="M169" s="87"/>
      <c r="N169" s="92"/>
      <c r="O169" s="93"/>
      <c r="P169" s="94"/>
      <c r="Q169" s="95"/>
      <c r="R169" s="88"/>
      <c r="S169" s="88"/>
      <c r="T169" s="88"/>
      <c r="U169" s="88"/>
      <c r="V169" s="88"/>
      <c r="W169" s="88"/>
      <c r="X169" s="88"/>
      <c r="Y169" s="88"/>
      <c r="Z169" s="89"/>
      <c r="AA169" s="89"/>
      <c r="AB169" s="89"/>
      <c r="AC169" s="246"/>
      <c r="AD169" s="247"/>
      <c r="AE169" s="246"/>
      <c r="AF169" s="17"/>
      <c r="AG169" s="10"/>
      <c r="AH169" s="10"/>
      <c r="AI169" s="10"/>
      <c r="AJ169" s="10"/>
      <c r="AK169" s="10"/>
      <c r="AL169" s="10"/>
      <c r="AM169" s="10"/>
      <c r="AN169" s="10"/>
      <c r="AO169" s="10"/>
      <c r="AP169" s="10"/>
      <c r="AQ169" s="10"/>
      <c r="AR169" s="10"/>
      <c r="AS169" s="10"/>
      <c r="AT169" s="10"/>
      <c r="AU169" s="10"/>
    </row>
    <row r="170" spans="2:47" x14ac:dyDescent="0.25">
      <c r="B170" s="15">
        <v>163</v>
      </c>
      <c r="C170" s="90"/>
      <c r="D170" s="56"/>
      <c r="E170" s="87"/>
      <c r="F170" s="87"/>
      <c r="G170" s="87"/>
      <c r="H170" s="91"/>
      <c r="I170" s="91"/>
      <c r="J170" s="91"/>
      <c r="K170" s="91"/>
      <c r="L170" s="91"/>
      <c r="M170" s="87"/>
      <c r="N170" s="92"/>
      <c r="O170" s="93"/>
      <c r="P170" s="94"/>
      <c r="Q170" s="95"/>
      <c r="R170" s="88"/>
      <c r="S170" s="88"/>
      <c r="T170" s="88"/>
      <c r="U170" s="88"/>
      <c r="V170" s="88"/>
      <c r="W170" s="88"/>
      <c r="X170" s="88"/>
      <c r="Y170" s="88"/>
      <c r="Z170" s="89"/>
      <c r="AA170" s="89"/>
      <c r="AB170" s="89"/>
      <c r="AC170" s="246"/>
      <c r="AD170" s="247"/>
      <c r="AE170" s="246"/>
      <c r="AF170" s="17"/>
      <c r="AG170" s="10"/>
      <c r="AH170" s="10"/>
      <c r="AI170" s="10"/>
      <c r="AJ170" s="10"/>
      <c r="AK170" s="10"/>
      <c r="AL170" s="10"/>
      <c r="AM170" s="10"/>
      <c r="AN170" s="10"/>
      <c r="AO170" s="10"/>
      <c r="AP170" s="10"/>
      <c r="AQ170" s="10"/>
      <c r="AR170" s="10"/>
      <c r="AS170" s="10"/>
      <c r="AT170" s="10"/>
      <c r="AU170" s="10"/>
    </row>
    <row r="171" spans="2:47" x14ac:dyDescent="0.25">
      <c r="B171" s="15">
        <v>164</v>
      </c>
      <c r="C171" s="90"/>
      <c r="D171" s="56"/>
      <c r="E171" s="87"/>
      <c r="F171" s="87"/>
      <c r="G171" s="87"/>
      <c r="H171" s="91"/>
      <c r="I171" s="91"/>
      <c r="J171" s="91"/>
      <c r="K171" s="91"/>
      <c r="L171" s="91"/>
      <c r="M171" s="87"/>
      <c r="N171" s="92"/>
      <c r="O171" s="93"/>
      <c r="P171" s="94"/>
      <c r="Q171" s="95"/>
      <c r="R171" s="88"/>
      <c r="S171" s="88"/>
      <c r="T171" s="88"/>
      <c r="U171" s="88"/>
      <c r="V171" s="88"/>
      <c r="W171" s="88"/>
      <c r="X171" s="88"/>
      <c r="Y171" s="88"/>
      <c r="Z171" s="89"/>
      <c r="AA171" s="89"/>
      <c r="AB171" s="89"/>
      <c r="AC171" s="246"/>
      <c r="AD171" s="247"/>
      <c r="AE171" s="246"/>
      <c r="AF171" s="17"/>
      <c r="AG171" s="10"/>
      <c r="AH171" s="10"/>
      <c r="AI171" s="10"/>
      <c r="AJ171" s="10"/>
      <c r="AK171" s="10"/>
      <c r="AL171" s="10"/>
      <c r="AM171" s="10"/>
      <c r="AN171" s="10"/>
      <c r="AO171" s="10"/>
      <c r="AP171" s="10"/>
      <c r="AQ171" s="10"/>
      <c r="AR171" s="10"/>
      <c r="AS171" s="10"/>
      <c r="AT171" s="10"/>
      <c r="AU171" s="10"/>
    </row>
    <row r="172" spans="2:47" x14ac:dyDescent="0.25">
      <c r="B172" s="15">
        <v>165</v>
      </c>
      <c r="C172" s="90"/>
      <c r="D172" s="56"/>
      <c r="E172" s="87"/>
      <c r="F172" s="87"/>
      <c r="G172" s="87"/>
      <c r="H172" s="91"/>
      <c r="I172" s="91"/>
      <c r="J172" s="91"/>
      <c r="K172" s="91"/>
      <c r="L172" s="91"/>
      <c r="M172" s="87"/>
      <c r="N172" s="92"/>
      <c r="O172" s="93"/>
      <c r="P172" s="94"/>
      <c r="Q172" s="95"/>
      <c r="R172" s="88"/>
      <c r="S172" s="88"/>
      <c r="T172" s="88"/>
      <c r="U172" s="88"/>
      <c r="V172" s="88"/>
      <c r="W172" s="88"/>
      <c r="X172" s="88"/>
      <c r="Y172" s="88"/>
      <c r="Z172" s="89"/>
      <c r="AA172" s="89"/>
      <c r="AB172" s="89"/>
      <c r="AC172" s="246"/>
      <c r="AD172" s="247"/>
      <c r="AE172" s="246"/>
      <c r="AF172" s="17"/>
      <c r="AG172" s="10"/>
      <c r="AH172" s="10"/>
      <c r="AI172" s="10"/>
      <c r="AJ172" s="10"/>
      <c r="AK172" s="10"/>
      <c r="AL172" s="10"/>
      <c r="AM172" s="10"/>
      <c r="AN172" s="10"/>
      <c r="AO172" s="10"/>
      <c r="AP172" s="10"/>
      <c r="AQ172" s="10"/>
      <c r="AR172" s="10"/>
      <c r="AS172" s="10"/>
      <c r="AT172" s="10"/>
      <c r="AU172" s="10"/>
    </row>
    <row r="173" spans="2:47" x14ac:dyDescent="0.25">
      <c r="B173" s="15">
        <v>166</v>
      </c>
      <c r="C173" s="90"/>
      <c r="D173" s="56"/>
      <c r="E173" s="87"/>
      <c r="F173" s="87"/>
      <c r="G173" s="87"/>
      <c r="H173" s="91"/>
      <c r="I173" s="91"/>
      <c r="J173" s="91"/>
      <c r="K173" s="91"/>
      <c r="L173" s="91"/>
      <c r="M173" s="87"/>
      <c r="N173" s="92"/>
      <c r="O173" s="93"/>
      <c r="P173" s="94"/>
      <c r="Q173" s="95"/>
      <c r="R173" s="88"/>
      <c r="S173" s="88"/>
      <c r="T173" s="88"/>
      <c r="U173" s="88"/>
      <c r="V173" s="88"/>
      <c r="W173" s="88"/>
      <c r="X173" s="88"/>
      <c r="Y173" s="88"/>
      <c r="Z173" s="89"/>
      <c r="AA173" s="89"/>
      <c r="AB173" s="89"/>
      <c r="AC173" s="246"/>
      <c r="AD173" s="247"/>
      <c r="AE173" s="246"/>
      <c r="AF173" s="17"/>
      <c r="AG173" s="10"/>
      <c r="AH173" s="10"/>
      <c r="AI173" s="10"/>
      <c r="AJ173" s="10"/>
      <c r="AK173" s="10"/>
      <c r="AL173" s="10"/>
      <c r="AM173" s="10"/>
      <c r="AN173" s="10"/>
      <c r="AO173" s="10"/>
      <c r="AP173" s="10"/>
      <c r="AQ173" s="10"/>
      <c r="AR173" s="10"/>
      <c r="AS173" s="10"/>
      <c r="AT173" s="10"/>
      <c r="AU173" s="10"/>
    </row>
    <row r="174" spans="2:47" x14ac:dyDescent="0.25">
      <c r="B174" s="15">
        <v>167</v>
      </c>
      <c r="C174" s="90"/>
      <c r="D174" s="56"/>
      <c r="E174" s="87"/>
      <c r="F174" s="87"/>
      <c r="G174" s="87"/>
      <c r="H174" s="91"/>
      <c r="I174" s="91"/>
      <c r="J174" s="91"/>
      <c r="K174" s="91"/>
      <c r="L174" s="91"/>
      <c r="M174" s="87"/>
      <c r="N174" s="92"/>
      <c r="O174" s="93"/>
      <c r="P174" s="94"/>
      <c r="Q174" s="95"/>
      <c r="R174" s="88"/>
      <c r="S174" s="88"/>
      <c r="T174" s="88"/>
      <c r="U174" s="88"/>
      <c r="V174" s="88"/>
      <c r="W174" s="88"/>
      <c r="X174" s="88"/>
      <c r="Y174" s="88"/>
      <c r="Z174" s="89"/>
      <c r="AA174" s="89"/>
      <c r="AB174" s="89"/>
      <c r="AC174" s="246"/>
      <c r="AD174" s="247"/>
      <c r="AE174" s="246"/>
      <c r="AF174" s="17"/>
      <c r="AG174" s="10"/>
      <c r="AH174" s="10"/>
      <c r="AI174" s="10"/>
      <c r="AJ174" s="10"/>
      <c r="AK174" s="10"/>
      <c r="AL174" s="10"/>
      <c r="AM174" s="10"/>
      <c r="AN174" s="10"/>
      <c r="AO174" s="10"/>
      <c r="AP174" s="10"/>
      <c r="AQ174" s="10"/>
      <c r="AR174" s="10"/>
      <c r="AS174" s="10"/>
      <c r="AT174" s="10"/>
      <c r="AU174" s="10"/>
    </row>
    <row r="175" spans="2:47" x14ac:dyDescent="0.25">
      <c r="B175" s="15">
        <v>168</v>
      </c>
      <c r="C175" s="90"/>
      <c r="D175" s="56"/>
      <c r="E175" s="87"/>
      <c r="F175" s="87"/>
      <c r="G175" s="87"/>
      <c r="H175" s="91"/>
      <c r="I175" s="91"/>
      <c r="J175" s="91"/>
      <c r="K175" s="91"/>
      <c r="L175" s="91"/>
      <c r="M175" s="87"/>
      <c r="N175" s="92"/>
      <c r="O175" s="93"/>
      <c r="P175" s="94"/>
      <c r="Q175" s="95"/>
      <c r="R175" s="88"/>
      <c r="S175" s="88"/>
      <c r="T175" s="88"/>
      <c r="U175" s="88"/>
      <c r="V175" s="88"/>
      <c r="W175" s="88"/>
      <c r="X175" s="88"/>
      <c r="Y175" s="88"/>
      <c r="Z175" s="89"/>
      <c r="AA175" s="89"/>
      <c r="AB175" s="89"/>
      <c r="AC175" s="246"/>
      <c r="AD175" s="247"/>
      <c r="AE175" s="246"/>
      <c r="AF175" s="17"/>
      <c r="AG175" s="10"/>
      <c r="AH175" s="10"/>
      <c r="AI175" s="10"/>
      <c r="AJ175" s="10"/>
      <c r="AK175" s="10"/>
      <c r="AL175" s="10"/>
      <c r="AM175" s="10"/>
      <c r="AN175" s="10"/>
      <c r="AO175" s="10"/>
      <c r="AP175" s="10"/>
      <c r="AQ175" s="10"/>
      <c r="AR175" s="10"/>
      <c r="AS175" s="10"/>
      <c r="AT175" s="10"/>
      <c r="AU175" s="10"/>
    </row>
    <row r="176" spans="2:47" x14ac:dyDescent="0.25">
      <c r="B176" s="15">
        <v>169</v>
      </c>
      <c r="C176" s="90"/>
      <c r="D176" s="56"/>
      <c r="E176" s="87"/>
      <c r="F176" s="87"/>
      <c r="G176" s="87"/>
      <c r="H176" s="91"/>
      <c r="I176" s="91"/>
      <c r="J176" s="91"/>
      <c r="K176" s="91"/>
      <c r="L176" s="91"/>
      <c r="M176" s="87"/>
      <c r="N176" s="92"/>
      <c r="O176" s="93"/>
      <c r="P176" s="94"/>
      <c r="Q176" s="95"/>
      <c r="R176" s="88"/>
      <c r="S176" s="88"/>
      <c r="T176" s="88"/>
      <c r="U176" s="88"/>
      <c r="V176" s="88"/>
      <c r="W176" s="88"/>
      <c r="X176" s="88"/>
      <c r="Y176" s="88"/>
      <c r="Z176" s="89"/>
      <c r="AA176" s="89"/>
      <c r="AB176" s="89"/>
      <c r="AC176" s="246"/>
      <c r="AD176" s="247"/>
      <c r="AE176" s="246"/>
      <c r="AF176" s="17"/>
      <c r="AG176" s="10"/>
      <c r="AH176" s="10"/>
      <c r="AI176" s="10"/>
      <c r="AJ176" s="10"/>
      <c r="AK176" s="10"/>
      <c r="AL176" s="10"/>
      <c r="AM176" s="10"/>
      <c r="AN176" s="10"/>
      <c r="AO176" s="10"/>
      <c r="AP176" s="10"/>
      <c r="AQ176" s="10"/>
      <c r="AR176" s="10"/>
      <c r="AS176" s="10"/>
      <c r="AT176" s="10"/>
      <c r="AU176" s="10"/>
    </row>
    <row r="177" spans="2:47" x14ac:dyDescent="0.25">
      <c r="B177" s="15">
        <v>170</v>
      </c>
      <c r="C177" s="90"/>
      <c r="D177" s="56"/>
      <c r="E177" s="87"/>
      <c r="F177" s="87"/>
      <c r="G177" s="87"/>
      <c r="H177" s="91"/>
      <c r="I177" s="91"/>
      <c r="J177" s="91"/>
      <c r="K177" s="91"/>
      <c r="L177" s="91"/>
      <c r="M177" s="87"/>
      <c r="N177" s="92"/>
      <c r="O177" s="93"/>
      <c r="P177" s="94"/>
      <c r="Q177" s="95"/>
      <c r="R177" s="88"/>
      <c r="S177" s="88"/>
      <c r="T177" s="88"/>
      <c r="U177" s="88"/>
      <c r="V177" s="88"/>
      <c r="W177" s="88"/>
      <c r="X177" s="88"/>
      <c r="Y177" s="88"/>
      <c r="Z177" s="89"/>
      <c r="AA177" s="89"/>
      <c r="AB177" s="89"/>
      <c r="AC177" s="246"/>
      <c r="AD177" s="247"/>
      <c r="AE177" s="246"/>
      <c r="AF177" s="17"/>
      <c r="AG177" s="10"/>
      <c r="AH177" s="10"/>
      <c r="AI177" s="10"/>
      <c r="AJ177" s="10"/>
      <c r="AK177" s="10"/>
      <c r="AL177" s="10"/>
      <c r="AM177" s="10"/>
      <c r="AN177" s="10"/>
      <c r="AO177" s="10"/>
      <c r="AP177" s="10"/>
      <c r="AQ177" s="10"/>
      <c r="AR177" s="10"/>
      <c r="AS177" s="10"/>
      <c r="AT177" s="10"/>
      <c r="AU177" s="10"/>
    </row>
    <row r="178" spans="2:47" x14ac:dyDescent="0.25">
      <c r="B178" s="15">
        <v>171</v>
      </c>
      <c r="C178" s="90"/>
      <c r="D178" s="56"/>
      <c r="E178" s="87"/>
      <c r="F178" s="87"/>
      <c r="G178" s="87"/>
      <c r="H178" s="91"/>
      <c r="I178" s="91"/>
      <c r="J178" s="91"/>
      <c r="K178" s="91"/>
      <c r="L178" s="91"/>
      <c r="M178" s="87"/>
      <c r="N178" s="92"/>
      <c r="O178" s="93"/>
      <c r="P178" s="94"/>
      <c r="Q178" s="95"/>
      <c r="R178" s="88"/>
      <c r="S178" s="88"/>
      <c r="T178" s="88"/>
      <c r="U178" s="88"/>
      <c r="V178" s="88"/>
      <c r="W178" s="88"/>
      <c r="X178" s="88"/>
      <c r="Y178" s="88"/>
      <c r="Z178" s="89"/>
      <c r="AA178" s="89"/>
      <c r="AB178" s="89"/>
      <c r="AC178" s="246"/>
      <c r="AD178" s="247"/>
      <c r="AE178" s="246"/>
      <c r="AF178" s="17"/>
      <c r="AG178" s="10"/>
      <c r="AH178" s="10"/>
      <c r="AI178" s="10"/>
      <c r="AJ178" s="10"/>
      <c r="AK178" s="10"/>
      <c r="AL178" s="10"/>
      <c r="AM178" s="10"/>
      <c r="AN178" s="10"/>
      <c r="AO178" s="10"/>
      <c r="AP178" s="10"/>
      <c r="AQ178" s="10"/>
      <c r="AR178" s="10"/>
      <c r="AS178" s="10"/>
      <c r="AT178" s="10"/>
      <c r="AU178" s="10"/>
    </row>
    <row r="179" spans="2:47" x14ac:dyDescent="0.25">
      <c r="B179" s="15">
        <v>172</v>
      </c>
      <c r="C179" s="90"/>
      <c r="D179" s="56"/>
      <c r="E179" s="87"/>
      <c r="F179" s="87"/>
      <c r="G179" s="87"/>
      <c r="H179" s="91"/>
      <c r="I179" s="91"/>
      <c r="J179" s="91"/>
      <c r="K179" s="91"/>
      <c r="L179" s="91"/>
      <c r="M179" s="87"/>
      <c r="N179" s="92"/>
      <c r="O179" s="93"/>
      <c r="P179" s="94"/>
      <c r="Q179" s="95"/>
      <c r="R179" s="88"/>
      <c r="S179" s="88"/>
      <c r="T179" s="88"/>
      <c r="U179" s="88"/>
      <c r="V179" s="88"/>
      <c r="W179" s="88"/>
      <c r="X179" s="88"/>
      <c r="Y179" s="88"/>
      <c r="Z179" s="89"/>
      <c r="AA179" s="89"/>
      <c r="AB179" s="89"/>
      <c r="AC179" s="246"/>
      <c r="AD179" s="247"/>
      <c r="AE179" s="246"/>
      <c r="AF179" s="17"/>
      <c r="AG179" s="10"/>
      <c r="AH179" s="10"/>
      <c r="AI179" s="10"/>
      <c r="AJ179" s="10"/>
      <c r="AK179" s="10"/>
      <c r="AL179" s="10"/>
      <c r="AM179" s="10"/>
      <c r="AN179" s="10"/>
      <c r="AO179" s="10"/>
      <c r="AP179" s="10"/>
      <c r="AQ179" s="10"/>
      <c r="AR179" s="10"/>
      <c r="AS179" s="10"/>
      <c r="AT179" s="10"/>
      <c r="AU179" s="10"/>
    </row>
    <row r="180" spans="2:47" x14ac:dyDescent="0.25">
      <c r="B180" s="15">
        <v>173</v>
      </c>
      <c r="C180" s="90"/>
      <c r="D180" s="56"/>
      <c r="E180" s="87"/>
      <c r="F180" s="87"/>
      <c r="G180" s="87"/>
      <c r="H180" s="91"/>
      <c r="I180" s="91"/>
      <c r="J180" s="91"/>
      <c r="K180" s="91"/>
      <c r="L180" s="91"/>
      <c r="M180" s="87"/>
      <c r="N180" s="92"/>
      <c r="O180" s="93"/>
      <c r="P180" s="94"/>
      <c r="Q180" s="95"/>
      <c r="R180" s="88"/>
      <c r="S180" s="88"/>
      <c r="T180" s="88"/>
      <c r="U180" s="88"/>
      <c r="V180" s="88"/>
      <c r="W180" s="88"/>
      <c r="X180" s="88"/>
      <c r="Y180" s="88"/>
      <c r="Z180" s="89"/>
      <c r="AA180" s="89"/>
      <c r="AB180" s="89"/>
      <c r="AC180" s="246"/>
      <c r="AD180" s="247"/>
      <c r="AE180" s="246"/>
      <c r="AF180" s="17"/>
      <c r="AG180" s="10"/>
      <c r="AH180" s="10"/>
      <c r="AI180" s="10"/>
      <c r="AJ180" s="10"/>
      <c r="AK180" s="10"/>
      <c r="AL180" s="10"/>
      <c r="AM180" s="10"/>
      <c r="AN180" s="10"/>
      <c r="AO180" s="10"/>
      <c r="AP180" s="10"/>
      <c r="AQ180" s="10"/>
      <c r="AR180" s="10"/>
      <c r="AS180" s="10"/>
      <c r="AT180" s="10"/>
      <c r="AU180" s="10"/>
    </row>
    <row r="181" spans="2:47" x14ac:dyDescent="0.25">
      <c r="B181" s="15">
        <v>174</v>
      </c>
      <c r="C181" s="90"/>
      <c r="D181" s="56"/>
      <c r="E181" s="87"/>
      <c r="F181" s="87"/>
      <c r="G181" s="87"/>
      <c r="H181" s="91"/>
      <c r="I181" s="91"/>
      <c r="J181" s="91"/>
      <c r="K181" s="91"/>
      <c r="L181" s="91"/>
      <c r="M181" s="87"/>
      <c r="N181" s="92"/>
      <c r="O181" s="93"/>
      <c r="P181" s="94"/>
      <c r="Q181" s="95"/>
      <c r="R181" s="88"/>
      <c r="S181" s="88"/>
      <c r="T181" s="88"/>
      <c r="U181" s="88"/>
      <c r="V181" s="88"/>
      <c r="W181" s="88"/>
      <c r="X181" s="88"/>
      <c r="Y181" s="88"/>
      <c r="Z181" s="89"/>
      <c r="AA181" s="89"/>
      <c r="AB181" s="89"/>
      <c r="AC181" s="246"/>
      <c r="AD181" s="247"/>
      <c r="AE181" s="246"/>
      <c r="AF181" s="17"/>
      <c r="AG181" s="10"/>
      <c r="AH181" s="10"/>
      <c r="AI181" s="10"/>
      <c r="AJ181" s="10"/>
      <c r="AK181" s="10"/>
      <c r="AL181" s="10"/>
      <c r="AM181" s="10"/>
      <c r="AN181" s="10"/>
      <c r="AO181" s="10"/>
      <c r="AP181" s="10"/>
      <c r="AQ181" s="10"/>
      <c r="AR181" s="10"/>
      <c r="AS181" s="10"/>
      <c r="AT181" s="10"/>
      <c r="AU181" s="10"/>
    </row>
    <row r="182" spans="2:47" x14ac:dyDescent="0.25">
      <c r="B182" s="15">
        <v>175</v>
      </c>
      <c r="C182" s="90"/>
      <c r="D182" s="56"/>
      <c r="E182" s="87"/>
      <c r="F182" s="87"/>
      <c r="G182" s="87"/>
      <c r="H182" s="91"/>
      <c r="I182" s="91"/>
      <c r="J182" s="91"/>
      <c r="K182" s="91"/>
      <c r="L182" s="91"/>
      <c r="M182" s="87"/>
      <c r="N182" s="92"/>
      <c r="O182" s="93"/>
      <c r="P182" s="94"/>
      <c r="Q182" s="95"/>
      <c r="R182" s="88"/>
      <c r="S182" s="88"/>
      <c r="T182" s="88"/>
      <c r="U182" s="88"/>
      <c r="V182" s="88"/>
      <c r="W182" s="88"/>
      <c r="X182" s="88"/>
      <c r="Y182" s="88"/>
      <c r="Z182" s="89"/>
      <c r="AA182" s="89"/>
      <c r="AB182" s="89"/>
      <c r="AC182" s="246"/>
      <c r="AD182" s="247"/>
      <c r="AE182" s="246"/>
      <c r="AF182" s="17"/>
      <c r="AG182" s="10"/>
      <c r="AH182" s="10"/>
      <c r="AI182" s="10"/>
      <c r="AJ182" s="10"/>
      <c r="AK182" s="10"/>
      <c r="AL182" s="10"/>
      <c r="AM182" s="10"/>
      <c r="AN182" s="10"/>
      <c r="AO182" s="10"/>
      <c r="AP182" s="10"/>
      <c r="AQ182" s="10"/>
      <c r="AR182" s="10"/>
      <c r="AS182" s="10"/>
      <c r="AT182" s="10"/>
      <c r="AU182" s="10"/>
    </row>
    <row r="183" spans="2:47" x14ac:dyDescent="0.25">
      <c r="B183" s="15">
        <v>176</v>
      </c>
      <c r="C183" s="90"/>
      <c r="D183" s="56"/>
      <c r="E183" s="87"/>
      <c r="F183" s="87"/>
      <c r="G183" s="87"/>
      <c r="H183" s="91"/>
      <c r="I183" s="91"/>
      <c r="J183" s="91"/>
      <c r="K183" s="91"/>
      <c r="L183" s="91"/>
      <c r="M183" s="87"/>
      <c r="N183" s="92"/>
      <c r="O183" s="93"/>
      <c r="P183" s="94"/>
      <c r="Q183" s="95"/>
      <c r="R183" s="88"/>
      <c r="S183" s="88"/>
      <c r="T183" s="88"/>
      <c r="U183" s="88"/>
      <c r="V183" s="88"/>
      <c r="W183" s="88"/>
      <c r="X183" s="88"/>
      <c r="Y183" s="88"/>
      <c r="Z183" s="89"/>
      <c r="AA183" s="89"/>
      <c r="AB183" s="89"/>
      <c r="AC183" s="246"/>
      <c r="AD183" s="247"/>
      <c r="AE183" s="246"/>
      <c r="AF183" s="17"/>
      <c r="AG183" s="10"/>
      <c r="AH183" s="10"/>
      <c r="AI183" s="10"/>
      <c r="AJ183" s="10"/>
      <c r="AK183" s="10"/>
      <c r="AL183" s="10"/>
      <c r="AM183" s="10"/>
      <c r="AN183" s="10"/>
      <c r="AO183" s="10"/>
      <c r="AP183" s="10"/>
      <c r="AQ183" s="10"/>
      <c r="AR183" s="10"/>
      <c r="AS183" s="10"/>
      <c r="AT183" s="10"/>
      <c r="AU183" s="10"/>
    </row>
    <row r="184" spans="2:47" x14ac:dyDescent="0.25">
      <c r="B184" s="15">
        <v>177</v>
      </c>
      <c r="C184" s="90"/>
      <c r="D184" s="56"/>
      <c r="E184" s="87"/>
      <c r="F184" s="87"/>
      <c r="G184" s="87"/>
      <c r="H184" s="91"/>
      <c r="I184" s="91"/>
      <c r="J184" s="91"/>
      <c r="K184" s="91"/>
      <c r="L184" s="91"/>
      <c r="M184" s="87"/>
      <c r="N184" s="92"/>
      <c r="O184" s="93"/>
      <c r="P184" s="94"/>
      <c r="Q184" s="95"/>
      <c r="R184" s="88"/>
      <c r="S184" s="88"/>
      <c r="T184" s="88"/>
      <c r="U184" s="88"/>
      <c r="V184" s="88"/>
      <c r="W184" s="88"/>
      <c r="X184" s="88"/>
      <c r="Y184" s="88"/>
      <c r="Z184" s="89"/>
      <c r="AA184" s="89"/>
      <c r="AB184" s="89"/>
      <c r="AC184" s="246"/>
      <c r="AD184" s="247"/>
      <c r="AE184" s="246"/>
      <c r="AF184" s="17"/>
      <c r="AG184" s="10"/>
      <c r="AH184" s="10"/>
      <c r="AI184" s="10"/>
      <c r="AJ184" s="10"/>
      <c r="AK184" s="10"/>
      <c r="AL184" s="10"/>
      <c r="AM184" s="10"/>
      <c r="AN184" s="10"/>
      <c r="AO184" s="10"/>
      <c r="AP184" s="10"/>
      <c r="AQ184" s="10"/>
      <c r="AR184" s="10"/>
      <c r="AS184" s="10"/>
      <c r="AT184" s="10"/>
      <c r="AU184" s="10"/>
    </row>
    <row r="185" spans="2:47" x14ac:dyDescent="0.25">
      <c r="B185" s="15">
        <v>178</v>
      </c>
      <c r="C185" s="90"/>
      <c r="D185" s="56"/>
      <c r="E185" s="87"/>
      <c r="F185" s="87"/>
      <c r="G185" s="87"/>
      <c r="H185" s="91"/>
      <c r="I185" s="91"/>
      <c r="J185" s="91"/>
      <c r="K185" s="91"/>
      <c r="L185" s="91"/>
      <c r="M185" s="87"/>
      <c r="N185" s="92"/>
      <c r="O185" s="93"/>
      <c r="P185" s="94"/>
      <c r="Q185" s="95"/>
      <c r="R185" s="88"/>
      <c r="S185" s="88"/>
      <c r="T185" s="88"/>
      <c r="U185" s="88"/>
      <c r="V185" s="88"/>
      <c r="W185" s="88"/>
      <c r="X185" s="88"/>
      <c r="Y185" s="88"/>
      <c r="Z185" s="89"/>
      <c r="AA185" s="89"/>
      <c r="AB185" s="89"/>
      <c r="AC185" s="246"/>
      <c r="AD185" s="247"/>
      <c r="AE185" s="246"/>
      <c r="AF185" s="17"/>
      <c r="AG185" s="10"/>
      <c r="AH185" s="10"/>
      <c r="AI185" s="10"/>
      <c r="AJ185" s="10"/>
      <c r="AK185" s="10"/>
      <c r="AL185" s="10"/>
      <c r="AM185" s="10"/>
      <c r="AN185" s="10"/>
      <c r="AO185" s="10"/>
      <c r="AP185" s="10"/>
      <c r="AQ185" s="10"/>
      <c r="AR185" s="10"/>
      <c r="AS185" s="10"/>
      <c r="AT185" s="10"/>
      <c r="AU185" s="10"/>
    </row>
    <row r="186" spans="2:47" x14ac:dyDescent="0.25">
      <c r="B186" s="15">
        <v>179</v>
      </c>
      <c r="C186" s="90"/>
      <c r="D186" s="56"/>
      <c r="E186" s="87"/>
      <c r="F186" s="87"/>
      <c r="G186" s="87"/>
      <c r="H186" s="91"/>
      <c r="I186" s="91"/>
      <c r="J186" s="91"/>
      <c r="K186" s="91"/>
      <c r="L186" s="91"/>
      <c r="M186" s="87"/>
      <c r="N186" s="92"/>
      <c r="O186" s="93"/>
      <c r="P186" s="94"/>
      <c r="Q186" s="95"/>
      <c r="R186" s="88"/>
      <c r="S186" s="88"/>
      <c r="T186" s="88"/>
      <c r="U186" s="88"/>
      <c r="V186" s="88"/>
      <c r="W186" s="88"/>
      <c r="X186" s="88"/>
      <c r="Y186" s="88"/>
      <c r="Z186" s="89"/>
      <c r="AA186" s="89"/>
      <c r="AB186" s="89"/>
      <c r="AC186" s="246"/>
      <c r="AD186" s="247"/>
      <c r="AE186" s="246"/>
      <c r="AF186" s="17"/>
      <c r="AG186" s="10"/>
      <c r="AH186" s="10"/>
      <c r="AI186" s="10"/>
      <c r="AJ186" s="10"/>
      <c r="AK186" s="10"/>
      <c r="AL186" s="10"/>
      <c r="AM186" s="10"/>
      <c r="AN186" s="10"/>
      <c r="AO186" s="10"/>
      <c r="AP186" s="10"/>
      <c r="AQ186" s="10"/>
      <c r="AR186" s="10"/>
      <c r="AS186" s="10"/>
      <c r="AT186" s="10"/>
      <c r="AU186" s="10"/>
    </row>
    <row r="187" spans="2:47" x14ac:dyDescent="0.25">
      <c r="B187" s="15">
        <v>180</v>
      </c>
      <c r="C187" s="90"/>
      <c r="D187" s="56"/>
      <c r="E187" s="87"/>
      <c r="F187" s="87"/>
      <c r="G187" s="87"/>
      <c r="H187" s="91"/>
      <c r="I187" s="91"/>
      <c r="J187" s="91"/>
      <c r="K187" s="91"/>
      <c r="L187" s="91"/>
      <c r="M187" s="87"/>
      <c r="N187" s="92"/>
      <c r="O187" s="93"/>
      <c r="P187" s="94"/>
      <c r="Q187" s="95"/>
      <c r="R187" s="88"/>
      <c r="S187" s="88"/>
      <c r="T187" s="88"/>
      <c r="U187" s="88"/>
      <c r="V187" s="88"/>
      <c r="W187" s="88"/>
      <c r="X187" s="88"/>
      <c r="Y187" s="88"/>
      <c r="Z187" s="89"/>
      <c r="AA187" s="89"/>
      <c r="AB187" s="89"/>
      <c r="AC187" s="246"/>
      <c r="AD187" s="247"/>
      <c r="AE187" s="246"/>
      <c r="AF187" s="17"/>
      <c r="AG187" s="10"/>
      <c r="AH187" s="10"/>
      <c r="AI187" s="10"/>
      <c r="AJ187" s="10"/>
      <c r="AK187" s="10"/>
      <c r="AL187" s="10"/>
      <c r="AM187" s="10"/>
      <c r="AN187" s="10"/>
      <c r="AO187" s="10"/>
      <c r="AP187" s="10"/>
      <c r="AQ187" s="10"/>
      <c r="AR187" s="10"/>
      <c r="AS187" s="10"/>
      <c r="AT187" s="10"/>
      <c r="AU187" s="10"/>
    </row>
    <row r="188" spans="2:47" x14ac:dyDescent="0.25">
      <c r="B188" s="15">
        <v>181</v>
      </c>
      <c r="C188" s="90"/>
      <c r="D188" s="56"/>
      <c r="E188" s="87"/>
      <c r="F188" s="87"/>
      <c r="G188" s="87"/>
      <c r="H188" s="91"/>
      <c r="I188" s="91"/>
      <c r="J188" s="91"/>
      <c r="K188" s="91"/>
      <c r="L188" s="91"/>
      <c r="M188" s="87"/>
      <c r="N188" s="92"/>
      <c r="O188" s="93"/>
      <c r="P188" s="94"/>
      <c r="Q188" s="95"/>
      <c r="R188" s="88"/>
      <c r="S188" s="88"/>
      <c r="T188" s="88"/>
      <c r="U188" s="88"/>
      <c r="V188" s="88"/>
      <c r="W188" s="88"/>
      <c r="X188" s="88"/>
      <c r="Y188" s="88"/>
      <c r="Z188" s="89"/>
      <c r="AA188" s="89"/>
      <c r="AB188" s="89"/>
      <c r="AC188" s="246"/>
      <c r="AD188" s="247"/>
      <c r="AE188" s="246"/>
      <c r="AF188" s="17"/>
      <c r="AG188" s="10"/>
      <c r="AH188" s="10"/>
      <c r="AI188" s="10"/>
      <c r="AJ188" s="10"/>
      <c r="AK188" s="10"/>
      <c r="AL188" s="10"/>
      <c r="AM188" s="10"/>
      <c r="AN188" s="10"/>
      <c r="AO188" s="10"/>
      <c r="AP188" s="10"/>
      <c r="AQ188" s="10"/>
      <c r="AR188" s="10"/>
      <c r="AS188" s="10"/>
      <c r="AT188" s="10"/>
      <c r="AU188" s="10"/>
    </row>
    <row r="189" spans="2:47" x14ac:dyDescent="0.25">
      <c r="B189" s="15">
        <v>182</v>
      </c>
      <c r="C189" s="90"/>
      <c r="D189" s="56"/>
      <c r="E189" s="87"/>
      <c r="F189" s="87"/>
      <c r="G189" s="87"/>
      <c r="H189" s="91"/>
      <c r="I189" s="91"/>
      <c r="J189" s="91"/>
      <c r="K189" s="91"/>
      <c r="L189" s="91"/>
      <c r="M189" s="87"/>
      <c r="N189" s="92"/>
      <c r="O189" s="93"/>
      <c r="P189" s="94"/>
      <c r="Q189" s="95"/>
      <c r="R189" s="88"/>
      <c r="S189" s="88"/>
      <c r="T189" s="88"/>
      <c r="U189" s="88"/>
      <c r="V189" s="88"/>
      <c r="W189" s="88"/>
      <c r="X189" s="88"/>
      <c r="Y189" s="88"/>
      <c r="Z189" s="89"/>
      <c r="AA189" s="89"/>
      <c r="AB189" s="89"/>
      <c r="AC189" s="246"/>
      <c r="AD189" s="247"/>
      <c r="AE189" s="246"/>
      <c r="AF189" s="17"/>
      <c r="AG189" s="10"/>
      <c r="AH189" s="10"/>
      <c r="AI189" s="10"/>
      <c r="AJ189" s="10"/>
      <c r="AK189" s="10"/>
      <c r="AL189" s="10"/>
      <c r="AM189" s="10"/>
      <c r="AN189" s="10"/>
      <c r="AO189" s="10"/>
      <c r="AP189" s="10"/>
      <c r="AQ189" s="10"/>
      <c r="AR189" s="10"/>
      <c r="AS189" s="10"/>
      <c r="AT189" s="10"/>
      <c r="AU189" s="10"/>
    </row>
    <row r="190" spans="2:47" x14ac:dyDescent="0.25">
      <c r="B190" s="15">
        <v>183</v>
      </c>
      <c r="C190" s="90"/>
      <c r="D190" s="56"/>
      <c r="E190" s="87"/>
      <c r="F190" s="87"/>
      <c r="G190" s="87"/>
      <c r="H190" s="91"/>
      <c r="I190" s="91"/>
      <c r="J190" s="91"/>
      <c r="K190" s="91"/>
      <c r="L190" s="91"/>
      <c r="M190" s="87"/>
      <c r="N190" s="92"/>
      <c r="O190" s="93"/>
      <c r="P190" s="94"/>
      <c r="Q190" s="95"/>
      <c r="R190" s="88"/>
      <c r="S190" s="88"/>
      <c r="T190" s="88"/>
      <c r="U190" s="88"/>
      <c r="V190" s="88"/>
      <c r="W190" s="88"/>
      <c r="X190" s="88"/>
      <c r="Y190" s="88"/>
      <c r="Z190" s="89"/>
      <c r="AA190" s="89"/>
      <c r="AB190" s="89"/>
      <c r="AC190" s="246"/>
      <c r="AD190" s="247"/>
      <c r="AE190" s="246"/>
      <c r="AF190" s="17"/>
      <c r="AG190" s="10"/>
      <c r="AH190" s="10"/>
      <c r="AI190" s="10"/>
      <c r="AJ190" s="10"/>
      <c r="AK190" s="10"/>
      <c r="AL190" s="10"/>
      <c r="AM190" s="10"/>
      <c r="AN190" s="10"/>
      <c r="AO190" s="10"/>
      <c r="AP190" s="10"/>
      <c r="AQ190" s="10"/>
      <c r="AR190" s="10"/>
      <c r="AS190" s="10"/>
      <c r="AT190" s="10"/>
      <c r="AU190" s="10"/>
    </row>
    <row r="191" spans="2:47" x14ac:dyDescent="0.25">
      <c r="B191" s="15">
        <v>184</v>
      </c>
      <c r="C191" s="90"/>
      <c r="D191" s="56"/>
      <c r="E191" s="87"/>
      <c r="F191" s="87"/>
      <c r="G191" s="87"/>
      <c r="H191" s="91"/>
      <c r="I191" s="91"/>
      <c r="J191" s="91"/>
      <c r="K191" s="91"/>
      <c r="L191" s="91"/>
      <c r="M191" s="87"/>
      <c r="N191" s="92"/>
      <c r="O191" s="93"/>
      <c r="P191" s="94"/>
      <c r="Q191" s="95"/>
      <c r="R191" s="88"/>
      <c r="S191" s="88"/>
      <c r="T191" s="88"/>
      <c r="U191" s="88"/>
      <c r="V191" s="88"/>
      <c r="W191" s="88"/>
      <c r="X191" s="88"/>
      <c r="Y191" s="88"/>
      <c r="Z191" s="89"/>
      <c r="AA191" s="89"/>
      <c r="AB191" s="89"/>
      <c r="AC191" s="246"/>
      <c r="AD191" s="247"/>
      <c r="AE191" s="246"/>
      <c r="AF191" s="17"/>
      <c r="AG191" s="10"/>
      <c r="AH191" s="10"/>
      <c r="AI191" s="10"/>
      <c r="AJ191" s="10"/>
      <c r="AK191" s="10"/>
      <c r="AL191" s="10"/>
      <c r="AM191" s="10"/>
      <c r="AN191" s="10"/>
      <c r="AO191" s="10"/>
      <c r="AP191" s="10"/>
      <c r="AQ191" s="10"/>
      <c r="AR191" s="10"/>
      <c r="AS191" s="10"/>
      <c r="AT191" s="10"/>
      <c r="AU191" s="10"/>
    </row>
    <row r="192" spans="2:47" x14ac:dyDescent="0.25">
      <c r="B192" s="15">
        <v>185</v>
      </c>
      <c r="C192" s="90"/>
      <c r="D192" s="56"/>
      <c r="E192" s="87"/>
      <c r="F192" s="87"/>
      <c r="G192" s="87"/>
      <c r="H192" s="91"/>
      <c r="I192" s="91"/>
      <c r="J192" s="91"/>
      <c r="K192" s="91"/>
      <c r="L192" s="91"/>
      <c r="M192" s="87"/>
      <c r="N192" s="92"/>
      <c r="O192" s="93"/>
      <c r="P192" s="94"/>
      <c r="Q192" s="95"/>
      <c r="R192" s="88"/>
      <c r="S192" s="88"/>
      <c r="T192" s="88"/>
      <c r="U192" s="88"/>
      <c r="V192" s="88"/>
      <c r="W192" s="88"/>
      <c r="X192" s="88"/>
      <c r="Y192" s="88"/>
      <c r="Z192" s="89"/>
      <c r="AA192" s="89"/>
      <c r="AB192" s="89"/>
      <c r="AC192" s="246"/>
      <c r="AD192" s="247"/>
      <c r="AE192" s="246"/>
      <c r="AF192" s="17"/>
      <c r="AG192" s="10"/>
      <c r="AH192" s="10"/>
      <c r="AI192" s="10"/>
      <c r="AJ192" s="10"/>
      <c r="AK192" s="10"/>
      <c r="AL192" s="10"/>
      <c r="AM192" s="10"/>
      <c r="AN192" s="10"/>
      <c r="AO192" s="10"/>
      <c r="AP192" s="10"/>
      <c r="AQ192" s="10"/>
      <c r="AR192" s="10"/>
      <c r="AS192" s="10"/>
      <c r="AT192" s="10"/>
      <c r="AU192" s="10"/>
    </row>
    <row r="193" spans="2:47" x14ac:dyDescent="0.25">
      <c r="B193" s="15">
        <v>186</v>
      </c>
      <c r="C193" s="90"/>
      <c r="D193" s="56"/>
      <c r="E193" s="87"/>
      <c r="F193" s="87"/>
      <c r="G193" s="87"/>
      <c r="H193" s="91"/>
      <c r="I193" s="91"/>
      <c r="J193" s="91"/>
      <c r="K193" s="91"/>
      <c r="L193" s="91"/>
      <c r="M193" s="87"/>
      <c r="N193" s="92"/>
      <c r="O193" s="93"/>
      <c r="P193" s="94"/>
      <c r="Q193" s="95"/>
      <c r="R193" s="88"/>
      <c r="S193" s="88"/>
      <c r="T193" s="88"/>
      <c r="U193" s="88"/>
      <c r="V193" s="88"/>
      <c r="W193" s="88"/>
      <c r="X193" s="88"/>
      <c r="Y193" s="88"/>
      <c r="Z193" s="89"/>
      <c r="AA193" s="89"/>
      <c r="AB193" s="89"/>
      <c r="AC193" s="246"/>
      <c r="AD193" s="247"/>
      <c r="AE193" s="246"/>
      <c r="AF193" s="17"/>
      <c r="AG193" s="10"/>
      <c r="AH193" s="10"/>
      <c r="AI193" s="10"/>
      <c r="AJ193" s="10"/>
      <c r="AK193" s="10"/>
      <c r="AL193" s="10"/>
      <c r="AM193" s="10"/>
      <c r="AN193" s="10"/>
      <c r="AO193" s="10"/>
      <c r="AP193" s="10"/>
      <c r="AQ193" s="10"/>
      <c r="AR193" s="10"/>
      <c r="AS193" s="10"/>
      <c r="AT193" s="10"/>
      <c r="AU193" s="10"/>
    </row>
    <row r="194" spans="2:47" x14ac:dyDescent="0.25">
      <c r="B194" s="15">
        <v>187</v>
      </c>
      <c r="C194" s="90"/>
      <c r="D194" s="56"/>
      <c r="E194" s="87"/>
      <c r="F194" s="87"/>
      <c r="G194" s="87"/>
      <c r="H194" s="91"/>
      <c r="I194" s="91"/>
      <c r="J194" s="91"/>
      <c r="K194" s="91"/>
      <c r="L194" s="91"/>
      <c r="M194" s="87"/>
      <c r="N194" s="92"/>
      <c r="O194" s="93"/>
      <c r="P194" s="94"/>
      <c r="Q194" s="95"/>
      <c r="R194" s="88"/>
      <c r="S194" s="88"/>
      <c r="T194" s="88"/>
      <c r="U194" s="88"/>
      <c r="V194" s="88"/>
      <c r="W194" s="88"/>
      <c r="X194" s="88"/>
      <c r="Y194" s="88"/>
      <c r="Z194" s="89"/>
      <c r="AA194" s="89"/>
      <c r="AB194" s="89"/>
      <c r="AC194" s="246"/>
      <c r="AD194" s="247"/>
      <c r="AE194" s="246"/>
      <c r="AF194" s="17"/>
      <c r="AG194" s="10"/>
      <c r="AH194" s="10"/>
      <c r="AI194" s="10"/>
      <c r="AJ194" s="10"/>
      <c r="AK194" s="10"/>
      <c r="AL194" s="10"/>
      <c r="AM194" s="10"/>
      <c r="AN194" s="10"/>
      <c r="AO194" s="10"/>
      <c r="AP194" s="10"/>
      <c r="AQ194" s="10"/>
      <c r="AR194" s="10"/>
      <c r="AS194" s="10"/>
      <c r="AT194" s="10"/>
      <c r="AU194" s="10"/>
    </row>
    <row r="195" spans="2:47" x14ac:dyDescent="0.25">
      <c r="B195" s="15">
        <v>188</v>
      </c>
      <c r="C195" s="90"/>
      <c r="D195" s="56"/>
      <c r="E195" s="87"/>
      <c r="F195" s="87"/>
      <c r="G195" s="87"/>
      <c r="H195" s="91"/>
      <c r="I195" s="91"/>
      <c r="J195" s="91"/>
      <c r="K195" s="91"/>
      <c r="L195" s="91"/>
      <c r="M195" s="87"/>
      <c r="N195" s="92"/>
      <c r="O195" s="93"/>
      <c r="P195" s="94"/>
      <c r="Q195" s="95"/>
      <c r="R195" s="88"/>
      <c r="S195" s="88"/>
      <c r="T195" s="88"/>
      <c r="U195" s="88"/>
      <c r="V195" s="88"/>
      <c r="W195" s="88"/>
      <c r="X195" s="88"/>
      <c r="Y195" s="88"/>
      <c r="Z195" s="89"/>
      <c r="AA195" s="89"/>
      <c r="AB195" s="89"/>
      <c r="AC195" s="246"/>
      <c r="AD195" s="247"/>
      <c r="AE195" s="246"/>
      <c r="AF195" s="17"/>
      <c r="AG195" s="10"/>
      <c r="AH195" s="10"/>
      <c r="AI195" s="10"/>
      <c r="AJ195" s="10"/>
      <c r="AK195" s="10"/>
      <c r="AL195" s="10"/>
      <c r="AM195" s="10"/>
      <c r="AN195" s="10"/>
      <c r="AO195" s="10"/>
      <c r="AP195" s="10"/>
      <c r="AQ195" s="10"/>
      <c r="AR195" s="10"/>
      <c r="AS195" s="10"/>
      <c r="AT195" s="10"/>
      <c r="AU195" s="10"/>
    </row>
    <row r="196" spans="2:47" x14ac:dyDescent="0.25">
      <c r="B196" s="15">
        <v>189</v>
      </c>
      <c r="C196" s="90"/>
      <c r="D196" s="56"/>
      <c r="E196" s="87"/>
      <c r="F196" s="87"/>
      <c r="G196" s="87"/>
      <c r="H196" s="91"/>
      <c r="I196" s="91"/>
      <c r="J196" s="91"/>
      <c r="K196" s="91"/>
      <c r="L196" s="91"/>
      <c r="M196" s="87"/>
      <c r="N196" s="92"/>
      <c r="O196" s="93"/>
      <c r="P196" s="94"/>
      <c r="Q196" s="95"/>
      <c r="R196" s="88"/>
      <c r="S196" s="88"/>
      <c r="T196" s="88"/>
      <c r="U196" s="88"/>
      <c r="V196" s="88"/>
      <c r="W196" s="88"/>
      <c r="X196" s="88"/>
      <c r="Y196" s="88"/>
      <c r="Z196" s="89"/>
      <c r="AA196" s="89"/>
      <c r="AB196" s="89"/>
      <c r="AC196" s="246"/>
      <c r="AD196" s="247"/>
      <c r="AE196" s="246"/>
      <c r="AF196" s="17"/>
      <c r="AG196" s="10"/>
      <c r="AH196" s="10"/>
      <c r="AI196" s="10"/>
      <c r="AJ196" s="10"/>
      <c r="AK196" s="10"/>
      <c r="AL196" s="10"/>
      <c r="AM196" s="10"/>
      <c r="AN196" s="10"/>
      <c r="AO196" s="10"/>
      <c r="AP196" s="10"/>
      <c r="AQ196" s="10"/>
      <c r="AR196" s="10"/>
      <c r="AS196" s="10"/>
      <c r="AT196" s="10"/>
      <c r="AU196" s="10"/>
    </row>
    <row r="197" spans="2:47" x14ac:dyDescent="0.25">
      <c r="B197" s="15">
        <v>190</v>
      </c>
      <c r="C197" s="90"/>
      <c r="D197" s="56"/>
      <c r="E197" s="87"/>
      <c r="F197" s="87"/>
      <c r="G197" s="87"/>
      <c r="H197" s="91"/>
      <c r="I197" s="91"/>
      <c r="J197" s="91"/>
      <c r="K197" s="91"/>
      <c r="L197" s="91"/>
      <c r="M197" s="87"/>
      <c r="N197" s="92"/>
      <c r="O197" s="93"/>
      <c r="P197" s="94"/>
      <c r="Q197" s="95"/>
      <c r="R197" s="88"/>
      <c r="S197" s="88"/>
      <c r="T197" s="88"/>
      <c r="U197" s="88"/>
      <c r="V197" s="88"/>
      <c r="W197" s="88"/>
      <c r="X197" s="88"/>
      <c r="Y197" s="88"/>
      <c r="Z197" s="89"/>
      <c r="AA197" s="89"/>
      <c r="AB197" s="89"/>
      <c r="AC197" s="246"/>
      <c r="AD197" s="247"/>
      <c r="AE197" s="246"/>
      <c r="AF197" s="17"/>
      <c r="AG197" s="10"/>
      <c r="AH197" s="10"/>
      <c r="AI197" s="10"/>
      <c r="AJ197" s="10"/>
      <c r="AK197" s="10"/>
      <c r="AL197" s="10"/>
      <c r="AM197" s="10"/>
      <c r="AN197" s="10"/>
      <c r="AO197" s="10"/>
      <c r="AP197" s="10"/>
      <c r="AQ197" s="10"/>
      <c r="AR197" s="10"/>
      <c r="AS197" s="10"/>
      <c r="AT197" s="10"/>
      <c r="AU197" s="10"/>
    </row>
    <row r="198" spans="2:47" x14ac:dyDescent="0.25">
      <c r="B198" s="15">
        <v>191</v>
      </c>
      <c r="C198" s="90"/>
      <c r="D198" s="56"/>
      <c r="E198" s="87"/>
      <c r="F198" s="87"/>
      <c r="G198" s="87"/>
      <c r="H198" s="91"/>
      <c r="I198" s="91"/>
      <c r="J198" s="91"/>
      <c r="K198" s="91"/>
      <c r="L198" s="91"/>
      <c r="M198" s="87"/>
      <c r="N198" s="92"/>
      <c r="O198" s="93"/>
      <c r="P198" s="94"/>
      <c r="Q198" s="95"/>
      <c r="R198" s="88"/>
      <c r="S198" s="88"/>
      <c r="T198" s="88"/>
      <c r="U198" s="88"/>
      <c r="V198" s="88"/>
      <c r="W198" s="88"/>
      <c r="X198" s="88"/>
      <c r="Y198" s="88"/>
      <c r="Z198" s="89"/>
      <c r="AA198" s="89"/>
      <c r="AB198" s="89"/>
      <c r="AC198" s="246"/>
      <c r="AD198" s="247"/>
      <c r="AE198" s="246"/>
      <c r="AF198" s="17"/>
      <c r="AG198" s="10"/>
      <c r="AH198" s="10"/>
      <c r="AI198" s="10"/>
      <c r="AJ198" s="10"/>
      <c r="AK198" s="10"/>
      <c r="AL198" s="10"/>
      <c r="AM198" s="10"/>
      <c r="AN198" s="10"/>
      <c r="AO198" s="10"/>
      <c r="AP198" s="10"/>
      <c r="AQ198" s="10"/>
      <c r="AR198" s="10"/>
      <c r="AS198" s="10"/>
      <c r="AT198" s="10"/>
      <c r="AU198" s="10"/>
    </row>
    <row r="199" spans="2:47" x14ac:dyDescent="0.25">
      <c r="B199" s="15">
        <v>192</v>
      </c>
      <c r="C199" s="90"/>
      <c r="D199" s="56"/>
      <c r="E199" s="87"/>
      <c r="F199" s="87"/>
      <c r="G199" s="87"/>
      <c r="H199" s="91"/>
      <c r="I199" s="91"/>
      <c r="J199" s="91"/>
      <c r="K199" s="91"/>
      <c r="L199" s="91"/>
      <c r="M199" s="87"/>
      <c r="N199" s="92"/>
      <c r="O199" s="93"/>
      <c r="P199" s="94"/>
      <c r="Q199" s="95"/>
      <c r="R199" s="88"/>
      <c r="S199" s="88"/>
      <c r="T199" s="88"/>
      <c r="U199" s="88"/>
      <c r="V199" s="88"/>
      <c r="W199" s="88"/>
      <c r="X199" s="88"/>
      <c r="Y199" s="88"/>
      <c r="Z199" s="89"/>
      <c r="AA199" s="89"/>
      <c r="AB199" s="89"/>
      <c r="AC199" s="246"/>
      <c r="AD199" s="247"/>
      <c r="AE199" s="246"/>
      <c r="AF199" s="17"/>
      <c r="AG199" s="10"/>
      <c r="AH199" s="10"/>
      <c r="AI199" s="10"/>
      <c r="AJ199" s="10"/>
      <c r="AK199" s="10"/>
      <c r="AL199" s="10"/>
      <c r="AM199" s="10"/>
      <c r="AN199" s="10"/>
      <c r="AO199" s="10"/>
      <c r="AP199" s="10"/>
      <c r="AQ199" s="10"/>
      <c r="AR199" s="10"/>
      <c r="AS199" s="10"/>
      <c r="AT199" s="10"/>
      <c r="AU199" s="10"/>
    </row>
    <row r="200" spans="2:47" x14ac:dyDescent="0.25">
      <c r="B200" s="15">
        <v>193</v>
      </c>
      <c r="C200" s="90"/>
      <c r="D200" s="56"/>
      <c r="E200" s="87"/>
      <c r="F200" s="87"/>
      <c r="G200" s="87"/>
      <c r="H200" s="91"/>
      <c r="I200" s="91"/>
      <c r="J200" s="91"/>
      <c r="K200" s="91"/>
      <c r="L200" s="91"/>
      <c r="M200" s="87"/>
      <c r="N200" s="92"/>
      <c r="O200" s="93"/>
      <c r="P200" s="94"/>
      <c r="Q200" s="95"/>
      <c r="R200" s="88"/>
      <c r="S200" s="88"/>
      <c r="T200" s="88"/>
      <c r="U200" s="88"/>
      <c r="V200" s="88"/>
      <c r="W200" s="88"/>
      <c r="X200" s="88"/>
      <c r="Y200" s="88"/>
      <c r="Z200" s="89"/>
      <c r="AA200" s="89"/>
      <c r="AB200" s="89"/>
      <c r="AC200" s="246"/>
      <c r="AD200" s="247"/>
      <c r="AE200" s="246"/>
      <c r="AF200" s="17"/>
      <c r="AG200" s="10"/>
      <c r="AH200" s="10"/>
      <c r="AI200" s="10"/>
      <c r="AJ200" s="10"/>
      <c r="AK200" s="10"/>
      <c r="AL200" s="10"/>
      <c r="AM200" s="10"/>
      <c r="AN200" s="10"/>
      <c r="AO200" s="10"/>
      <c r="AP200" s="10"/>
      <c r="AQ200" s="10"/>
      <c r="AR200" s="10"/>
      <c r="AS200" s="10"/>
      <c r="AT200" s="10"/>
      <c r="AU200" s="10"/>
    </row>
    <row r="201" spans="2:47" x14ac:dyDescent="0.25">
      <c r="B201" s="15">
        <v>194</v>
      </c>
      <c r="C201" s="90"/>
      <c r="D201" s="56"/>
      <c r="E201" s="87"/>
      <c r="F201" s="87"/>
      <c r="G201" s="87"/>
      <c r="H201" s="91"/>
      <c r="I201" s="91"/>
      <c r="J201" s="91"/>
      <c r="K201" s="91"/>
      <c r="L201" s="91"/>
      <c r="M201" s="87"/>
      <c r="N201" s="92"/>
      <c r="O201" s="93"/>
      <c r="P201" s="94"/>
      <c r="Q201" s="95"/>
      <c r="R201" s="88"/>
      <c r="S201" s="88"/>
      <c r="T201" s="88"/>
      <c r="U201" s="88"/>
      <c r="V201" s="88"/>
      <c r="W201" s="88"/>
      <c r="X201" s="88"/>
      <c r="Y201" s="88"/>
      <c r="Z201" s="89"/>
      <c r="AA201" s="89"/>
      <c r="AB201" s="89"/>
      <c r="AC201" s="246"/>
      <c r="AD201" s="247"/>
      <c r="AE201" s="246"/>
      <c r="AF201" s="17"/>
      <c r="AG201" s="10"/>
      <c r="AH201" s="10"/>
      <c r="AI201" s="10"/>
      <c r="AJ201" s="10"/>
      <c r="AK201" s="10"/>
      <c r="AL201" s="10"/>
      <c r="AM201" s="10"/>
      <c r="AN201" s="10"/>
      <c r="AO201" s="10"/>
      <c r="AP201" s="10"/>
      <c r="AQ201" s="10"/>
      <c r="AR201" s="10"/>
      <c r="AS201" s="10"/>
      <c r="AT201" s="10"/>
      <c r="AU201" s="10"/>
    </row>
    <row r="202" spans="2:47" x14ac:dyDescent="0.25">
      <c r="B202" s="15">
        <v>195</v>
      </c>
      <c r="C202" s="90"/>
      <c r="D202" s="56"/>
      <c r="E202" s="87"/>
      <c r="F202" s="87"/>
      <c r="G202" s="87"/>
      <c r="H202" s="91"/>
      <c r="I202" s="91"/>
      <c r="J202" s="91"/>
      <c r="K202" s="91"/>
      <c r="L202" s="91"/>
      <c r="M202" s="87"/>
      <c r="N202" s="92"/>
      <c r="O202" s="93"/>
      <c r="P202" s="94"/>
      <c r="Q202" s="95"/>
      <c r="R202" s="88"/>
      <c r="S202" s="88"/>
      <c r="T202" s="88"/>
      <c r="U202" s="88"/>
      <c r="V202" s="88"/>
      <c r="W202" s="88"/>
      <c r="X202" s="88"/>
      <c r="Y202" s="88"/>
      <c r="Z202" s="89"/>
      <c r="AA202" s="89"/>
      <c r="AB202" s="89"/>
      <c r="AC202" s="246"/>
      <c r="AD202" s="247"/>
      <c r="AE202" s="246"/>
      <c r="AF202" s="17"/>
      <c r="AG202" s="10"/>
      <c r="AH202" s="10"/>
      <c r="AI202" s="10"/>
      <c r="AJ202" s="10"/>
      <c r="AK202" s="10"/>
      <c r="AL202" s="10"/>
      <c r="AM202" s="10"/>
      <c r="AN202" s="10"/>
      <c r="AO202" s="10"/>
      <c r="AP202" s="10"/>
      <c r="AQ202" s="10"/>
      <c r="AR202" s="10"/>
      <c r="AS202" s="10"/>
      <c r="AT202" s="10"/>
      <c r="AU202" s="10"/>
    </row>
    <row r="203" spans="2:47" x14ac:dyDescent="0.25">
      <c r="B203" s="15">
        <v>196</v>
      </c>
      <c r="C203" s="90"/>
      <c r="D203" s="56"/>
      <c r="E203" s="87"/>
      <c r="F203" s="87"/>
      <c r="G203" s="87"/>
      <c r="H203" s="91"/>
      <c r="I203" s="91"/>
      <c r="J203" s="91"/>
      <c r="K203" s="91"/>
      <c r="L203" s="91"/>
      <c r="M203" s="87"/>
      <c r="N203" s="92"/>
      <c r="O203" s="93"/>
      <c r="P203" s="94"/>
      <c r="Q203" s="95"/>
      <c r="R203" s="88"/>
      <c r="S203" s="88"/>
      <c r="T203" s="88"/>
      <c r="U203" s="88"/>
      <c r="V203" s="88"/>
      <c r="W203" s="88"/>
      <c r="X203" s="88"/>
      <c r="Y203" s="88"/>
      <c r="Z203" s="89"/>
      <c r="AA203" s="89"/>
      <c r="AB203" s="89"/>
      <c r="AC203" s="246"/>
      <c r="AD203" s="247"/>
      <c r="AE203" s="246"/>
      <c r="AF203" s="17"/>
      <c r="AG203" s="10"/>
      <c r="AH203" s="10"/>
      <c r="AI203" s="10"/>
      <c r="AJ203" s="10"/>
      <c r="AK203" s="10"/>
      <c r="AL203" s="10"/>
      <c r="AM203" s="10"/>
      <c r="AN203" s="10"/>
      <c r="AO203" s="10"/>
      <c r="AP203" s="10"/>
      <c r="AQ203" s="10"/>
      <c r="AR203" s="10"/>
      <c r="AS203" s="10"/>
      <c r="AT203" s="10"/>
      <c r="AU203" s="10"/>
    </row>
    <row r="204" spans="2:47" x14ac:dyDescent="0.25">
      <c r="B204" s="15">
        <v>197</v>
      </c>
      <c r="C204" s="90"/>
      <c r="D204" s="56"/>
      <c r="E204" s="87"/>
      <c r="F204" s="87"/>
      <c r="G204" s="87"/>
      <c r="H204" s="91"/>
      <c r="I204" s="91"/>
      <c r="J204" s="91"/>
      <c r="K204" s="91"/>
      <c r="L204" s="91"/>
      <c r="M204" s="87"/>
      <c r="N204" s="92"/>
      <c r="O204" s="93"/>
      <c r="P204" s="94"/>
      <c r="Q204" s="95"/>
      <c r="R204" s="88"/>
      <c r="S204" s="88"/>
      <c r="T204" s="88"/>
      <c r="U204" s="88"/>
      <c r="V204" s="88"/>
      <c r="W204" s="88"/>
      <c r="X204" s="88"/>
      <c r="Y204" s="88"/>
      <c r="Z204" s="89"/>
      <c r="AA204" s="89"/>
      <c r="AB204" s="89"/>
      <c r="AC204" s="246"/>
      <c r="AD204" s="247"/>
      <c r="AE204" s="246"/>
      <c r="AF204" s="17"/>
      <c r="AG204" s="10"/>
      <c r="AH204" s="10"/>
      <c r="AI204" s="10"/>
      <c r="AJ204" s="10"/>
      <c r="AK204" s="10"/>
      <c r="AL204" s="10"/>
      <c r="AM204" s="10"/>
      <c r="AN204" s="10"/>
      <c r="AO204" s="10"/>
      <c r="AP204" s="10"/>
      <c r="AQ204" s="10"/>
      <c r="AR204" s="10"/>
      <c r="AS204" s="10"/>
      <c r="AT204" s="10"/>
      <c r="AU204" s="10"/>
    </row>
    <row r="205" spans="2:47" x14ac:dyDescent="0.25">
      <c r="B205" s="15">
        <v>198</v>
      </c>
      <c r="C205" s="90"/>
      <c r="D205" s="56"/>
      <c r="E205" s="87"/>
      <c r="F205" s="87"/>
      <c r="G205" s="87"/>
      <c r="H205" s="91"/>
      <c r="I205" s="91"/>
      <c r="J205" s="91"/>
      <c r="K205" s="91"/>
      <c r="L205" s="91"/>
      <c r="M205" s="87"/>
      <c r="N205" s="92"/>
      <c r="O205" s="93"/>
      <c r="P205" s="94"/>
      <c r="Q205" s="95"/>
      <c r="R205" s="88"/>
      <c r="S205" s="88"/>
      <c r="T205" s="88"/>
      <c r="U205" s="88"/>
      <c r="V205" s="88"/>
      <c r="W205" s="88"/>
      <c r="X205" s="88"/>
      <c r="Y205" s="88"/>
      <c r="Z205" s="89"/>
      <c r="AA205" s="89"/>
      <c r="AB205" s="89"/>
      <c r="AC205" s="246"/>
      <c r="AD205" s="247"/>
      <c r="AE205" s="246"/>
      <c r="AF205" s="17"/>
      <c r="AG205" s="10"/>
      <c r="AH205" s="10"/>
      <c r="AI205" s="10"/>
      <c r="AJ205" s="10"/>
      <c r="AK205" s="10"/>
      <c r="AL205" s="10"/>
      <c r="AM205" s="10"/>
      <c r="AN205" s="10"/>
      <c r="AO205" s="10"/>
      <c r="AP205" s="10"/>
      <c r="AQ205" s="10"/>
      <c r="AR205" s="10"/>
      <c r="AS205" s="10"/>
      <c r="AT205" s="10"/>
      <c r="AU205" s="10"/>
    </row>
    <row r="206" spans="2:47" x14ac:dyDescent="0.25">
      <c r="B206" s="15">
        <v>199</v>
      </c>
      <c r="C206" s="90"/>
      <c r="D206" s="56"/>
      <c r="E206" s="87"/>
      <c r="F206" s="87"/>
      <c r="G206" s="87"/>
      <c r="H206" s="91"/>
      <c r="I206" s="91"/>
      <c r="J206" s="91"/>
      <c r="K206" s="91"/>
      <c r="L206" s="91"/>
      <c r="M206" s="87"/>
      <c r="N206" s="92"/>
      <c r="O206" s="93"/>
      <c r="P206" s="94"/>
      <c r="Q206" s="95"/>
      <c r="R206" s="88"/>
      <c r="S206" s="88"/>
      <c r="T206" s="88"/>
      <c r="U206" s="88"/>
      <c r="V206" s="88"/>
      <c r="W206" s="88"/>
      <c r="X206" s="88"/>
      <c r="Y206" s="88"/>
      <c r="Z206" s="89"/>
      <c r="AA206" s="89"/>
      <c r="AB206" s="89"/>
      <c r="AC206" s="246"/>
      <c r="AD206" s="247"/>
      <c r="AE206" s="246"/>
      <c r="AF206" s="17"/>
      <c r="AG206" s="10"/>
      <c r="AH206" s="10"/>
      <c r="AI206" s="10"/>
      <c r="AJ206" s="10"/>
      <c r="AK206" s="10"/>
      <c r="AL206" s="10"/>
      <c r="AM206" s="10"/>
      <c r="AN206" s="10"/>
      <c r="AO206" s="10"/>
      <c r="AP206" s="10"/>
      <c r="AQ206" s="10"/>
      <c r="AR206" s="10"/>
      <c r="AS206" s="10"/>
      <c r="AT206" s="10"/>
      <c r="AU206" s="10"/>
    </row>
    <row r="207" spans="2:47" x14ac:dyDescent="0.25">
      <c r="B207" s="15">
        <v>200</v>
      </c>
      <c r="C207" s="90"/>
      <c r="D207" s="56"/>
      <c r="E207" s="87"/>
      <c r="F207" s="87"/>
      <c r="G207" s="87"/>
      <c r="H207" s="91"/>
      <c r="I207" s="91"/>
      <c r="J207" s="91"/>
      <c r="K207" s="91"/>
      <c r="L207" s="91"/>
      <c r="M207" s="87"/>
      <c r="N207" s="92"/>
      <c r="O207" s="93"/>
      <c r="P207" s="94"/>
      <c r="Q207" s="95"/>
      <c r="R207" s="88"/>
      <c r="S207" s="88"/>
      <c r="T207" s="88"/>
      <c r="U207" s="88"/>
      <c r="V207" s="88"/>
      <c r="W207" s="88"/>
      <c r="X207" s="88"/>
      <c r="Y207" s="88"/>
      <c r="Z207" s="89"/>
      <c r="AA207" s="89"/>
      <c r="AB207" s="89"/>
      <c r="AC207" s="246"/>
      <c r="AD207" s="247"/>
      <c r="AE207" s="246"/>
      <c r="AF207" s="17"/>
      <c r="AG207" s="10"/>
      <c r="AH207" s="10"/>
      <c r="AI207" s="10"/>
      <c r="AJ207" s="10"/>
      <c r="AK207" s="10"/>
      <c r="AL207" s="10"/>
      <c r="AM207" s="10"/>
      <c r="AN207" s="10"/>
      <c r="AO207" s="10"/>
      <c r="AP207" s="10"/>
      <c r="AQ207" s="10"/>
      <c r="AR207" s="10"/>
      <c r="AS207" s="10"/>
      <c r="AT207" s="10"/>
      <c r="AU207" s="10"/>
    </row>
    <row r="208" spans="2:47" x14ac:dyDescent="0.25">
      <c r="B208" s="15">
        <v>201</v>
      </c>
      <c r="C208" s="90"/>
      <c r="D208" s="56"/>
      <c r="E208" s="87"/>
      <c r="F208" s="87"/>
      <c r="G208" s="87"/>
      <c r="H208" s="91"/>
      <c r="I208" s="91"/>
      <c r="J208" s="91"/>
      <c r="K208" s="91"/>
      <c r="L208" s="91"/>
      <c r="M208" s="87"/>
      <c r="N208" s="92"/>
      <c r="O208" s="93"/>
      <c r="P208" s="94"/>
      <c r="Q208" s="95"/>
      <c r="R208" s="88"/>
      <c r="S208" s="88"/>
      <c r="T208" s="88"/>
      <c r="U208" s="88"/>
      <c r="V208" s="88"/>
      <c r="W208" s="88"/>
      <c r="X208" s="88"/>
      <c r="Y208" s="88"/>
      <c r="Z208" s="89"/>
      <c r="AA208" s="89"/>
      <c r="AB208" s="89"/>
      <c r="AC208" s="246"/>
      <c r="AD208" s="247"/>
      <c r="AE208" s="246"/>
      <c r="AF208" s="17"/>
      <c r="AG208" s="10"/>
      <c r="AH208" s="10"/>
      <c r="AI208" s="10"/>
      <c r="AJ208" s="10"/>
      <c r="AK208" s="10"/>
      <c r="AL208" s="10"/>
      <c r="AM208" s="10"/>
      <c r="AN208" s="10"/>
      <c r="AO208" s="10"/>
      <c r="AP208" s="10"/>
      <c r="AQ208" s="10"/>
      <c r="AR208" s="10"/>
      <c r="AS208" s="10"/>
      <c r="AT208" s="10"/>
      <c r="AU208" s="10"/>
    </row>
    <row r="209" spans="2:47" x14ac:dyDescent="0.25">
      <c r="B209" s="15">
        <v>202</v>
      </c>
      <c r="C209" s="90"/>
      <c r="D209" s="56"/>
      <c r="E209" s="87"/>
      <c r="F209" s="87"/>
      <c r="G209" s="87"/>
      <c r="H209" s="91"/>
      <c r="I209" s="91"/>
      <c r="J209" s="91"/>
      <c r="K209" s="91"/>
      <c r="L209" s="91"/>
      <c r="M209" s="87"/>
      <c r="N209" s="92"/>
      <c r="O209" s="93"/>
      <c r="P209" s="94"/>
      <c r="Q209" s="95"/>
      <c r="R209" s="88"/>
      <c r="S209" s="88"/>
      <c r="T209" s="88"/>
      <c r="U209" s="88"/>
      <c r="V209" s="88"/>
      <c r="W209" s="88"/>
      <c r="X209" s="88"/>
      <c r="Y209" s="88"/>
      <c r="Z209" s="89"/>
      <c r="AA209" s="89"/>
      <c r="AB209" s="89"/>
      <c r="AC209" s="246"/>
      <c r="AD209" s="247"/>
      <c r="AE209" s="246"/>
      <c r="AF209" s="17"/>
      <c r="AG209" s="10"/>
      <c r="AH209" s="10"/>
      <c r="AI209" s="10"/>
      <c r="AJ209" s="10"/>
      <c r="AK209" s="10"/>
      <c r="AL209" s="10"/>
      <c r="AM209" s="10"/>
      <c r="AN209" s="10"/>
      <c r="AO209" s="10"/>
      <c r="AP209" s="10"/>
      <c r="AQ209" s="10"/>
      <c r="AR209" s="10"/>
      <c r="AS209" s="10"/>
      <c r="AT209" s="10"/>
      <c r="AU209" s="10"/>
    </row>
    <row r="210" spans="2:47" x14ac:dyDescent="0.25">
      <c r="B210" s="15">
        <v>203</v>
      </c>
      <c r="C210" s="90"/>
      <c r="D210" s="56"/>
      <c r="E210" s="87"/>
      <c r="F210" s="87"/>
      <c r="G210" s="87"/>
      <c r="H210" s="91"/>
      <c r="I210" s="91"/>
      <c r="J210" s="91"/>
      <c r="K210" s="91"/>
      <c r="L210" s="91"/>
      <c r="M210" s="87"/>
      <c r="N210" s="92"/>
      <c r="O210" s="93"/>
      <c r="P210" s="94"/>
      <c r="Q210" s="95"/>
      <c r="R210" s="88"/>
      <c r="S210" s="88"/>
      <c r="T210" s="88"/>
      <c r="U210" s="88"/>
      <c r="V210" s="88"/>
      <c r="W210" s="88"/>
      <c r="X210" s="88"/>
      <c r="Y210" s="88"/>
      <c r="Z210" s="89"/>
      <c r="AA210" s="89"/>
      <c r="AB210" s="89"/>
      <c r="AC210" s="246"/>
      <c r="AD210" s="247"/>
      <c r="AE210" s="246"/>
      <c r="AF210" s="17"/>
      <c r="AG210" s="10"/>
      <c r="AH210" s="10"/>
      <c r="AI210" s="10"/>
      <c r="AJ210" s="10"/>
      <c r="AK210" s="10"/>
      <c r="AL210" s="10"/>
      <c r="AM210" s="10"/>
      <c r="AN210" s="10"/>
      <c r="AO210" s="10"/>
      <c r="AP210" s="10"/>
      <c r="AQ210" s="10"/>
      <c r="AR210" s="10"/>
      <c r="AS210" s="10"/>
      <c r="AT210" s="10"/>
      <c r="AU210" s="10"/>
    </row>
    <row r="211" spans="2:47" x14ac:dyDescent="0.25">
      <c r="B211" s="15">
        <v>204</v>
      </c>
      <c r="C211" s="90"/>
      <c r="D211" s="56"/>
      <c r="E211" s="87"/>
      <c r="F211" s="87"/>
      <c r="G211" s="87"/>
      <c r="H211" s="91"/>
      <c r="I211" s="91"/>
      <c r="J211" s="91"/>
      <c r="K211" s="91"/>
      <c r="L211" s="91"/>
      <c r="M211" s="87"/>
      <c r="N211" s="92"/>
      <c r="O211" s="93"/>
      <c r="P211" s="94"/>
      <c r="Q211" s="95"/>
      <c r="R211" s="88"/>
      <c r="S211" s="88"/>
      <c r="T211" s="88"/>
      <c r="U211" s="88"/>
      <c r="V211" s="88"/>
      <c r="W211" s="88"/>
      <c r="X211" s="88"/>
      <c r="Y211" s="88"/>
      <c r="Z211" s="89"/>
      <c r="AA211" s="89"/>
      <c r="AB211" s="89"/>
      <c r="AC211" s="246"/>
      <c r="AD211" s="247"/>
      <c r="AE211" s="246"/>
      <c r="AF211" s="17"/>
      <c r="AG211" s="10"/>
      <c r="AH211" s="10"/>
      <c r="AI211" s="10"/>
      <c r="AJ211" s="10"/>
      <c r="AK211" s="10"/>
      <c r="AL211" s="10"/>
      <c r="AM211" s="10"/>
      <c r="AN211" s="10"/>
      <c r="AO211" s="10"/>
      <c r="AP211" s="10"/>
      <c r="AQ211" s="10"/>
      <c r="AR211" s="10"/>
      <c r="AS211" s="10"/>
      <c r="AT211" s="10"/>
      <c r="AU211" s="10"/>
    </row>
    <row r="212" spans="2:47" x14ac:dyDescent="0.25">
      <c r="B212" s="15">
        <v>205</v>
      </c>
      <c r="C212" s="90"/>
      <c r="D212" s="56"/>
      <c r="E212" s="87"/>
      <c r="F212" s="87"/>
      <c r="G212" s="87"/>
      <c r="H212" s="91"/>
      <c r="I212" s="91"/>
      <c r="J212" s="91"/>
      <c r="K212" s="91"/>
      <c r="L212" s="91"/>
      <c r="M212" s="87"/>
      <c r="N212" s="92"/>
      <c r="O212" s="93"/>
      <c r="P212" s="94"/>
      <c r="Q212" s="95"/>
      <c r="R212" s="88"/>
      <c r="S212" s="88"/>
      <c r="T212" s="88"/>
      <c r="U212" s="88"/>
      <c r="V212" s="88"/>
      <c r="W212" s="88"/>
      <c r="X212" s="88"/>
      <c r="Y212" s="88"/>
      <c r="Z212" s="89"/>
      <c r="AA212" s="89"/>
      <c r="AB212" s="89"/>
      <c r="AC212" s="246"/>
      <c r="AD212" s="247"/>
      <c r="AE212" s="246"/>
      <c r="AF212" s="17"/>
      <c r="AG212" s="10"/>
      <c r="AH212" s="10"/>
      <c r="AI212" s="10"/>
      <c r="AJ212" s="10"/>
      <c r="AK212" s="10"/>
      <c r="AL212" s="10"/>
      <c r="AM212" s="10"/>
      <c r="AN212" s="10"/>
      <c r="AO212" s="10"/>
      <c r="AP212" s="10"/>
      <c r="AQ212" s="10"/>
      <c r="AR212" s="10"/>
      <c r="AS212" s="10"/>
      <c r="AT212" s="10"/>
      <c r="AU212" s="10"/>
    </row>
    <row r="213" spans="2:47" x14ac:dyDescent="0.25">
      <c r="B213" s="15">
        <v>206</v>
      </c>
      <c r="C213" s="90"/>
      <c r="D213" s="56"/>
      <c r="E213" s="87"/>
      <c r="F213" s="87"/>
      <c r="G213" s="87"/>
      <c r="H213" s="91"/>
      <c r="I213" s="91"/>
      <c r="J213" s="91"/>
      <c r="K213" s="91"/>
      <c r="L213" s="91"/>
      <c r="M213" s="87"/>
      <c r="N213" s="92"/>
      <c r="O213" s="93"/>
      <c r="P213" s="94"/>
      <c r="Q213" s="95"/>
      <c r="R213" s="88"/>
      <c r="S213" s="88"/>
      <c r="T213" s="88"/>
      <c r="U213" s="88"/>
      <c r="V213" s="88"/>
      <c r="W213" s="88"/>
      <c r="X213" s="88"/>
      <c r="Y213" s="88"/>
      <c r="Z213" s="89"/>
      <c r="AA213" s="89"/>
      <c r="AB213" s="89"/>
      <c r="AC213" s="246"/>
      <c r="AD213" s="247"/>
      <c r="AE213" s="246"/>
      <c r="AF213" s="17"/>
      <c r="AG213" s="10"/>
      <c r="AH213" s="10"/>
      <c r="AI213" s="10"/>
      <c r="AJ213" s="10"/>
      <c r="AK213" s="10"/>
      <c r="AL213" s="10"/>
      <c r="AM213" s="10"/>
      <c r="AN213" s="10"/>
      <c r="AO213" s="10"/>
      <c r="AP213" s="10"/>
      <c r="AQ213" s="10"/>
      <c r="AR213" s="10"/>
      <c r="AS213" s="10"/>
      <c r="AT213" s="10"/>
      <c r="AU213" s="10"/>
    </row>
    <row r="214" spans="2:47" x14ac:dyDescent="0.25">
      <c r="B214" s="15">
        <v>207</v>
      </c>
      <c r="C214" s="90"/>
      <c r="D214" s="56"/>
      <c r="E214" s="87"/>
      <c r="F214" s="87"/>
      <c r="G214" s="87"/>
      <c r="H214" s="91"/>
      <c r="I214" s="91"/>
      <c r="J214" s="91"/>
      <c r="K214" s="91"/>
      <c r="L214" s="91"/>
      <c r="M214" s="87"/>
      <c r="N214" s="92"/>
      <c r="O214" s="93"/>
      <c r="P214" s="94"/>
      <c r="Q214" s="95"/>
      <c r="R214" s="88"/>
      <c r="S214" s="88"/>
      <c r="T214" s="88"/>
      <c r="U214" s="88"/>
      <c r="V214" s="88"/>
      <c r="W214" s="88"/>
      <c r="X214" s="88"/>
      <c r="Y214" s="88"/>
      <c r="Z214" s="89"/>
      <c r="AA214" s="89"/>
      <c r="AB214" s="89"/>
      <c r="AC214" s="246"/>
      <c r="AD214" s="247"/>
      <c r="AE214" s="246"/>
      <c r="AF214" s="17"/>
      <c r="AG214" s="10"/>
      <c r="AH214" s="10"/>
      <c r="AI214" s="10"/>
      <c r="AJ214" s="10"/>
      <c r="AK214" s="10"/>
      <c r="AL214" s="10"/>
      <c r="AM214" s="10"/>
      <c r="AN214" s="10"/>
      <c r="AO214" s="10"/>
      <c r="AP214" s="10"/>
      <c r="AQ214" s="10"/>
      <c r="AR214" s="10"/>
      <c r="AS214" s="10"/>
      <c r="AT214" s="10"/>
      <c r="AU214" s="10"/>
    </row>
    <row r="215" spans="2:47" x14ac:dyDescent="0.25">
      <c r="B215" s="15">
        <v>208</v>
      </c>
      <c r="C215" s="90"/>
      <c r="D215" s="56"/>
      <c r="E215" s="87"/>
      <c r="F215" s="87"/>
      <c r="G215" s="87"/>
      <c r="H215" s="91"/>
      <c r="I215" s="91"/>
      <c r="J215" s="91"/>
      <c r="K215" s="91"/>
      <c r="L215" s="91"/>
      <c r="M215" s="87"/>
      <c r="N215" s="92"/>
      <c r="O215" s="93"/>
      <c r="P215" s="94"/>
      <c r="Q215" s="95"/>
      <c r="R215" s="88"/>
      <c r="S215" s="88"/>
      <c r="T215" s="88"/>
      <c r="U215" s="88"/>
      <c r="V215" s="88"/>
      <c r="W215" s="88"/>
      <c r="X215" s="88"/>
      <c r="Y215" s="88"/>
      <c r="Z215" s="89"/>
      <c r="AA215" s="89"/>
      <c r="AB215" s="89"/>
      <c r="AC215" s="246"/>
      <c r="AD215" s="247"/>
      <c r="AE215" s="246"/>
      <c r="AF215" s="17"/>
      <c r="AG215" s="10"/>
      <c r="AH215" s="10"/>
      <c r="AI215" s="10"/>
      <c r="AJ215" s="10"/>
      <c r="AK215" s="10"/>
      <c r="AL215" s="10"/>
      <c r="AM215" s="10"/>
      <c r="AN215" s="10"/>
      <c r="AO215" s="10"/>
      <c r="AP215" s="10"/>
      <c r="AQ215" s="10"/>
      <c r="AR215" s="10"/>
      <c r="AS215" s="10"/>
      <c r="AT215" s="10"/>
      <c r="AU215" s="10"/>
    </row>
    <row r="216" spans="2:47" x14ac:dyDescent="0.25">
      <c r="B216" s="15">
        <v>209</v>
      </c>
      <c r="C216" s="90"/>
      <c r="D216" s="56"/>
      <c r="E216" s="87"/>
      <c r="F216" s="87"/>
      <c r="G216" s="87"/>
      <c r="H216" s="91"/>
      <c r="I216" s="91"/>
      <c r="J216" s="91"/>
      <c r="K216" s="91"/>
      <c r="L216" s="91"/>
      <c r="M216" s="87"/>
      <c r="N216" s="92"/>
      <c r="O216" s="93"/>
      <c r="P216" s="94"/>
      <c r="Q216" s="95"/>
      <c r="R216" s="88"/>
      <c r="S216" s="88"/>
      <c r="T216" s="88"/>
      <c r="U216" s="88"/>
      <c r="V216" s="88"/>
      <c r="W216" s="88"/>
      <c r="X216" s="88"/>
      <c r="Y216" s="88"/>
      <c r="Z216" s="89"/>
      <c r="AA216" s="89"/>
      <c r="AB216" s="89"/>
      <c r="AC216" s="246"/>
      <c r="AD216" s="247"/>
      <c r="AE216" s="246"/>
      <c r="AF216" s="17"/>
      <c r="AG216" s="10"/>
      <c r="AH216" s="10"/>
      <c r="AI216" s="10"/>
      <c r="AJ216" s="10"/>
      <c r="AK216" s="10"/>
      <c r="AL216" s="10"/>
      <c r="AM216" s="10"/>
      <c r="AN216" s="10"/>
      <c r="AO216" s="10"/>
      <c r="AP216" s="10"/>
      <c r="AQ216" s="10"/>
      <c r="AR216" s="10"/>
      <c r="AS216" s="10"/>
      <c r="AT216" s="10"/>
      <c r="AU216" s="10"/>
    </row>
    <row r="217" spans="2:47" x14ac:dyDescent="0.25">
      <c r="B217" s="15">
        <v>210</v>
      </c>
      <c r="C217" s="90"/>
      <c r="D217" s="56"/>
      <c r="E217" s="87"/>
      <c r="F217" s="87"/>
      <c r="G217" s="87"/>
      <c r="H217" s="91"/>
      <c r="I217" s="91"/>
      <c r="J217" s="91"/>
      <c r="K217" s="91"/>
      <c r="L217" s="91"/>
      <c r="M217" s="87"/>
      <c r="N217" s="92"/>
      <c r="O217" s="93"/>
      <c r="P217" s="94"/>
      <c r="Q217" s="95"/>
      <c r="R217" s="88"/>
      <c r="S217" s="88"/>
      <c r="T217" s="88"/>
      <c r="U217" s="88"/>
      <c r="V217" s="88"/>
      <c r="W217" s="88"/>
      <c r="X217" s="88"/>
      <c r="Y217" s="88"/>
      <c r="Z217" s="89"/>
      <c r="AA217" s="89"/>
      <c r="AB217" s="89"/>
      <c r="AC217" s="246"/>
      <c r="AD217" s="247"/>
      <c r="AE217" s="246"/>
      <c r="AF217" s="17"/>
      <c r="AG217" s="10"/>
      <c r="AH217" s="10"/>
      <c r="AI217" s="10"/>
      <c r="AJ217" s="10"/>
      <c r="AK217" s="10"/>
      <c r="AL217" s="10"/>
      <c r="AM217" s="10"/>
      <c r="AN217" s="10"/>
      <c r="AO217" s="10"/>
      <c r="AP217" s="10"/>
      <c r="AQ217" s="10"/>
      <c r="AR217" s="10"/>
      <c r="AS217" s="10"/>
      <c r="AT217" s="10"/>
      <c r="AU217" s="10"/>
    </row>
    <row r="218" spans="2:47" x14ac:dyDescent="0.25">
      <c r="B218" s="15">
        <v>211</v>
      </c>
      <c r="C218" s="90"/>
      <c r="D218" s="56"/>
      <c r="E218" s="87"/>
      <c r="F218" s="87"/>
      <c r="G218" s="87"/>
      <c r="H218" s="91"/>
      <c r="I218" s="91"/>
      <c r="J218" s="91"/>
      <c r="K218" s="91"/>
      <c r="L218" s="91"/>
      <c r="M218" s="87"/>
      <c r="N218" s="92"/>
      <c r="O218" s="93"/>
      <c r="P218" s="94"/>
      <c r="Q218" s="95"/>
      <c r="R218" s="88"/>
      <c r="S218" s="88"/>
      <c r="T218" s="88"/>
      <c r="U218" s="88"/>
      <c r="V218" s="88"/>
      <c r="W218" s="88"/>
      <c r="X218" s="88"/>
      <c r="Y218" s="88"/>
      <c r="Z218" s="89"/>
      <c r="AA218" s="89"/>
      <c r="AB218" s="89"/>
      <c r="AC218" s="246"/>
      <c r="AD218" s="247"/>
      <c r="AE218" s="246"/>
      <c r="AF218" s="17"/>
      <c r="AG218" s="10"/>
      <c r="AH218" s="10"/>
      <c r="AI218" s="10"/>
      <c r="AJ218" s="10"/>
      <c r="AK218" s="10"/>
      <c r="AL218" s="10"/>
      <c r="AM218" s="10"/>
      <c r="AN218" s="10"/>
      <c r="AO218" s="10"/>
      <c r="AP218" s="10"/>
      <c r="AQ218" s="10"/>
      <c r="AR218" s="10"/>
      <c r="AS218" s="10"/>
      <c r="AT218" s="10"/>
      <c r="AU218" s="10"/>
    </row>
    <row r="219" spans="2:47" x14ac:dyDescent="0.25">
      <c r="B219" s="15">
        <v>212</v>
      </c>
      <c r="C219" s="90"/>
      <c r="D219" s="56"/>
      <c r="E219" s="87"/>
      <c r="F219" s="87"/>
      <c r="G219" s="87"/>
      <c r="H219" s="91"/>
      <c r="I219" s="91"/>
      <c r="J219" s="91"/>
      <c r="K219" s="91"/>
      <c r="L219" s="91"/>
      <c r="M219" s="87"/>
      <c r="N219" s="92"/>
      <c r="O219" s="93"/>
      <c r="P219" s="94"/>
      <c r="Q219" s="95"/>
      <c r="R219" s="88"/>
      <c r="S219" s="88"/>
      <c r="T219" s="88"/>
      <c r="U219" s="88"/>
      <c r="V219" s="88"/>
      <c r="W219" s="88"/>
      <c r="X219" s="88"/>
      <c r="Y219" s="88"/>
      <c r="Z219" s="89"/>
      <c r="AA219" s="89"/>
      <c r="AB219" s="89"/>
      <c r="AC219" s="246"/>
      <c r="AD219" s="247"/>
      <c r="AE219" s="246"/>
      <c r="AF219" s="17"/>
      <c r="AG219" s="10"/>
      <c r="AH219" s="10"/>
      <c r="AI219" s="10"/>
      <c r="AJ219" s="10"/>
      <c r="AK219" s="10"/>
      <c r="AL219" s="10"/>
      <c r="AM219" s="10"/>
      <c r="AN219" s="10"/>
      <c r="AO219" s="10"/>
      <c r="AP219" s="10"/>
      <c r="AQ219" s="10"/>
      <c r="AR219" s="10"/>
      <c r="AS219" s="10"/>
      <c r="AT219" s="10"/>
      <c r="AU219" s="10"/>
    </row>
    <row r="220" spans="2:47" x14ac:dyDescent="0.25">
      <c r="B220" s="15">
        <v>213</v>
      </c>
      <c r="C220" s="90"/>
      <c r="D220" s="56"/>
      <c r="E220" s="87"/>
      <c r="F220" s="87"/>
      <c r="G220" s="87"/>
      <c r="H220" s="91"/>
      <c r="I220" s="91"/>
      <c r="J220" s="91"/>
      <c r="K220" s="91"/>
      <c r="L220" s="91"/>
      <c r="M220" s="87"/>
      <c r="N220" s="92"/>
      <c r="O220" s="93"/>
      <c r="P220" s="94"/>
      <c r="Q220" s="95"/>
      <c r="R220" s="88"/>
      <c r="S220" s="88"/>
      <c r="T220" s="88"/>
      <c r="U220" s="88"/>
      <c r="V220" s="88"/>
      <c r="W220" s="88"/>
      <c r="X220" s="88"/>
      <c r="Y220" s="88"/>
      <c r="Z220" s="89"/>
      <c r="AA220" s="89"/>
      <c r="AB220" s="89"/>
      <c r="AC220" s="246"/>
      <c r="AD220" s="247"/>
      <c r="AE220" s="246"/>
      <c r="AF220" s="17"/>
      <c r="AG220" s="10"/>
      <c r="AH220" s="10"/>
      <c r="AI220" s="10"/>
      <c r="AJ220" s="10"/>
      <c r="AK220" s="10"/>
      <c r="AL220" s="10"/>
      <c r="AM220" s="10"/>
      <c r="AN220" s="10"/>
      <c r="AO220" s="10"/>
      <c r="AP220" s="10"/>
      <c r="AQ220" s="10"/>
      <c r="AR220" s="10"/>
      <c r="AS220" s="10"/>
      <c r="AT220" s="10"/>
      <c r="AU220" s="10"/>
    </row>
    <row r="221" spans="2:47" x14ac:dyDescent="0.25">
      <c r="B221" s="15">
        <v>214</v>
      </c>
      <c r="C221" s="90"/>
      <c r="D221" s="56"/>
      <c r="E221" s="87"/>
      <c r="F221" s="87"/>
      <c r="G221" s="87"/>
      <c r="H221" s="91"/>
      <c r="I221" s="91"/>
      <c r="J221" s="91"/>
      <c r="K221" s="91"/>
      <c r="L221" s="91"/>
      <c r="M221" s="87"/>
      <c r="N221" s="92"/>
      <c r="O221" s="93"/>
      <c r="P221" s="94"/>
      <c r="Q221" s="95"/>
      <c r="R221" s="88"/>
      <c r="S221" s="88"/>
      <c r="T221" s="88"/>
      <c r="U221" s="88"/>
      <c r="V221" s="88"/>
      <c r="W221" s="88"/>
      <c r="X221" s="88"/>
      <c r="Y221" s="88"/>
      <c r="Z221" s="89"/>
      <c r="AA221" s="89"/>
      <c r="AB221" s="89"/>
      <c r="AC221" s="246"/>
      <c r="AD221" s="247"/>
      <c r="AE221" s="246"/>
      <c r="AF221" s="17"/>
      <c r="AG221" s="10"/>
      <c r="AH221" s="10"/>
      <c r="AI221" s="10"/>
      <c r="AJ221" s="10"/>
      <c r="AK221" s="10"/>
      <c r="AL221" s="10"/>
      <c r="AM221" s="10"/>
      <c r="AN221" s="10"/>
      <c r="AO221" s="10"/>
      <c r="AP221" s="10"/>
      <c r="AQ221" s="10"/>
      <c r="AR221" s="10"/>
      <c r="AS221" s="10"/>
      <c r="AT221" s="10"/>
      <c r="AU221" s="10"/>
    </row>
    <row r="222" spans="2:47" x14ac:dyDescent="0.25">
      <c r="B222" s="15">
        <v>215</v>
      </c>
      <c r="C222" s="90"/>
      <c r="D222" s="56"/>
      <c r="E222" s="87"/>
      <c r="F222" s="87"/>
      <c r="G222" s="87"/>
      <c r="H222" s="91"/>
      <c r="I222" s="91"/>
      <c r="J222" s="91"/>
      <c r="K222" s="91"/>
      <c r="L222" s="91"/>
      <c r="M222" s="87"/>
      <c r="N222" s="92"/>
      <c r="O222" s="93"/>
      <c r="P222" s="94"/>
      <c r="Q222" s="95"/>
      <c r="R222" s="88"/>
      <c r="S222" s="88"/>
      <c r="T222" s="88"/>
      <c r="U222" s="88"/>
      <c r="V222" s="88"/>
      <c r="W222" s="88"/>
      <c r="X222" s="88"/>
      <c r="Y222" s="88"/>
      <c r="Z222" s="89"/>
      <c r="AA222" s="89"/>
      <c r="AB222" s="89"/>
      <c r="AC222" s="246"/>
      <c r="AD222" s="247"/>
      <c r="AE222" s="246"/>
      <c r="AF222" s="17"/>
      <c r="AG222" s="10"/>
      <c r="AH222" s="10"/>
      <c r="AI222" s="10"/>
      <c r="AJ222" s="10"/>
      <c r="AK222" s="10"/>
      <c r="AL222" s="10"/>
      <c r="AM222" s="10"/>
      <c r="AN222" s="10"/>
      <c r="AO222" s="10"/>
      <c r="AP222" s="10"/>
      <c r="AQ222" s="10"/>
      <c r="AR222" s="10"/>
      <c r="AS222" s="10"/>
      <c r="AT222" s="10"/>
      <c r="AU222" s="10"/>
    </row>
    <row r="223" spans="2:47" x14ac:dyDescent="0.25">
      <c r="B223" s="15">
        <v>216</v>
      </c>
      <c r="C223" s="90"/>
      <c r="D223" s="56"/>
      <c r="E223" s="87"/>
      <c r="F223" s="87"/>
      <c r="G223" s="87"/>
      <c r="H223" s="91"/>
      <c r="I223" s="91"/>
      <c r="J223" s="91"/>
      <c r="K223" s="91"/>
      <c r="L223" s="91"/>
      <c r="M223" s="87"/>
      <c r="N223" s="92"/>
      <c r="O223" s="93"/>
      <c r="P223" s="94"/>
      <c r="Q223" s="95"/>
      <c r="R223" s="88"/>
      <c r="S223" s="88"/>
      <c r="T223" s="88"/>
      <c r="U223" s="88"/>
      <c r="V223" s="88"/>
      <c r="W223" s="88"/>
      <c r="X223" s="88"/>
      <c r="Y223" s="88"/>
      <c r="Z223" s="89"/>
      <c r="AA223" s="89"/>
      <c r="AB223" s="89"/>
      <c r="AC223" s="246"/>
      <c r="AD223" s="247"/>
      <c r="AE223" s="246"/>
      <c r="AF223" s="17"/>
      <c r="AG223" s="10"/>
      <c r="AH223" s="10"/>
      <c r="AI223" s="10"/>
      <c r="AJ223" s="10"/>
      <c r="AK223" s="10"/>
      <c r="AL223" s="10"/>
      <c r="AM223" s="10"/>
      <c r="AN223" s="10"/>
      <c r="AO223" s="10"/>
      <c r="AP223" s="10"/>
      <c r="AQ223" s="10"/>
      <c r="AR223" s="10"/>
      <c r="AS223" s="10"/>
      <c r="AT223" s="10"/>
      <c r="AU223" s="10"/>
    </row>
    <row r="224" spans="2:47" x14ac:dyDescent="0.25">
      <c r="B224" s="15">
        <v>217</v>
      </c>
      <c r="C224" s="90"/>
      <c r="D224" s="56"/>
      <c r="E224" s="87"/>
      <c r="F224" s="87"/>
      <c r="G224" s="87"/>
      <c r="H224" s="91"/>
      <c r="I224" s="91"/>
      <c r="J224" s="91"/>
      <c r="K224" s="91"/>
      <c r="L224" s="91"/>
      <c r="M224" s="87"/>
      <c r="N224" s="92"/>
      <c r="O224" s="93"/>
      <c r="P224" s="94"/>
      <c r="Q224" s="95"/>
      <c r="R224" s="88"/>
      <c r="S224" s="88"/>
      <c r="T224" s="88"/>
      <c r="U224" s="88"/>
      <c r="V224" s="88"/>
      <c r="W224" s="88"/>
      <c r="X224" s="88"/>
      <c r="Y224" s="88"/>
      <c r="Z224" s="89"/>
      <c r="AA224" s="89"/>
      <c r="AB224" s="89"/>
      <c r="AC224" s="246"/>
      <c r="AD224" s="247"/>
      <c r="AE224" s="246"/>
      <c r="AF224" s="17"/>
      <c r="AG224" s="10"/>
      <c r="AH224" s="10"/>
      <c r="AI224" s="10"/>
      <c r="AJ224" s="10"/>
      <c r="AK224" s="10"/>
      <c r="AL224" s="10"/>
      <c r="AM224" s="10"/>
      <c r="AN224" s="10"/>
      <c r="AO224" s="10"/>
      <c r="AP224" s="10"/>
      <c r="AQ224" s="10"/>
      <c r="AR224" s="10"/>
      <c r="AS224" s="10"/>
      <c r="AT224" s="10"/>
      <c r="AU224" s="10"/>
    </row>
    <row r="225" spans="2:47" x14ac:dyDescent="0.25">
      <c r="B225" s="15">
        <v>218</v>
      </c>
      <c r="C225" s="90"/>
      <c r="D225" s="56"/>
      <c r="E225" s="87"/>
      <c r="F225" s="87"/>
      <c r="G225" s="87"/>
      <c r="H225" s="91"/>
      <c r="I225" s="91"/>
      <c r="J225" s="91"/>
      <c r="K225" s="91"/>
      <c r="L225" s="91"/>
      <c r="M225" s="87"/>
      <c r="N225" s="92"/>
      <c r="O225" s="93"/>
      <c r="P225" s="94"/>
      <c r="Q225" s="95"/>
      <c r="R225" s="88"/>
      <c r="S225" s="88"/>
      <c r="T225" s="88"/>
      <c r="U225" s="88"/>
      <c r="V225" s="88"/>
      <c r="W225" s="88"/>
      <c r="X225" s="88"/>
      <c r="Y225" s="88"/>
      <c r="Z225" s="89"/>
      <c r="AA225" s="89"/>
      <c r="AB225" s="89"/>
      <c r="AC225" s="246"/>
      <c r="AD225" s="247"/>
      <c r="AE225" s="246"/>
      <c r="AF225" s="17"/>
      <c r="AG225" s="10"/>
      <c r="AH225" s="10"/>
      <c r="AI225" s="10"/>
      <c r="AJ225" s="10"/>
      <c r="AK225" s="10"/>
      <c r="AL225" s="10"/>
      <c r="AM225" s="10"/>
      <c r="AN225" s="10"/>
      <c r="AO225" s="10"/>
      <c r="AP225" s="10"/>
      <c r="AQ225" s="10"/>
      <c r="AR225" s="10"/>
      <c r="AS225" s="10"/>
      <c r="AT225" s="10"/>
      <c r="AU225" s="10"/>
    </row>
    <row r="226" spans="2:47" x14ac:dyDescent="0.25">
      <c r="B226" s="15">
        <v>219</v>
      </c>
      <c r="C226" s="90"/>
      <c r="D226" s="56"/>
      <c r="E226" s="87"/>
      <c r="F226" s="87"/>
      <c r="G226" s="87"/>
      <c r="H226" s="91"/>
      <c r="I226" s="91"/>
      <c r="J226" s="91"/>
      <c r="K226" s="91"/>
      <c r="L226" s="91"/>
      <c r="M226" s="87"/>
      <c r="N226" s="92"/>
      <c r="O226" s="93"/>
      <c r="P226" s="94"/>
      <c r="Q226" s="95"/>
      <c r="R226" s="88"/>
      <c r="S226" s="88"/>
      <c r="T226" s="88"/>
      <c r="U226" s="88"/>
      <c r="V226" s="88"/>
      <c r="W226" s="88"/>
      <c r="X226" s="88"/>
      <c r="Y226" s="88"/>
      <c r="Z226" s="89"/>
      <c r="AA226" s="89"/>
      <c r="AB226" s="89"/>
      <c r="AC226" s="246"/>
      <c r="AD226" s="247"/>
      <c r="AE226" s="246"/>
      <c r="AF226" s="17"/>
      <c r="AG226" s="10"/>
      <c r="AH226" s="10"/>
      <c r="AI226" s="10"/>
      <c r="AJ226" s="10"/>
      <c r="AK226" s="10"/>
      <c r="AL226" s="10"/>
      <c r="AM226" s="10"/>
      <c r="AN226" s="10"/>
      <c r="AO226" s="10"/>
      <c r="AP226" s="10"/>
      <c r="AQ226" s="10"/>
      <c r="AR226" s="10"/>
      <c r="AS226" s="10"/>
      <c r="AT226" s="10"/>
      <c r="AU226" s="10"/>
    </row>
    <row r="227" spans="2:47" x14ac:dyDescent="0.25">
      <c r="B227" s="15">
        <v>220</v>
      </c>
      <c r="C227" s="90"/>
      <c r="D227" s="56"/>
      <c r="E227" s="87"/>
      <c r="F227" s="87"/>
      <c r="G227" s="87"/>
      <c r="H227" s="91"/>
      <c r="I227" s="91"/>
      <c r="J227" s="91"/>
      <c r="K227" s="91"/>
      <c r="L227" s="91"/>
      <c r="M227" s="87"/>
      <c r="N227" s="92"/>
      <c r="O227" s="93"/>
      <c r="P227" s="94"/>
      <c r="Q227" s="95"/>
      <c r="R227" s="88"/>
      <c r="S227" s="88"/>
      <c r="T227" s="88"/>
      <c r="U227" s="88"/>
      <c r="V227" s="88"/>
      <c r="W227" s="88"/>
      <c r="X227" s="88"/>
      <c r="Y227" s="88"/>
      <c r="Z227" s="89"/>
      <c r="AA227" s="89"/>
      <c r="AB227" s="89"/>
      <c r="AC227" s="246"/>
      <c r="AD227" s="247"/>
      <c r="AE227" s="246"/>
      <c r="AF227" s="17"/>
      <c r="AG227" s="10"/>
      <c r="AH227" s="10"/>
      <c r="AI227" s="10"/>
      <c r="AJ227" s="10"/>
      <c r="AK227" s="10"/>
      <c r="AL227" s="10"/>
      <c r="AM227" s="10"/>
      <c r="AN227" s="10"/>
      <c r="AO227" s="10"/>
      <c r="AP227" s="10"/>
      <c r="AQ227" s="10"/>
      <c r="AR227" s="10"/>
      <c r="AS227" s="10"/>
      <c r="AT227" s="10"/>
      <c r="AU227" s="10"/>
    </row>
    <row r="228" spans="2:47" x14ac:dyDescent="0.25">
      <c r="B228" s="15">
        <v>221</v>
      </c>
      <c r="C228" s="90"/>
      <c r="D228" s="56"/>
      <c r="E228" s="87"/>
      <c r="F228" s="87"/>
      <c r="G228" s="87"/>
      <c r="H228" s="91"/>
      <c r="I228" s="91"/>
      <c r="J228" s="91"/>
      <c r="K228" s="91"/>
      <c r="L228" s="91"/>
      <c r="M228" s="87"/>
      <c r="N228" s="92"/>
      <c r="O228" s="93"/>
      <c r="P228" s="94"/>
      <c r="Q228" s="95"/>
      <c r="R228" s="88"/>
      <c r="S228" s="88"/>
      <c r="T228" s="88"/>
      <c r="U228" s="88"/>
      <c r="V228" s="88"/>
      <c r="W228" s="88"/>
      <c r="X228" s="88"/>
      <c r="Y228" s="88"/>
      <c r="Z228" s="89"/>
      <c r="AA228" s="89"/>
      <c r="AB228" s="89"/>
      <c r="AC228" s="246"/>
      <c r="AD228" s="247"/>
      <c r="AE228" s="246"/>
      <c r="AF228" s="17"/>
      <c r="AG228" s="10"/>
      <c r="AH228" s="10"/>
      <c r="AI228" s="10"/>
      <c r="AJ228" s="10"/>
      <c r="AK228" s="10"/>
      <c r="AL228" s="10"/>
      <c r="AM228" s="10"/>
      <c r="AN228" s="10"/>
      <c r="AO228" s="10"/>
      <c r="AP228" s="10"/>
      <c r="AQ228" s="10"/>
      <c r="AR228" s="10"/>
      <c r="AS228" s="10"/>
      <c r="AT228" s="10"/>
      <c r="AU228" s="10"/>
    </row>
    <row r="229" spans="2:47" x14ac:dyDescent="0.25">
      <c r="B229" s="15">
        <v>222</v>
      </c>
      <c r="C229" s="90"/>
      <c r="D229" s="56"/>
      <c r="E229" s="87"/>
      <c r="F229" s="87"/>
      <c r="G229" s="87"/>
      <c r="H229" s="91"/>
      <c r="I229" s="91"/>
      <c r="J229" s="91"/>
      <c r="K229" s="91"/>
      <c r="L229" s="91"/>
      <c r="M229" s="87"/>
      <c r="N229" s="92"/>
      <c r="O229" s="93"/>
      <c r="P229" s="94"/>
      <c r="Q229" s="95"/>
      <c r="R229" s="88"/>
      <c r="S229" s="88"/>
      <c r="T229" s="88"/>
      <c r="U229" s="88"/>
      <c r="V229" s="88"/>
      <c r="W229" s="88"/>
      <c r="X229" s="88"/>
      <c r="Y229" s="88"/>
      <c r="Z229" s="89"/>
      <c r="AA229" s="89"/>
      <c r="AB229" s="89"/>
      <c r="AC229" s="246"/>
      <c r="AD229" s="247"/>
      <c r="AE229" s="246"/>
      <c r="AF229" s="17"/>
      <c r="AG229" s="10"/>
      <c r="AH229" s="10"/>
      <c r="AI229" s="10"/>
      <c r="AJ229" s="10"/>
      <c r="AK229" s="10"/>
      <c r="AL229" s="10"/>
      <c r="AM229" s="10"/>
      <c r="AN229" s="10"/>
      <c r="AO229" s="10"/>
      <c r="AP229" s="10"/>
      <c r="AQ229" s="10"/>
      <c r="AR229" s="10"/>
      <c r="AS229" s="10"/>
      <c r="AT229" s="10"/>
      <c r="AU229" s="10"/>
    </row>
    <row r="230" spans="2:47" x14ac:dyDescent="0.25">
      <c r="B230" s="15">
        <v>223</v>
      </c>
      <c r="C230" s="90"/>
      <c r="D230" s="56"/>
      <c r="E230" s="87"/>
      <c r="F230" s="87"/>
      <c r="G230" s="87"/>
      <c r="H230" s="91"/>
      <c r="I230" s="91"/>
      <c r="J230" s="91"/>
      <c r="K230" s="91"/>
      <c r="L230" s="91"/>
      <c r="M230" s="87"/>
      <c r="N230" s="92"/>
      <c r="O230" s="93"/>
      <c r="P230" s="94"/>
      <c r="Q230" s="95"/>
      <c r="R230" s="88"/>
      <c r="S230" s="88"/>
      <c r="T230" s="88"/>
      <c r="U230" s="88"/>
      <c r="V230" s="88"/>
      <c r="W230" s="88"/>
      <c r="X230" s="88"/>
      <c r="Y230" s="88"/>
      <c r="Z230" s="89"/>
      <c r="AA230" s="89"/>
      <c r="AB230" s="89"/>
      <c r="AC230" s="246"/>
      <c r="AD230" s="247"/>
      <c r="AE230" s="246"/>
      <c r="AF230" s="17"/>
      <c r="AG230" s="10"/>
      <c r="AH230" s="10"/>
      <c r="AI230" s="10"/>
      <c r="AJ230" s="10"/>
      <c r="AK230" s="10"/>
      <c r="AL230" s="10"/>
      <c r="AM230" s="10"/>
      <c r="AN230" s="10"/>
      <c r="AO230" s="10"/>
      <c r="AP230" s="10"/>
      <c r="AQ230" s="10"/>
      <c r="AR230" s="10"/>
      <c r="AS230" s="10"/>
      <c r="AT230" s="10"/>
      <c r="AU230" s="10"/>
    </row>
    <row r="231" spans="2:47" x14ac:dyDescent="0.25">
      <c r="B231" s="15">
        <v>224</v>
      </c>
      <c r="C231" s="90"/>
      <c r="D231" s="56"/>
      <c r="E231" s="87"/>
      <c r="F231" s="87"/>
      <c r="G231" s="87"/>
      <c r="H231" s="91"/>
      <c r="I231" s="91"/>
      <c r="J231" s="91"/>
      <c r="K231" s="91"/>
      <c r="L231" s="91"/>
      <c r="M231" s="87"/>
      <c r="N231" s="92"/>
      <c r="O231" s="93"/>
      <c r="P231" s="94"/>
      <c r="Q231" s="95"/>
      <c r="R231" s="88"/>
      <c r="S231" s="88"/>
      <c r="T231" s="88"/>
      <c r="U231" s="88"/>
      <c r="V231" s="88"/>
      <c r="W231" s="88"/>
      <c r="X231" s="88"/>
      <c r="Y231" s="88"/>
      <c r="Z231" s="89"/>
      <c r="AA231" s="89"/>
      <c r="AB231" s="89"/>
      <c r="AC231" s="246"/>
      <c r="AD231" s="247"/>
      <c r="AE231" s="246"/>
      <c r="AF231" s="17"/>
      <c r="AG231" s="10"/>
      <c r="AH231" s="10"/>
      <c r="AI231" s="10"/>
      <c r="AJ231" s="10"/>
      <c r="AK231" s="10"/>
      <c r="AL231" s="10"/>
      <c r="AM231" s="10"/>
      <c r="AN231" s="10"/>
      <c r="AO231" s="10"/>
      <c r="AP231" s="10"/>
      <c r="AQ231" s="10"/>
      <c r="AR231" s="10"/>
      <c r="AS231" s="10"/>
      <c r="AT231" s="10"/>
      <c r="AU231" s="10"/>
    </row>
    <row r="232" spans="2:47" x14ac:dyDescent="0.25">
      <c r="B232" s="15">
        <v>225</v>
      </c>
      <c r="C232" s="90"/>
      <c r="D232" s="56"/>
      <c r="E232" s="87"/>
      <c r="F232" s="87"/>
      <c r="G232" s="87"/>
      <c r="H232" s="91"/>
      <c r="I232" s="91"/>
      <c r="J232" s="91"/>
      <c r="K232" s="91"/>
      <c r="L232" s="91"/>
      <c r="M232" s="87"/>
      <c r="N232" s="92"/>
      <c r="O232" s="93"/>
      <c r="P232" s="94"/>
      <c r="Q232" s="95"/>
      <c r="R232" s="88"/>
      <c r="S232" s="88"/>
      <c r="T232" s="88"/>
      <c r="U232" s="88"/>
      <c r="V232" s="88"/>
      <c r="W232" s="88"/>
      <c r="X232" s="88"/>
      <c r="Y232" s="88"/>
      <c r="Z232" s="89"/>
      <c r="AA232" s="89"/>
      <c r="AB232" s="89"/>
      <c r="AC232" s="246"/>
      <c r="AD232" s="247"/>
      <c r="AE232" s="246"/>
      <c r="AF232" s="17"/>
      <c r="AG232" s="10"/>
      <c r="AH232" s="10"/>
      <c r="AI232" s="10"/>
      <c r="AJ232" s="10"/>
      <c r="AK232" s="10"/>
      <c r="AL232" s="10"/>
      <c r="AM232" s="10"/>
      <c r="AN232" s="10"/>
      <c r="AO232" s="10"/>
      <c r="AP232" s="10"/>
      <c r="AQ232" s="10"/>
      <c r="AR232" s="10"/>
      <c r="AS232" s="10"/>
      <c r="AT232" s="10"/>
      <c r="AU232" s="10"/>
    </row>
    <row r="233" spans="2:47" x14ac:dyDescent="0.25">
      <c r="B233" s="15">
        <v>226</v>
      </c>
      <c r="C233" s="90"/>
      <c r="D233" s="56"/>
      <c r="E233" s="87"/>
      <c r="F233" s="87"/>
      <c r="G233" s="87"/>
      <c r="H233" s="91"/>
      <c r="I233" s="91"/>
      <c r="J233" s="91"/>
      <c r="K233" s="91"/>
      <c r="L233" s="91"/>
      <c r="M233" s="87"/>
      <c r="N233" s="92"/>
      <c r="O233" s="93"/>
      <c r="P233" s="94"/>
      <c r="Q233" s="95"/>
      <c r="R233" s="88"/>
      <c r="S233" s="88"/>
      <c r="T233" s="88"/>
      <c r="U233" s="88"/>
      <c r="V233" s="88"/>
      <c r="W233" s="88"/>
      <c r="X233" s="88"/>
      <c r="Y233" s="88"/>
      <c r="Z233" s="89"/>
      <c r="AA233" s="89"/>
      <c r="AB233" s="89"/>
      <c r="AC233" s="246"/>
      <c r="AD233" s="247"/>
      <c r="AE233" s="246"/>
      <c r="AF233" s="17"/>
      <c r="AG233" s="10"/>
      <c r="AH233" s="10"/>
      <c r="AI233" s="10"/>
      <c r="AJ233" s="10"/>
      <c r="AK233" s="10"/>
      <c r="AL233" s="10"/>
      <c r="AM233" s="10"/>
      <c r="AN233" s="10"/>
      <c r="AO233" s="10"/>
      <c r="AP233" s="10"/>
      <c r="AQ233" s="10"/>
      <c r="AR233" s="10"/>
      <c r="AS233" s="10"/>
      <c r="AT233" s="10"/>
      <c r="AU233" s="10"/>
    </row>
    <row r="234" spans="2:47" x14ac:dyDescent="0.25">
      <c r="B234" s="15">
        <v>227</v>
      </c>
      <c r="C234" s="90"/>
      <c r="D234" s="56"/>
      <c r="E234" s="87"/>
      <c r="F234" s="87"/>
      <c r="G234" s="87"/>
      <c r="H234" s="91"/>
      <c r="I234" s="91"/>
      <c r="J234" s="91"/>
      <c r="K234" s="91"/>
      <c r="L234" s="91"/>
      <c r="M234" s="87"/>
      <c r="N234" s="92"/>
      <c r="O234" s="93"/>
      <c r="P234" s="94"/>
      <c r="Q234" s="95"/>
      <c r="R234" s="88"/>
      <c r="S234" s="88"/>
      <c r="T234" s="88"/>
      <c r="U234" s="88"/>
      <c r="V234" s="88"/>
      <c r="W234" s="88"/>
      <c r="X234" s="88"/>
      <c r="Y234" s="88"/>
      <c r="Z234" s="89"/>
      <c r="AA234" s="89"/>
      <c r="AB234" s="89"/>
      <c r="AC234" s="246"/>
      <c r="AD234" s="247"/>
      <c r="AE234" s="246"/>
      <c r="AF234" s="17"/>
      <c r="AG234" s="10"/>
      <c r="AH234" s="10"/>
      <c r="AI234" s="10"/>
      <c r="AJ234" s="10"/>
      <c r="AK234" s="10"/>
      <c r="AL234" s="10"/>
      <c r="AM234" s="10"/>
      <c r="AN234" s="10"/>
      <c r="AO234" s="10"/>
      <c r="AP234" s="10"/>
      <c r="AQ234" s="10"/>
      <c r="AR234" s="10"/>
      <c r="AS234" s="10"/>
      <c r="AT234" s="10"/>
      <c r="AU234" s="10"/>
    </row>
    <row r="235" spans="2:47" x14ac:dyDescent="0.25">
      <c r="B235" s="15">
        <v>228</v>
      </c>
      <c r="C235" s="90"/>
      <c r="D235" s="56"/>
      <c r="E235" s="87"/>
      <c r="F235" s="87"/>
      <c r="G235" s="87"/>
      <c r="H235" s="91"/>
      <c r="I235" s="91"/>
      <c r="J235" s="91"/>
      <c r="K235" s="91"/>
      <c r="L235" s="91"/>
      <c r="M235" s="87"/>
      <c r="N235" s="92"/>
      <c r="O235" s="93"/>
      <c r="P235" s="94"/>
      <c r="Q235" s="95"/>
      <c r="R235" s="88"/>
      <c r="S235" s="88"/>
      <c r="T235" s="88"/>
      <c r="U235" s="88"/>
      <c r="V235" s="88"/>
      <c r="W235" s="88"/>
      <c r="X235" s="88"/>
      <c r="Y235" s="88"/>
      <c r="Z235" s="89"/>
      <c r="AA235" s="89"/>
      <c r="AB235" s="89"/>
      <c r="AC235" s="246"/>
      <c r="AD235" s="247"/>
      <c r="AE235" s="246"/>
      <c r="AF235" s="17"/>
      <c r="AG235" s="10"/>
      <c r="AH235" s="10"/>
      <c r="AI235" s="10"/>
      <c r="AJ235" s="10"/>
      <c r="AK235" s="10"/>
      <c r="AL235" s="10"/>
      <c r="AM235" s="10"/>
      <c r="AN235" s="10"/>
      <c r="AO235" s="10"/>
      <c r="AP235" s="10"/>
      <c r="AQ235" s="10"/>
      <c r="AR235" s="10"/>
      <c r="AS235" s="10"/>
      <c r="AT235" s="10"/>
      <c r="AU235" s="10"/>
    </row>
    <row r="236" spans="2:47" x14ac:dyDescent="0.25">
      <c r="B236" s="15">
        <v>229</v>
      </c>
      <c r="C236" s="90"/>
      <c r="D236" s="56"/>
      <c r="E236" s="87"/>
      <c r="F236" s="87"/>
      <c r="G236" s="87"/>
      <c r="H236" s="91"/>
      <c r="I236" s="91"/>
      <c r="J236" s="91"/>
      <c r="K236" s="91"/>
      <c r="L236" s="91"/>
      <c r="M236" s="87"/>
      <c r="N236" s="92"/>
      <c r="O236" s="93"/>
      <c r="P236" s="94"/>
      <c r="Q236" s="95"/>
      <c r="R236" s="88"/>
      <c r="S236" s="88"/>
      <c r="T236" s="88"/>
      <c r="U236" s="88"/>
      <c r="V236" s="88"/>
      <c r="W236" s="88"/>
      <c r="X236" s="88"/>
      <c r="Y236" s="88"/>
      <c r="Z236" s="89"/>
      <c r="AA236" s="89"/>
      <c r="AB236" s="89"/>
      <c r="AC236" s="246"/>
      <c r="AD236" s="247"/>
      <c r="AE236" s="246"/>
      <c r="AF236" s="17"/>
      <c r="AG236" s="10"/>
      <c r="AH236" s="10"/>
      <c r="AI236" s="10"/>
      <c r="AJ236" s="10"/>
      <c r="AK236" s="10"/>
      <c r="AL236" s="10"/>
      <c r="AM236" s="10"/>
      <c r="AN236" s="10"/>
      <c r="AO236" s="10"/>
      <c r="AP236" s="10"/>
      <c r="AQ236" s="10"/>
      <c r="AR236" s="10"/>
      <c r="AS236" s="10"/>
      <c r="AT236" s="10"/>
      <c r="AU236" s="10"/>
    </row>
    <row r="237" spans="2:47" x14ac:dyDescent="0.25">
      <c r="B237" s="15">
        <v>230</v>
      </c>
      <c r="C237" s="90"/>
      <c r="D237" s="56"/>
      <c r="E237" s="87"/>
      <c r="F237" s="87"/>
      <c r="G237" s="87"/>
      <c r="H237" s="91"/>
      <c r="I237" s="91"/>
      <c r="J237" s="91"/>
      <c r="K237" s="91"/>
      <c r="L237" s="91"/>
      <c r="M237" s="87"/>
      <c r="N237" s="92"/>
      <c r="O237" s="93"/>
      <c r="P237" s="94"/>
      <c r="Q237" s="95"/>
      <c r="R237" s="88"/>
      <c r="S237" s="88"/>
      <c r="T237" s="88"/>
      <c r="U237" s="88"/>
      <c r="V237" s="88"/>
      <c r="W237" s="88"/>
      <c r="X237" s="88"/>
      <c r="Y237" s="88"/>
      <c r="Z237" s="89"/>
      <c r="AA237" s="89"/>
      <c r="AB237" s="89"/>
      <c r="AC237" s="246"/>
      <c r="AD237" s="247"/>
      <c r="AE237" s="246"/>
      <c r="AF237" s="17"/>
      <c r="AG237" s="10"/>
      <c r="AH237" s="10"/>
      <c r="AI237" s="10"/>
      <c r="AJ237" s="10"/>
      <c r="AK237" s="10"/>
      <c r="AL237" s="10"/>
      <c r="AM237" s="10"/>
      <c r="AN237" s="10"/>
      <c r="AO237" s="10"/>
      <c r="AP237" s="10"/>
      <c r="AQ237" s="10"/>
      <c r="AR237" s="10"/>
      <c r="AS237" s="10"/>
      <c r="AT237" s="10"/>
      <c r="AU237" s="10"/>
    </row>
    <row r="238" spans="2:47" x14ac:dyDescent="0.25">
      <c r="B238" s="15">
        <v>231</v>
      </c>
      <c r="C238" s="90"/>
      <c r="D238" s="56"/>
      <c r="E238" s="87"/>
      <c r="F238" s="87"/>
      <c r="G238" s="87"/>
      <c r="H238" s="91"/>
      <c r="I238" s="91"/>
      <c r="J238" s="91"/>
      <c r="K238" s="91"/>
      <c r="L238" s="91"/>
      <c r="M238" s="87"/>
      <c r="N238" s="92"/>
      <c r="O238" s="93"/>
      <c r="P238" s="94"/>
      <c r="Q238" s="95"/>
      <c r="R238" s="88"/>
      <c r="S238" s="88"/>
      <c r="T238" s="88"/>
      <c r="U238" s="88"/>
      <c r="V238" s="88"/>
      <c r="W238" s="88"/>
      <c r="X238" s="88"/>
      <c r="Y238" s="88"/>
      <c r="Z238" s="89"/>
      <c r="AA238" s="89"/>
      <c r="AB238" s="89"/>
      <c r="AC238" s="246"/>
      <c r="AD238" s="247"/>
      <c r="AE238" s="246"/>
      <c r="AF238" s="17"/>
      <c r="AG238" s="10"/>
      <c r="AH238" s="10"/>
      <c r="AI238" s="10"/>
      <c r="AJ238" s="10"/>
      <c r="AK238" s="10"/>
      <c r="AL238" s="10"/>
      <c r="AM238" s="10"/>
      <c r="AN238" s="10"/>
      <c r="AO238" s="10"/>
      <c r="AP238" s="10"/>
      <c r="AQ238" s="10"/>
      <c r="AR238" s="10"/>
      <c r="AS238" s="10"/>
      <c r="AT238" s="10"/>
      <c r="AU238" s="10"/>
    </row>
    <row r="239" spans="2:47" x14ac:dyDescent="0.25">
      <c r="B239" s="15">
        <v>232</v>
      </c>
      <c r="C239" s="90"/>
      <c r="D239" s="56"/>
      <c r="E239" s="87"/>
      <c r="F239" s="87"/>
      <c r="G239" s="87"/>
      <c r="H239" s="91"/>
      <c r="I239" s="91"/>
      <c r="J239" s="91"/>
      <c r="K239" s="91"/>
      <c r="L239" s="91"/>
      <c r="M239" s="87"/>
      <c r="N239" s="92"/>
      <c r="O239" s="93"/>
      <c r="P239" s="94"/>
      <c r="Q239" s="95"/>
      <c r="R239" s="88"/>
      <c r="S239" s="88"/>
      <c r="T239" s="88"/>
      <c r="U239" s="88"/>
      <c r="V239" s="88"/>
      <c r="W239" s="88"/>
      <c r="X239" s="88"/>
      <c r="Y239" s="88"/>
      <c r="Z239" s="89"/>
      <c r="AA239" s="89"/>
      <c r="AB239" s="89"/>
      <c r="AC239" s="246"/>
      <c r="AD239" s="247"/>
      <c r="AE239" s="246"/>
      <c r="AF239" s="17"/>
      <c r="AG239" s="10"/>
      <c r="AH239" s="10"/>
      <c r="AI239" s="10"/>
      <c r="AJ239" s="10"/>
      <c r="AK239" s="10"/>
      <c r="AL239" s="10"/>
      <c r="AM239" s="10"/>
      <c r="AN239" s="10"/>
      <c r="AO239" s="10"/>
      <c r="AP239" s="10"/>
      <c r="AQ239" s="10"/>
      <c r="AR239" s="10"/>
      <c r="AS239" s="10"/>
      <c r="AT239" s="10"/>
      <c r="AU239" s="10"/>
    </row>
    <row r="240" spans="2:47" x14ac:dyDescent="0.25">
      <c r="B240" s="15">
        <v>233</v>
      </c>
      <c r="C240" s="90"/>
      <c r="D240" s="56"/>
      <c r="E240" s="87"/>
      <c r="F240" s="87"/>
      <c r="G240" s="87"/>
      <c r="H240" s="91"/>
      <c r="I240" s="91"/>
      <c r="J240" s="91"/>
      <c r="K240" s="91"/>
      <c r="L240" s="91"/>
      <c r="M240" s="87"/>
      <c r="N240" s="92"/>
      <c r="O240" s="93"/>
      <c r="P240" s="94"/>
      <c r="Q240" s="95"/>
      <c r="R240" s="88"/>
      <c r="S240" s="88"/>
      <c r="T240" s="88"/>
      <c r="U240" s="88"/>
      <c r="V240" s="88"/>
      <c r="W240" s="88"/>
      <c r="X240" s="88"/>
      <c r="Y240" s="88"/>
      <c r="Z240" s="89"/>
      <c r="AA240" s="89"/>
      <c r="AB240" s="89"/>
      <c r="AC240" s="246"/>
      <c r="AD240" s="247"/>
      <c r="AE240" s="246"/>
      <c r="AF240" s="17"/>
      <c r="AG240" s="10"/>
      <c r="AH240" s="10"/>
      <c r="AI240" s="10"/>
      <c r="AJ240" s="10"/>
      <c r="AK240" s="10"/>
      <c r="AL240" s="10"/>
      <c r="AM240" s="10"/>
      <c r="AN240" s="10"/>
      <c r="AO240" s="10"/>
      <c r="AP240" s="10"/>
      <c r="AQ240" s="10"/>
      <c r="AR240" s="10"/>
      <c r="AS240" s="10"/>
      <c r="AT240" s="10"/>
      <c r="AU240" s="10"/>
    </row>
    <row r="241" spans="2:47" x14ac:dyDescent="0.25">
      <c r="B241" s="15">
        <v>234</v>
      </c>
      <c r="C241" s="90"/>
      <c r="D241" s="56"/>
      <c r="E241" s="87"/>
      <c r="F241" s="87"/>
      <c r="G241" s="87"/>
      <c r="H241" s="91"/>
      <c r="I241" s="91"/>
      <c r="J241" s="91"/>
      <c r="K241" s="91"/>
      <c r="L241" s="91"/>
      <c r="M241" s="87"/>
      <c r="N241" s="92"/>
      <c r="O241" s="93"/>
      <c r="P241" s="94"/>
      <c r="Q241" s="95"/>
      <c r="R241" s="88"/>
      <c r="S241" s="88"/>
      <c r="T241" s="88"/>
      <c r="U241" s="88"/>
      <c r="V241" s="88"/>
      <c r="W241" s="88"/>
      <c r="X241" s="88"/>
      <c r="Y241" s="88"/>
      <c r="Z241" s="89"/>
      <c r="AA241" s="89"/>
      <c r="AB241" s="89"/>
      <c r="AC241" s="246"/>
      <c r="AD241" s="247"/>
      <c r="AE241" s="246"/>
      <c r="AF241" s="17"/>
      <c r="AG241" s="10"/>
      <c r="AH241" s="10"/>
      <c r="AI241" s="10"/>
      <c r="AJ241" s="10"/>
      <c r="AK241" s="10"/>
      <c r="AL241" s="10"/>
      <c r="AM241" s="10"/>
      <c r="AN241" s="10"/>
      <c r="AO241" s="10"/>
      <c r="AP241" s="10"/>
      <c r="AQ241" s="10"/>
      <c r="AR241" s="10"/>
      <c r="AS241" s="10"/>
      <c r="AT241" s="10"/>
      <c r="AU241" s="10"/>
    </row>
    <row r="242" spans="2:47" x14ac:dyDescent="0.25">
      <c r="B242" s="15">
        <v>235</v>
      </c>
      <c r="C242" s="90"/>
      <c r="D242" s="56"/>
      <c r="E242" s="87"/>
      <c r="F242" s="87"/>
      <c r="G242" s="87"/>
      <c r="H242" s="91"/>
      <c r="I242" s="91"/>
      <c r="J242" s="91"/>
      <c r="K242" s="91"/>
      <c r="L242" s="91"/>
      <c r="M242" s="87"/>
      <c r="N242" s="92"/>
      <c r="O242" s="93"/>
      <c r="P242" s="94"/>
      <c r="Q242" s="95"/>
      <c r="R242" s="88"/>
      <c r="S242" s="88"/>
      <c r="T242" s="88"/>
      <c r="U242" s="88"/>
      <c r="V242" s="88"/>
      <c r="W242" s="88"/>
      <c r="X242" s="88"/>
      <c r="Y242" s="88"/>
      <c r="Z242" s="89"/>
      <c r="AA242" s="89"/>
      <c r="AB242" s="89"/>
      <c r="AC242" s="246"/>
      <c r="AD242" s="247"/>
      <c r="AE242" s="246"/>
      <c r="AF242" s="17"/>
      <c r="AG242" s="10"/>
      <c r="AH242" s="10"/>
      <c r="AI242" s="10"/>
      <c r="AJ242" s="10"/>
      <c r="AK242" s="10"/>
      <c r="AL242" s="10"/>
      <c r="AM242" s="10"/>
      <c r="AN242" s="10"/>
      <c r="AO242" s="10"/>
      <c r="AP242" s="10"/>
      <c r="AQ242" s="10"/>
      <c r="AR242" s="10"/>
      <c r="AS242" s="10"/>
      <c r="AT242" s="10"/>
      <c r="AU242" s="10"/>
    </row>
    <row r="243" spans="2:47" x14ac:dyDescent="0.25">
      <c r="B243" s="15">
        <v>236</v>
      </c>
      <c r="C243" s="90"/>
      <c r="D243" s="56"/>
      <c r="E243" s="87"/>
      <c r="F243" s="87"/>
      <c r="G243" s="87"/>
      <c r="H243" s="91"/>
      <c r="I243" s="91"/>
      <c r="J243" s="91"/>
      <c r="K243" s="91"/>
      <c r="L243" s="91"/>
      <c r="M243" s="87"/>
      <c r="N243" s="92"/>
      <c r="O243" s="93"/>
      <c r="P243" s="94"/>
      <c r="Q243" s="95"/>
      <c r="R243" s="88"/>
      <c r="S243" s="88"/>
      <c r="T243" s="88"/>
      <c r="U243" s="88"/>
      <c r="V243" s="88"/>
      <c r="W243" s="88"/>
      <c r="X243" s="88"/>
      <c r="Y243" s="88"/>
      <c r="Z243" s="89"/>
      <c r="AA243" s="89"/>
      <c r="AB243" s="89"/>
      <c r="AC243" s="246"/>
      <c r="AD243" s="247"/>
      <c r="AE243" s="246"/>
      <c r="AF243" s="17"/>
      <c r="AG243" s="10"/>
      <c r="AH243" s="10"/>
      <c r="AI243" s="10"/>
      <c r="AJ243" s="10"/>
      <c r="AK243" s="10"/>
      <c r="AL243" s="10"/>
      <c r="AM243" s="10"/>
      <c r="AN243" s="10"/>
      <c r="AO243" s="10"/>
      <c r="AP243" s="10"/>
      <c r="AQ243" s="10"/>
      <c r="AR243" s="10"/>
      <c r="AS243" s="10"/>
      <c r="AT243" s="10"/>
      <c r="AU243" s="10"/>
    </row>
    <row r="244" spans="2:47" x14ac:dyDescent="0.25">
      <c r="B244" s="15">
        <v>237</v>
      </c>
      <c r="C244" s="90"/>
      <c r="D244" s="56"/>
      <c r="E244" s="87"/>
      <c r="F244" s="87"/>
      <c r="G244" s="87"/>
      <c r="H244" s="91"/>
      <c r="I244" s="91"/>
      <c r="J244" s="91"/>
      <c r="K244" s="91"/>
      <c r="L244" s="91"/>
      <c r="M244" s="87"/>
      <c r="N244" s="92"/>
      <c r="O244" s="93"/>
      <c r="P244" s="94"/>
      <c r="Q244" s="95"/>
      <c r="R244" s="88"/>
      <c r="S244" s="88"/>
      <c r="T244" s="88"/>
      <c r="U244" s="88"/>
      <c r="V244" s="88"/>
      <c r="W244" s="88"/>
      <c r="X244" s="88"/>
      <c r="Y244" s="88"/>
      <c r="Z244" s="89"/>
      <c r="AA244" s="89"/>
      <c r="AB244" s="89"/>
      <c r="AC244" s="246"/>
      <c r="AD244" s="247"/>
      <c r="AE244" s="246"/>
      <c r="AF244" s="17"/>
      <c r="AG244" s="10"/>
      <c r="AH244" s="10"/>
      <c r="AI244" s="10"/>
      <c r="AJ244" s="10"/>
      <c r="AK244" s="10"/>
      <c r="AL244" s="10"/>
      <c r="AM244" s="10"/>
      <c r="AN244" s="10"/>
      <c r="AO244" s="10"/>
      <c r="AP244" s="10"/>
      <c r="AQ244" s="10"/>
      <c r="AR244" s="10"/>
      <c r="AS244" s="10"/>
      <c r="AT244" s="10"/>
      <c r="AU244" s="10"/>
    </row>
    <row r="245" spans="2:47" x14ac:dyDescent="0.25">
      <c r="B245" s="15">
        <v>238</v>
      </c>
      <c r="C245" s="90"/>
      <c r="D245" s="56"/>
      <c r="E245" s="87"/>
      <c r="F245" s="87"/>
      <c r="G245" s="87"/>
      <c r="H245" s="91"/>
      <c r="I245" s="91"/>
      <c r="J245" s="91"/>
      <c r="K245" s="91"/>
      <c r="L245" s="91"/>
      <c r="M245" s="87"/>
      <c r="N245" s="92"/>
      <c r="O245" s="93"/>
      <c r="P245" s="94"/>
      <c r="Q245" s="95"/>
      <c r="R245" s="88"/>
      <c r="S245" s="88"/>
      <c r="T245" s="88"/>
      <c r="U245" s="88"/>
      <c r="V245" s="88"/>
      <c r="W245" s="88"/>
      <c r="X245" s="88"/>
      <c r="Y245" s="88"/>
      <c r="Z245" s="89"/>
      <c r="AA245" s="89"/>
      <c r="AB245" s="89"/>
      <c r="AC245" s="246"/>
      <c r="AD245" s="247"/>
      <c r="AE245" s="246"/>
      <c r="AF245" s="17"/>
      <c r="AG245" s="10"/>
      <c r="AH245" s="10"/>
      <c r="AI245" s="10"/>
      <c r="AJ245" s="10"/>
      <c r="AK245" s="10"/>
      <c r="AL245" s="10"/>
      <c r="AM245" s="10"/>
      <c r="AN245" s="10"/>
      <c r="AO245" s="10"/>
      <c r="AP245" s="10"/>
      <c r="AQ245" s="10"/>
      <c r="AR245" s="10"/>
      <c r="AS245" s="10"/>
      <c r="AT245" s="10"/>
      <c r="AU245" s="10"/>
    </row>
    <row r="246" spans="2:47" x14ac:dyDescent="0.25">
      <c r="B246" s="15">
        <v>239</v>
      </c>
      <c r="C246" s="90"/>
      <c r="D246" s="56"/>
      <c r="E246" s="87"/>
      <c r="F246" s="87"/>
      <c r="G246" s="87"/>
      <c r="H246" s="91"/>
      <c r="I246" s="91"/>
      <c r="J246" s="91"/>
      <c r="K246" s="91"/>
      <c r="L246" s="91"/>
      <c r="M246" s="87"/>
      <c r="N246" s="92"/>
      <c r="O246" s="93"/>
      <c r="P246" s="94"/>
      <c r="Q246" s="95"/>
      <c r="R246" s="88"/>
      <c r="S246" s="88"/>
      <c r="T246" s="88"/>
      <c r="U246" s="88"/>
      <c r="V246" s="88"/>
      <c r="W246" s="88"/>
      <c r="X246" s="88"/>
      <c r="Y246" s="88"/>
      <c r="Z246" s="89"/>
      <c r="AA246" s="89"/>
      <c r="AB246" s="89"/>
      <c r="AC246" s="246"/>
      <c r="AD246" s="247"/>
      <c r="AE246" s="246"/>
      <c r="AF246" s="17"/>
      <c r="AG246" s="10"/>
      <c r="AH246" s="10"/>
      <c r="AI246" s="10"/>
      <c r="AJ246" s="10"/>
      <c r="AK246" s="10"/>
      <c r="AL246" s="10"/>
      <c r="AM246" s="10"/>
      <c r="AN246" s="10"/>
      <c r="AO246" s="10"/>
      <c r="AP246" s="10"/>
      <c r="AQ246" s="10"/>
      <c r="AR246" s="10"/>
      <c r="AS246" s="10"/>
      <c r="AT246" s="10"/>
      <c r="AU246" s="10"/>
    </row>
    <row r="247" spans="2:47" x14ac:dyDescent="0.25">
      <c r="B247" s="15">
        <v>240</v>
      </c>
      <c r="C247" s="90"/>
      <c r="D247" s="56"/>
      <c r="E247" s="87"/>
      <c r="F247" s="87"/>
      <c r="G247" s="87"/>
      <c r="H247" s="91"/>
      <c r="I247" s="91"/>
      <c r="J247" s="91"/>
      <c r="K247" s="91"/>
      <c r="L247" s="91"/>
      <c r="M247" s="87"/>
      <c r="N247" s="92"/>
      <c r="O247" s="93"/>
      <c r="P247" s="94"/>
      <c r="Q247" s="95"/>
      <c r="R247" s="88"/>
      <c r="S247" s="88"/>
      <c r="T247" s="88"/>
      <c r="U247" s="88"/>
      <c r="V247" s="88"/>
      <c r="W247" s="88"/>
      <c r="X247" s="88"/>
      <c r="Y247" s="88"/>
      <c r="Z247" s="89"/>
      <c r="AA247" s="89"/>
      <c r="AB247" s="89"/>
      <c r="AC247" s="246"/>
      <c r="AD247" s="247"/>
      <c r="AE247" s="246"/>
      <c r="AF247" s="17"/>
      <c r="AG247" s="10"/>
      <c r="AH247" s="10"/>
      <c r="AI247" s="10"/>
      <c r="AJ247" s="10"/>
      <c r="AK247" s="10"/>
      <c r="AL247" s="10"/>
      <c r="AM247" s="10"/>
      <c r="AN247" s="10"/>
      <c r="AO247" s="10"/>
      <c r="AP247" s="10"/>
      <c r="AQ247" s="10"/>
      <c r="AR247" s="10"/>
      <c r="AS247" s="10"/>
      <c r="AT247" s="10"/>
      <c r="AU247" s="10"/>
    </row>
    <row r="248" spans="2:47" x14ac:dyDescent="0.25">
      <c r="B248" s="15">
        <v>241</v>
      </c>
      <c r="C248" s="90"/>
      <c r="D248" s="56"/>
      <c r="E248" s="87"/>
      <c r="F248" s="87"/>
      <c r="G248" s="87"/>
      <c r="H248" s="91"/>
      <c r="I248" s="91"/>
      <c r="J248" s="91"/>
      <c r="K248" s="91"/>
      <c r="L248" s="91"/>
      <c r="M248" s="87"/>
      <c r="N248" s="92"/>
      <c r="O248" s="93"/>
      <c r="P248" s="94"/>
      <c r="Q248" s="95"/>
      <c r="R248" s="88"/>
      <c r="S248" s="88"/>
      <c r="T248" s="88"/>
      <c r="U248" s="88"/>
      <c r="V248" s="88"/>
      <c r="W248" s="88"/>
      <c r="X248" s="88"/>
      <c r="Y248" s="88"/>
      <c r="Z248" s="89"/>
      <c r="AA248" s="89"/>
      <c r="AB248" s="89"/>
      <c r="AC248" s="246"/>
      <c r="AD248" s="247"/>
      <c r="AE248" s="246"/>
      <c r="AF248" s="17"/>
      <c r="AG248" s="10"/>
      <c r="AH248" s="10"/>
      <c r="AI248" s="10"/>
      <c r="AJ248" s="10"/>
      <c r="AK248" s="10"/>
      <c r="AL248" s="10"/>
      <c r="AM248" s="10"/>
      <c r="AN248" s="10"/>
      <c r="AO248" s="10"/>
      <c r="AP248" s="10"/>
      <c r="AQ248" s="10"/>
      <c r="AR248" s="10"/>
      <c r="AS248" s="10"/>
      <c r="AT248" s="10"/>
      <c r="AU248" s="10"/>
    </row>
    <row r="249" spans="2:47" x14ac:dyDescent="0.25">
      <c r="B249" s="15">
        <v>242</v>
      </c>
      <c r="C249" s="90"/>
      <c r="D249" s="56"/>
      <c r="E249" s="87"/>
      <c r="F249" s="87"/>
      <c r="G249" s="87"/>
      <c r="H249" s="91"/>
      <c r="I249" s="91"/>
      <c r="J249" s="91"/>
      <c r="K249" s="91"/>
      <c r="L249" s="91"/>
      <c r="M249" s="87"/>
      <c r="N249" s="92"/>
      <c r="O249" s="93"/>
      <c r="P249" s="94"/>
      <c r="Q249" s="95"/>
      <c r="R249" s="88"/>
      <c r="S249" s="88"/>
      <c r="T249" s="88"/>
      <c r="U249" s="88"/>
      <c r="V249" s="88"/>
      <c r="W249" s="88"/>
      <c r="X249" s="88"/>
      <c r="Y249" s="88"/>
      <c r="Z249" s="89"/>
      <c r="AA249" s="89"/>
      <c r="AB249" s="89"/>
      <c r="AC249" s="246"/>
      <c r="AD249" s="247"/>
      <c r="AE249" s="246"/>
      <c r="AF249" s="17"/>
      <c r="AG249" s="10"/>
      <c r="AH249" s="10"/>
      <c r="AI249" s="10"/>
      <c r="AJ249" s="10"/>
      <c r="AK249" s="10"/>
      <c r="AL249" s="10"/>
      <c r="AM249" s="10"/>
      <c r="AN249" s="10"/>
      <c r="AO249" s="10"/>
      <c r="AP249" s="10"/>
      <c r="AQ249" s="10"/>
      <c r="AR249" s="10"/>
      <c r="AS249" s="10"/>
      <c r="AT249" s="10"/>
      <c r="AU249" s="10"/>
    </row>
    <row r="250" spans="2:47" x14ac:dyDescent="0.25">
      <c r="B250" s="15">
        <v>243</v>
      </c>
      <c r="C250" s="90"/>
      <c r="D250" s="56"/>
      <c r="E250" s="87"/>
      <c r="F250" s="87"/>
      <c r="G250" s="87"/>
      <c r="H250" s="91"/>
      <c r="I250" s="91"/>
      <c r="J250" s="91"/>
      <c r="K250" s="91"/>
      <c r="L250" s="91"/>
      <c r="M250" s="87"/>
      <c r="N250" s="92"/>
      <c r="O250" s="93"/>
      <c r="P250" s="94"/>
      <c r="Q250" s="95"/>
      <c r="R250" s="88"/>
      <c r="S250" s="88"/>
      <c r="T250" s="88"/>
      <c r="U250" s="88"/>
      <c r="V250" s="88"/>
      <c r="W250" s="88"/>
      <c r="X250" s="88"/>
      <c r="Y250" s="88"/>
      <c r="Z250" s="89"/>
      <c r="AA250" s="89"/>
      <c r="AB250" s="89"/>
      <c r="AC250" s="246"/>
      <c r="AD250" s="247"/>
      <c r="AE250" s="246"/>
      <c r="AF250" s="17"/>
      <c r="AG250" s="10"/>
      <c r="AH250" s="10"/>
      <c r="AI250" s="10"/>
      <c r="AJ250" s="10"/>
      <c r="AK250" s="10"/>
      <c r="AL250" s="10"/>
      <c r="AM250" s="10"/>
      <c r="AN250" s="10"/>
      <c r="AO250" s="10"/>
      <c r="AP250" s="10"/>
      <c r="AQ250" s="10"/>
      <c r="AR250" s="10"/>
      <c r="AS250" s="10"/>
      <c r="AT250" s="10"/>
      <c r="AU250" s="10"/>
    </row>
    <row r="251" spans="2:47" x14ac:dyDescent="0.25">
      <c r="B251" s="15">
        <v>244</v>
      </c>
      <c r="C251" s="90"/>
      <c r="D251" s="56"/>
      <c r="E251" s="87"/>
      <c r="F251" s="87"/>
      <c r="G251" s="87"/>
      <c r="H251" s="91"/>
      <c r="I251" s="91"/>
      <c r="J251" s="91"/>
      <c r="K251" s="91"/>
      <c r="L251" s="91"/>
      <c r="M251" s="87"/>
      <c r="N251" s="92"/>
      <c r="O251" s="93"/>
      <c r="P251" s="94"/>
      <c r="Q251" s="95"/>
      <c r="R251" s="88"/>
      <c r="S251" s="88"/>
      <c r="T251" s="88"/>
      <c r="U251" s="88"/>
      <c r="V251" s="88"/>
      <c r="W251" s="88"/>
      <c r="X251" s="88"/>
      <c r="Y251" s="88"/>
      <c r="Z251" s="89"/>
      <c r="AA251" s="89"/>
      <c r="AB251" s="89"/>
      <c r="AC251" s="246"/>
      <c r="AD251" s="247"/>
      <c r="AE251" s="246"/>
      <c r="AF251" s="17"/>
      <c r="AG251" s="10"/>
      <c r="AH251" s="10"/>
      <c r="AI251" s="10"/>
      <c r="AJ251" s="10"/>
      <c r="AK251" s="10"/>
      <c r="AL251" s="10"/>
      <c r="AM251" s="10"/>
      <c r="AN251" s="10"/>
      <c r="AO251" s="10"/>
      <c r="AP251" s="10"/>
      <c r="AQ251" s="10"/>
      <c r="AR251" s="10"/>
      <c r="AS251" s="10"/>
      <c r="AT251" s="10"/>
      <c r="AU251" s="10"/>
    </row>
    <row r="252" spans="2:47" x14ac:dyDescent="0.25">
      <c r="B252" s="15">
        <v>245</v>
      </c>
      <c r="C252" s="90"/>
      <c r="D252" s="56"/>
      <c r="E252" s="87"/>
      <c r="F252" s="87"/>
      <c r="G252" s="87"/>
      <c r="H252" s="91"/>
      <c r="I252" s="91"/>
      <c r="J252" s="91"/>
      <c r="K252" s="91"/>
      <c r="L252" s="91"/>
      <c r="M252" s="87"/>
      <c r="N252" s="92"/>
      <c r="O252" s="93"/>
      <c r="P252" s="94"/>
      <c r="Q252" s="95"/>
      <c r="R252" s="88"/>
      <c r="S252" s="88"/>
      <c r="T252" s="88"/>
      <c r="U252" s="88"/>
      <c r="V252" s="88"/>
      <c r="W252" s="88"/>
      <c r="X252" s="88"/>
      <c r="Y252" s="88"/>
      <c r="Z252" s="89"/>
      <c r="AA252" s="89"/>
      <c r="AB252" s="89"/>
      <c r="AC252" s="246"/>
      <c r="AD252" s="247"/>
      <c r="AE252" s="246"/>
      <c r="AF252" s="17"/>
      <c r="AG252" s="10"/>
      <c r="AH252" s="10"/>
      <c r="AI252" s="10"/>
      <c r="AJ252" s="10"/>
      <c r="AK252" s="10"/>
      <c r="AL252" s="10"/>
      <c r="AM252" s="10"/>
      <c r="AN252" s="10"/>
      <c r="AO252" s="10"/>
      <c r="AP252" s="10"/>
      <c r="AQ252" s="10"/>
      <c r="AR252" s="10"/>
      <c r="AS252" s="10"/>
      <c r="AT252" s="10"/>
      <c r="AU252" s="10"/>
    </row>
    <row r="253" spans="2:47" x14ac:dyDescent="0.25">
      <c r="B253" s="15">
        <v>246</v>
      </c>
      <c r="C253" s="90"/>
      <c r="D253" s="56"/>
      <c r="E253" s="87"/>
      <c r="F253" s="87"/>
      <c r="G253" s="87"/>
      <c r="H253" s="91"/>
      <c r="I253" s="91"/>
      <c r="J253" s="91"/>
      <c r="K253" s="91"/>
      <c r="L253" s="91"/>
      <c r="M253" s="87"/>
      <c r="N253" s="92"/>
      <c r="O253" s="93"/>
      <c r="P253" s="94"/>
      <c r="Q253" s="95"/>
      <c r="R253" s="88"/>
      <c r="S253" s="88"/>
      <c r="T253" s="88"/>
      <c r="U253" s="88"/>
      <c r="V253" s="88"/>
      <c r="W253" s="88"/>
      <c r="X253" s="88"/>
      <c r="Y253" s="88"/>
      <c r="Z253" s="89"/>
      <c r="AA253" s="89"/>
      <c r="AB253" s="89"/>
      <c r="AC253" s="246"/>
      <c r="AD253" s="247"/>
      <c r="AE253" s="246"/>
      <c r="AF253" s="17"/>
      <c r="AG253" s="10"/>
      <c r="AH253" s="10"/>
      <c r="AI253" s="10"/>
      <c r="AJ253" s="10"/>
      <c r="AK253" s="10"/>
      <c r="AL253" s="10"/>
      <c r="AM253" s="10"/>
      <c r="AN253" s="10"/>
      <c r="AO253" s="10"/>
      <c r="AP253" s="10"/>
      <c r="AQ253" s="10"/>
      <c r="AR253" s="10"/>
      <c r="AS253" s="10"/>
      <c r="AT253" s="10"/>
      <c r="AU253" s="10"/>
    </row>
    <row r="254" spans="2:47" x14ac:dyDescent="0.25">
      <c r="B254" s="15">
        <v>247</v>
      </c>
      <c r="C254" s="90"/>
      <c r="D254" s="56"/>
      <c r="E254" s="87"/>
      <c r="F254" s="87"/>
      <c r="G254" s="87"/>
      <c r="H254" s="91"/>
      <c r="I254" s="91"/>
      <c r="J254" s="91"/>
      <c r="K254" s="91"/>
      <c r="L254" s="91"/>
      <c r="M254" s="87"/>
      <c r="N254" s="92"/>
      <c r="O254" s="93"/>
      <c r="P254" s="94"/>
      <c r="Q254" s="95"/>
      <c r="R254" s="88"/>
      <c r="S254" s="88"/>
      <c r="T254" s="88"/>
      <c r="U254" s="88"/>
      <c r="V254" s="88"/>
      <c r="W254" s="88"/>
      <c r="X254" s="88"/>
      <c r="Y254" s="88"/>
      <c r="Z254" s="89"/>
      <c r="AA254" s="89"/>
      <c r="AB254" s="89"/>
      <c r="AC254" s="246"/>
      <c r="AD254" s="247"/>
      <c r="AE254" s="246"/>
      <c r="AF254" s="17"/>
      <c r="AG254" s="10"/>
      <c r="AH254" s="10"/>
      <c r="AI254" s="10"/>
      <c r="AJ254" s="10"/>
      <c r="AK254" s="10"/>
      <c r="AL254" s="10"/>
      <c r="AM254" s="10"/>
      <c r="AN254" s="10"/>
      <c r="AO254" s="10"/>
      <c r="AP254" s="10"/>
      <c r="AQ254" s="10"/>
      <c r="AR254" s="10"/>
      <c r="AS254" s="10"/>
      <c r="AT254" s="10"/>
      <c r="AU254" s="10"/>
    </row>
    <row r="255" spans="2:47" x14ac:dyDescent="0.25">
      <c r="B255" s="15">
        <v>248</v>
      </c>
      <c r="C255" s="90"/>
      <c r="D255" s="56"/>
      <c r="E255" s="87"/>
      <c r="F255" s="87"/>
      <c r="G255" s="87"/>
      <c r="H255" s="91"/>
      <c r="I255" s="91"/>
      <c r="J255" s="91"/>
      <c r="K255" s="91"/>
      <c r="L255" s="91"/>
      <c r="M255" s="87"/>
      <c r="N255" s="92"/>
      <c r="O255" s="93"/>
      <c r="P255" s="94"/>
      <c r="Q255" s="95"/>
      <c r="R255" s="88"/>
      <c r="S255" s="88"/>
      <c r="T255" s="88"/>
      <c r="U255" s="88"/>
      <c r="V255" s="88"/>
      <c r="W255" s="88"/>
      <c r="X255" s="88"/>
      <c r="Y255" s="88"/>
      <c r="Z255" s="89"/>
      <c r="AA255" s="89"/>
      <c r="AB255" s="89"/>
      <c r="AC255" s="246"/>
      <c r="AD255" s="247"/>
      <c r="AE255" s="246"/>
      <c r="AF255" s="17"/>
      <c r="AG255" s="10"/>
      <c r="AH255" s="10"/>
      <c r="AI255" s="10"/>
      <c r="AJ255" s="10"/>
      <c r="AK255" s="10"/>
      <c r="AL255" s="10"/>
      <c r="AM255" s="10"/>
      <c r="AN255" s="10"/>
      <c r="AO255" s="10"/>
      <c r="AP255" s="10"/>
      <c r="AQ255" s="10"/>
      <c r="AR255" s="10"/>
      <c r="AS255" s="10"/>
      <c r="AT255" s="10"/>
      <c r="AU255" s="10"/>
    </row>
    <row r="256" spans="2:47" x14ac:dyDescent="0.25">
      <c r="B256" s="15">
        <v>249</v>
      </c>
      <c r="C256" s="90"/>
      <c r="D256" s="56"/>
      <c r="E256" s="87"/>
      <c r="F256" s="87"/>
      <c r="G256" s="87"/>
      <c r="H256" s="91"/>
      <c r="I256" s="91"/>
      <c r="J256" s="91"/>
      <c r="K256" s="91"/>
      <c r="L256" s="91"/>
      <c r="M256" s="87"/>
      <c r="N256" s="92"/>
      <c r="O256" s="93"/>
      <c r="P256" s="94"/>
      <c r="Q256" s="95"/>
      <c r="R256" s="88"/>
      <c r="S256" s="88"/>
      <c r="T256" s="88"/>
      <c r="U256" s="88"/>
      <c r="V256" s="88"/>
      <c r="W256" s="88"/>
      <c r="X256" s="88"/>
      <c r="Y256" s="88"/>
      <c r="Z256" s="89"/>
      <c r="AA256" s="89"/>
      <c r="AB256" s="89"/>
      <c r="AC256" s="246"/>
      <c r="AD256" s="247"/>
      <c r="AE256" s="246"/>
      <c r="AF256" s="17"/>
      <c r="AG256" s="10"/>
      <c r="AH256" s="10"/>
      <c r="AI256" s="10"/>
      <c r="AJ256" s="10"/>
      <c r="AK256" s="10"/>
      <c r="AL256" s="10"/>
      <c r="AM256" s="10"/>
      <c r="AN256" s="10"/>
      <c r="AO256" s="10"/>
      <c r="AP256" s="10"/>
      <c r="AQ256" s="10"/>
      <c r="AR256" s="10"/>
      <c r="AS256" s="10"/>
      <c r="AT256" s="10"/>
      <c r="AU256" s="10"/>
    </row>
    <row r="257" spans="2:47" x14ac:dyDescent="0.25">
      <c r="B257" s="15">
        <v>250</v>
      </c>
      <c r="C257" s="90"/>
      <c r="D257" s="56"/>
      <c r="E257" s="87"/>
      <c r="F257" s="87"/>
      <c r="G257" s="87"/>
      <c r="H257" s="91"/>
      <c r="I257" s="91"/>
      <c r="J257" s="91"/>
      <c r="K257" s="91"/>
      <c r="L257" s="91"/>
      <c r="M257" s="87"/>
      <c r="N257" s="92"/>
      <c r="O257" s="93"/>
      <c r="P257" s="94"/>
      <c r="Q257" s="95"/>
      <c r="R257" s="88"/>
      <c r="S257" s="88"/>
      <c r="T257" s="88"/>
      <c r="U257" s="88"/>
      <c r="V257" s="88"/>
      <c r="W257" s="88"/>
      <c r="X257" s="88"/>
      <c r="Y257" s="88"/>
      <c r="Z257" s="89"/>
      <c r="AA257" s="89"/>
      <c r="AB257" s="89"/>
      <c r="AC257" s="246"/>
      <c r="AD257" s="247"/>
      <c r="AE257" s="246"/>
      <c r="AF257" s="17"/>
      <c r="AG257" s="10"/>
      <c r="AH257" s="10"/>
      <c r="AI257" s="10"/>
      <c r="AJ257" s="10"/>
      <c r="AK257" s="10"/>
      <c r="AL257" s="10"/>
      <c r="AM257" s="10"/>
      <c r="AN257" s="10"/>
      <c r="AO257" s="10"/>
      <c r="AP257" s="10"/>
      <c r="AQ257" s="10"/>
      <c r="AR257" s="10"/>
      <c r="AS257" s="10"/>
      <c r="AT257" s="10"/>
      <c r="AU257" s="10"/>
    </row>
    <row r="258" spans="2:47" x14ac:dyDescent="0.25">
      <c r="B258" s="15">
        <v>251</v>
      </c>
      <c r="C258" s="90"/>
      <c r="D258" s="56"/>
      <c r="E258" s="87"/>
      <c r="F258" s="87"/>
      <c r="G258" s="87"/>
      <c r="H258" s="91"/>
      <c r="I258" s="91"/>
      <c r="J258" s="91"/>
      <c r="K258" s="91"/>
      <c r="L258" s="91"/>
      <c r="M258" s="87"/>
      <c r="N258" s="92"/>
      <c r="O258" s="93"/>
      <c r="P258" s="94"/>
      <c r="Q258" s="95"/>
      <c r="R258" s="88"/>
      <c r="S258" s="88"/>
      <c r="T258" s="88"/>
      <c r="U258" s="88"/>
      <c r="V258" s="88"/>
      <c r="W258" s="88"/>
      <c r="X258" s="88"/>
      <c r="Y258" s="88"/>
      <c r="Z258" s="89"/>
      <c r="AA258" s="89"/>
      <c r="AB258" s="89"/>
      <c r="AC258" s="246"/>
      <c r="AD258" s="247"/>
      <c r="AE258" s="246"/>
      <c r="AF258" s="17"/>
      <c r="AG258" s="10"/>
      <c r="AH258" s="10"/>
      <c r="AI258" s="10"/>
      <c r="AJ258" s="10"/>
      <c r="AK258" s="10"/>
      <c r="AL258" s="10"/>
      <c r="AM258" s="10"/>
      <c r="AN258" s="10"/>
      <c r="AO258" s="10"/>
      <c r="AP258" s="10"/>
      <c r="AQ258" s="10"/>
      <c r="AR258" s="10"/>
      <c r="AS258" s="10"/>
      <c r="AT258" s="10"/>
      <c r="AU258" s="10"/>
    </row>
    <row r="259" spans="2:47" x14ac:dyDescent="0.25">
      <c r="B259" s="15">
        <v>252</v>
      </c>
      <c r="C259" s="90"/>
      <c r="D259" s="56"/>
      <c r="E259" s="87"/>
      <c r="F259" s="87"/>
      <c r="G259" s="87"/>
      <c r="H259" s="91"/>
      <c r="I259" s="91"/>
      <c r="J259" s="91"/>
      <c r="K259" s="91"/>
      <c r="L259" s="91"/>
      <c r="M259" s="87"/>
      <c r="N259" s="92"/>
      <c r="O259" s="93"/>
      <c r="P259" s="94"/>
      <c r="Q259" s="95"/>
      <c r="R259" s="88"/>
      <c r="S259" s="88"/>
      <c r="T259" s="88"/>
      <c r="U259" s="88"/>
      <c r="V259" s="88"/>
      <c r="W259" s="88"/>
      <c r="X259" s="88"/>
      <c r="Y259" s="88"/>
      <c r="Z259" s="89"/>
      <c r="AA259" s="89"/>
      <c r="AB259" s="89"/>
      <c r="AC259" s="246"/>
      <c r="AD259" s="247"/>
      <c r="AE259" s="246"/>
      <c r="AF259" s="17"/>
      <c r="AG259" s="10"/>
      <c r="AH259" s="10"/>
      <c r="AI259" s="10"/>
      <c r="AJ259" s="10"/>
      <c r="AK259" s="10"/>
      <c r="AL259" s="10"/>
      <c r="AM259" s="10"/>
      <c r="AN259" s="10"/>
      <c r="AO259" s="10"/>
      <c r="AP259" s="10"/>
      <c r="AQ259" s="10"/>
      <c r="AR259" s="10"/>
      <c r="AS259" s="10"/>
      <c r="AT259" s="10"/>
      <c r="AU259" s="10"/>
    </row>
    <row r="260" spans="2:47" x14ac:dyDescent="0.25">
      <c r="B260" s="15">
        <v>253</v>
      </c>
      <c r="C260" s="90"/>
      <c r="D260" s="56"/>
      <c r="E260" s="87"/>
      <c r="F260" s="87"/>
      <c r="G260" s="87"/>
      <c r="H260" s="91"/>
      <c r="I260" s="91"/>
      <c r="J260" s="91"/>
      <c r="K260" s="91"/>
      <c r="L260" s="91"/>
      <c r="M260" s="87"/>
      <c r="N260" s="92"/>
      <c r="O260" s="93"/>
      <c r="P260" s="94"/>
      <c r="Q260" s="95"/>
      <c r="R260" s="88"/>
      <c r="S260" s="88"/>
      <c r="T260" s="88"/>
      <c r="U260" s="88"/>
      <c r="V260" s="88"/>
      <c r="W260" s="88"/>
      <c r="X260" s="88"/>
      <c r="Y260" s="88"/>
      <c r="Z260" s="89"/>
      <c r="AA260" s="89"/>
      <c r="AB260" s="89"/>
      <c r="AC260" s="246"/>
      <c r="AD260" s="247"/>
      <c r="AE260" s="246"/>
      <c r="AF260" s="17"/>
      <c r="AG260" s="10"/>
      <c r="AH260" s="10"/>
      <c r="AI260" s="10"/>
      <c r="AJ260" s="10"/>
      <c r="AK260" s="10"/>
      <c r="AL260" s="10"/>
      <c r="AM260" s="10"/>
      <c r="AN260" s="10"/>
      <c r="AO260" s="10"/>
      <c r="AP260" s="10"/>
      <c r="AQ260" s="10"/>
      <c r="AR260" s="10"/>
      <c r="AS260" s="10"/>
      <c r="AT260" s="10"/>
      <c r="AU260" s="10"/>
    </row>
    <row r="261" spans="2:47" x14ac:dyDescent="0.25">
      <c r="B261" s="15">
        <v>254</v>
      </c>
      <c r="C261" s="90"/>
      <c r="D261" s="56"/>
      <c r="E261" s="87"/>
      <c r="F261" s="87"/>
      <c r="G261" s="87"/>
      <c r="H261" s="91"/>
      <c r="I261" s="91"/>
      <c r="J261" s="91"/>
      <c r="K261" s="91"/>
      <c r="L261" s="91"/>
      <c r="M261" s="87"/>
      <c r="N261" s="92"/>
      <c r="O261" s="93"/>
      <c r="P261" s="94"/>
      <c r="Q261" s="95"/>
      <c r="R261" s="88"/>
      <c r="S261" s="88"/>
      <c r="T261" s="88"/>
      <c r="U261" s="88"/>
      <c r="V261" s="88"/>
      <c r="W261" s="88"/>
      <c r="X261" s="88"/>
      <c r="Y261" s="88"/>
      <c r="Z261" s="89"/>
      <c r="AA261" s="89"/>
      <c r="AB261" s="89"/>
      <c r="AC261" s="246"/>
      <c r="AD261" s="247"/>
      <c r="AE261" s="246"/>
      <c r="AF261" s="17"/>
      <c r="AG261" s="10"/>
      <c r="AH261" s="10"/>
      <c r="AI261" s="10"/>
      <c r="AJ261" s="10"/>
      <c r="AK261" s="10"/>
      <c r="AL261" s="10"/>
      <c r="AM261" s="10"/>
      <c r="AN261" s="10"/>
      <c r="AO261" s="10"/>
      <c r="AP261" s="10"/>
      <c r="AQ261" s="10"/>
      <c r="AR261" s="10"/>
      <c r="AS261" s="10"/>
      <c r="AT261" s="10"/>
      <c r="AU261" s="10"/>
    </row>
    <row r="262" spans="2:47" x14ac:dyDescent="0.25">
      <c r="B262" s="15">
        <v>255</v>
      </c>
      <c r="C262" s="90"/>
      <c r="D262" s="56"/>
      <c r="E262" s="87"/>
      <c r="F262" s="87"/>
      <c r="G262" s="87"/>
      <c r="H262" s="91"/>
      <c r="I262" s="91"/>
      <c r="J262" s="91"/>
      <c r="K262" s="91"/>
      <c r="L262" s="91"/>
      <c r="M262" s="87"/>
      <c r="N262" s="92"/>
      <c r="O262" s="93"/>
      <c r="P262" s="94"/>
      <c r="Q262" s="95"/>
      <c r="R262" s="88"/>
      <c r="S262" s="88"/>
      <c r="T262" s="88"/>
      <c r="U262" s="88"/>
      <c r="V262" s="88"/>
      <c r="W262" s="88"/>
      <c r="X262" s="88"/>
      <c r="Y262" s="88"/>
      <c r="Z262" s="89"/>
      <c r="AA262" s="89"/>
      <c r="AB262" s="89"/>
      <c r="AC262" s="246"/>
      <c r="AD262" s="247"/>
      <c r="AE262" s="246"/>
      <c r="AF262" s="17"/>
      <c r="AG262" s="10"/>
      <c r="AH262" s="10"/>
      <c r="AI262" s="10"/>
      <c r="AJ262" s="10"/>
      <c r="AK262" s="10"/>
      <c r="AL262" s="10"/>
      <c r="AM262" s="10"/>
      <c r="AN262" s="10"/>
      <c r="AO262" s="10"/>
      <c r="AP262" s="10"/>
      <c r="AQ262" s="10"/>
      <c r="AR262" s="10"/>
      <c r="AS262" s="10"/>
      <c r="AT262" s="10"/>
      <c r="AU262" s="10"/>
    </row>
    <row r="263" spans="2:47" x14ac:dyDescent="0.25">
      <c r="B263" s="15">
        <v>256</v>
      </c>
      <c r="C263" s="90"/>
      <c r="D263" s="56"/>
      <c r="E263" s="87"/>
      <c r="F263" s="87"/>
      <c r="G263" s="87"/>
      <c r="H263" s="91"/>
      <c r="I263" s="91"/>
      <c r="J263" s="91"/>
      <c r="K263" s="91"/>
      <c r="L263" s="91"/>
      <c r="M263" s="87"/>
      <c r="N263" s="92"/>
      <c r="O263" s="93"/>
      <c r="P263" s="94"/>
      <c r="Q263" s="95"/>
      <c r="R263" s="88"/>
      <c r="S263" s="88"/>
      <c r="T263" s="88"/>
      <c r="U263" s="88"/>
      <c r="V263" s="88"/>
      <c r="W263" s="88"/>
      <c r="X263" s="88"/>
      <c r="Y263" s="88"/>
      <c r="Z263" s="89"/>
      <c r="AA263" s="89"/>
      <c r="AB263" s="89"/>
      <c r="AC263" s="246"/>
      <c r="AD263" s="247"/>
      <c r="AE263" s="246"/>
      <c r="AF263" s="17"/>
      <c r="AG263" s="10"/>
      <c r="AH263" s="10"/>
      <c r="AI263" s="10"/>
      <c r="AJ263" s="10"/>
      <c r="AK263" s="10"/>
      <c r="AL263" s="10"/>
      <c r="AM263" s="10"/>
      <c r="AN263" s="10"/>
      <c r="AO263" s="10"/>
      <c r="AP263" s="10"/>
      <c r="AQ263" s="10"/>
      <c r="AR263" s="10"/>
      <c r="AS263" s="10"/>
      <c r="AT263" s="10"/>
      <c r="AU263" s="10"/>
    </row>
    <row r="264" spans="2:47" x14ac:dyDescent="0.25">
      <c r="B264" s="15">
        <v>257</v>
      </c>
      <c r="C264" s="90"/>
      <c r="D264" s="56"/>
      <c r="E264" s="87"/>
      <c r="F264" s="87"/>
      <c r="G264" s="87"/>
      <c r="H264" s="91"/>
      <c r="I264" s="91"/>
      <c r="J264" s="91"/>
      <c r="K264" s="91"/>
      <c r="L264" s="91"/>
      <c r="M264" s="87"/>
      <c r="N264" s="92"/>
      <c r="O264" s="93"/>
      <c r="P264" s="94"/>
      <c r="Q264" s="95"/>
      <c r="R264" s="88"/>
      <c r="S264" s="88"/>
      <c r="T264" s="88"/>
      <c r="U264" s="88"/>
      <c r="V264" s="88"/>
      <c r="W264" s="88"/>
      <c r="X264" s="88"/>
      <c r="Y264" s="88"/>
      <c r="Z264" s="89"/>
      <c r="AA264" s="89"/>
      <c r="AB264" s="89"/>
      <c r="AC264" s="246"/>
      <c r="AD264" s="247"/>
      <c r="AE264" s="246"/>
      <c r="AF264" s="17"/>
      <c r="AG264" s="10"/>
      <c r="AH264" s="10"/>
      <c r="AI264" s="10"/>
      <c r="AJ264" s="10"/>
      <c r="AK264" s="10"/>
      <c r="AL264" s="10"/>
      <c r="AM264" s="10"/>
      <c r="AN264" s="10"/>
      <c r="AO264" s="10"/>
      <c r="AP264" s="10"/>
      <c r="AQ264" s="10"/>
      <c r="AR264" s="10"/>
      <c r="AS264" s="10"/>
      <c r="AT264" s="10"/>
      <c r="AU264" s="10"/>
    </row>
    <row r="265" spans="2:47" x14ac:dyDescent="0.25">
      <c r="B265" s="15">
        <v>258</v>
      </c>
      <c r="C265" s="90"/>
      <c r="D265" s="56"/>
      <c r="E265" s="87"/>
      <c r="F265" s="87"/>
      <c r="G265" s="87"/>
      <c r="H265" s="91"/>
      <c r="I265" s="91"/>
      <c r="J265" s="91"/>
      <c r="K265" s="91"/>
      <c r="L265" s="91"/>
      <c r="M265" s="87"/>
      <c r="N265" s="92"/>
      <c r="O265" s="93"/>
      <c r="P265" s="94"/>
      <c r="Q265" s="95"/>
      <c r="R265" s="88"/>
      <c r="S265" s="88"/>
      <c r="T265" s="88"/>
      <c r="U265" s="88"/>
      <c r="V265" s="88"/>
      <c r="W265" s="88"/>
      <c r="X265" s="88"/>
      <c r="Y265" s="88"/>
      <c r="Z265" s="89"/>
      <c r="AA265" s="89"/>
      <c r="AB265" s="89"/>
      <c r="AC265" s="246"/>
      <c r="AD265" s="247"/>
      <c r="AE265" s="246"/>
      <c r="AF265" s="17"/>
      <c r="AG265" s="10"/>
      <c r="AH265" s="10"/>
      <c r="AI265" s="10"/>
      <c r="AJ265" s="10"/>
      <c r="AK265" s="10"/>
      <c r="AL265" s="10"/>
      <c r="AM265" s="10"/>
      <c r="AN265" s="10"/>
      <c r="AO265" s="10"/>
      <c r="AP265" s="10"/>
      <c r="AQ265" s="10"/>
      <c r="AR265" s="10"/>
      <c r="AS265" s="10"/>
      <c r="AT265" s="10"/>
      <c r="AU265" s="10"/>
    </row>
    <row r="266" spans="2:47" x14ac:dyDescent="0.25">
      <c r="B266" s="15">
        <v>259</v>
      </c>
      <c r="C266" s="90"/>
      <c r="D266" s="56"/>
      <c r="E266" s="87"/>
      <c r="F266" s="87"/>
      <c r="G266" s="87"/>
      <c r="H266" s="91"/>
      <c r="I266" s="91"/>
      <c r="J266" s="91"/>
      <c r="K266" s="91"/>
      <c r="L266" s="91"/>
      <c r="M266" s="87"/>
      <c r="N266" s="92"/>
      <c r="O266" s="93"/>
      <c r="P266" s="94"/>
      <c r="Q266" s="95"/>
      <c r="R266" s="88"/>
      <c r="S266" s="88"/>
      <c r="T266" s="88"/>
      <c r="U266" s="88"/>
      <c r="V266" s="88"/>
      <c r="W266" s="88"/>
      <c r="X266" s="88"/>
      <c r="Y266" s="88"/>
      <c r="Z266" s="89"/>
      <c r="AA266" s="89"/>
      <c r="AB266" s="89"/>
      <c r="AC266" s="246"/>
      <c r="AD266" s="247"/>
      <c r="AE266" s="246"/>
      <c r="AF266" s="17"/>
      <c r="AG266" s="10"/>
      <c r="AH266" s="10"/>
      <c r="AI266" s="10"/>
      <c r="AJ266" s="10"/>
      <c r="AK266" s="10"/>
      <c r="AL266" s="10"/>
      <c r="AM266" s="10"/>
      <c r="AN266" s="10"/>
      <c r="AO266" s="10"/>
      <c r="AP266" s="10"/>
      <c r="AQ266" s="10"/>
      <c r="AR266" s="10"/>
      <c r="AS266" s="10"/>
      <c r="AT266" s="10"/>
      <c r="AU266" s="10"/>
    </row>
    <row r="267" spans="2:47" x14ac:dyDescent="0.25">
      <c r="B267" s="15">
        <v>260</v>
      </c>
      <c r="C267" s="90"/>
      <c r="D267" s="56"/>
      <c r="E267" s="87"/>
      <c r="F267" s="87"/>
      <c r="G267" s="87"/>
      <c r="H267" s="91"/>
      <c r="I267" s="91"/>
      <c r="J267" s="91"/>
      <c r="K267" s="91"/>
      <c r="L267" s="91"/>
      <c r="M267" s="87"/>
      <c r="N267" s="92"/>
      <c r="O267" s="93"/>
      <c r="P267" s="94"/>
      <c r="Q267" s="95"/>
      <c r="R267" s="88"/>
      <c r="S267" s="88"/>
      <c r="T267" s="88"/>
      <c r="U267" s="88"/>
      <c r="V267" s="88"/>
      <c r="W267" s="88"/>
      <c r="X267" s="88"/>
      <c r="Y267" s="88"/>
      <c r="Z267" s="89"/>
      <c r="AA267" s="89"/>
      <c r="AB267" s="89"/>
      <c r="AC267" s="246"/>
      <c r="AD267" s="247"/>
      <c r="AE267" s="246"/>
      <c r="AF267" s="17"/>
      <c r="AG267" s="10"/>
      <c r="AH267" s="10"/>
      <c r="AI267" s="10"/>
      <c r="AJ267" s="10"/>
      <c r="AK267" s="10"/>
      <c r="AL267" s="10"/>
      <c r="AM267" s="10"/>
      <c r="AN267" s="10"/>
      <c r="AO267" s="10"/>
      <c r="AP267" s="10"/>
      <c r="AQ267" s="10"/>
      <c r="AR267" s="10"/>
      <c r="AS267" s="10"/>
      <c r="AT267" s="10"/>
      <c r="AU267" s="10"/>
    </row>
    <row r="268" spans="2:47" x14ac:dyDescent="0.25">
      <c r="B268" s="15">
        <v>261</v>
      </c>
      <c r="C268" s="90"/>
      <c r="D268" s="56"/>
      <c r="E268" s="87"/>
      <c r="F268" s="87"/>
      <c r="G268" s="87"/>
      <c r="H268" s="91"/>
      <c r="I268" s="91"/>
      <c r="J268" s="91"/>
      <c r="K268" s="91"/>
      <c r="L268" s="91"/>
      <c r="M268" s="87"/>
      <c r="N268" s="92"/>
      <c r="O268" s="93"/>
      <c r="P268" s="94"/>
      <c r="Q268" s="95"/>
      <c r="R268" s="88"/>
      <c r="S268" s="88"/>
      <c r="T268" s="88"/>
      <c r="U268" s="88"/>
      <c r="V268" s="88"/>
      <c r="W268" s="88"/>
      <c r="X268" s="88"/>
      <c r="Y268" s="88"/>
      <c r="Z268" s="89"/>
      <c r="AA268" s="89"/>
      <c r="AB268" s="89"/>
      <c r="AC268" s="246"/>
      <c r="AD268" s="247"/>
      <c r="AE268" s="246"/>
      <c r="AF268" s="17"/>
      <c r="AG268" s="10"/>
      <c r="AH268" s="10"/>
      <c r="AI268" s="10"/>
      <c r="AJ268" s="10"/>
      <c r="AK268" s="10"/>
      <c r="AL268" s="10"/>
      <c r="AM268" s="10"/>
      <c r="AN268" s="10"/>
      <c r="AO268" s="10"/>
      <c r="AP268" s="10"/>
      <c r="AQ268" s="10"/>
      <c r="AR268" s="10"/>
      <c r="AS268" s="10"/>
      <c r="AT268" s="10"/>
      <c r="AU268" s="10"/>
    </row>
    <row r="269" spans="2:47" x14ac:dyDescent="0.25">
      <c r="B269" s="15">
        <v>262</v>
      </c>
      <c r="C269" s="90"/>
      <c r="D269" s="56"/>
      <c r="E269" s="87"/>
      <c r="F269" s="87"/>
      <c r="G269" s="87"/>
      <c r="H269" s="91"/>
      <c r="I269" s="91"/>
      <c r="J269" s="91"/>
      <c r="K269" s="91"/>
      <c r="L269" s="91"/>
      <c r="M269" s="87"/>
      <c r="N269" s="92"/>
      <c r="O269" s="93"/>
      <c r="P269" s="94"/>
      <c r="Q269" s="95"/>
      <c r="R269" s="88"/>
      <c r="S269" s="88"/>
      <c r="T269" s="88"/>
      <c r="U269" s="88"/>
      <c r="V269" s="88"/>
      <c r="W269" s="88"/>
      <c r="X269" s="88"/>
      <c r="Y269" s="88"/>
      <c r="Z269" s="89"/>
      <c r="AA269" s="89"/>
      <c r="AB269" s="89"/>
      <c r="AC269" s="246"/>
      <c r="AD269" s="247"/>
      <c r="AE269" s="246"/>
      <c r="AF269" s="17"/>
      <c r="AG269" s="10"/>
      <c r="AH269" s="10"/>
      <c r="AI269" s="10"/>
      <c r="AJ269" s="10"/>
      <c r="AK269" s="10"/>
      <c r="AL269" s="10"/>
      <c r="AM269" s="10"/>
      <c r="AN269" s="10"/>
      <c r="AO269" s="10"/>
      <c r="AP269" s="10"/>
      <c r="AQ269" s="10"/>
      <c r="AR269" s="10"/>
      <c r="AS269" s="10"/>
      <c r="AT269" s="10"/>
      <c r="AU269" s="10"/>
    </row>
    <row r="270" spans="2:47" x14ac:dyDescent="0.25">
      <c r="B270" s="15">
        <v>263</v>
      </c>
      <c r="C270" s="90"/>
      <c r="D270" s="56"/>
      <c r="E270" s="87"/>
      <c r="F270" s="87"/>
      <c r="G270" s="87"/>
      <c r="H270" s="91"/>
      <c r="I270" s="91"/>
      <c r="J270" s="91"/>
      <c r="K270" s="91"/>
      <c r="L270" s="91"/>
      <c r="M270" s="87"/>
      <c r="N270" s="92"/>
      <c r="O270" s="93"/>
      <c r="P270" s="94"/>
      <c r="Q270" s="95"/>
      <c r="R270" s="88"/>
      <c r="S270" s="88"/>
      <c r="T270" s="88"/>
      <c r="U270" s="88"/>
      <c r="V270" s="88"/>
      <c r="W270" s="88"/>
      <c r="X270" s="88"/>
      <c r="Y270" s="88"/>
      <c r="Z270" s="89"/>
      <c r="AA270" s="89"/>
      <c r="AB270" s="89"/>
      <c r="AC270" s="246"/>
      <c r="AD270" s="247"/>
      <c r="AE270" s="246"/>
      <c r="AF270" s="17"/>
      <c r="AG270" s="10"/>
      <c r="AH270" s="10"/>
      <c r="AI270" s="10"/>
      <c r="AJ270" s="10"/>
      <c r="AK270" s="10"/>
      <c r="AL270" s="10"/>
      <c r="AM270" s="10"/>
      <c r="AN270" s="10"/>
      <c r="AO270" s="10"/>
      <c r="AP270" s="10"/>
      <c r="AQ270" s="10"/>
      <c r="AR270" s="10"/>
      <c r="AS270" s="10"/>
      <c r="AT270" s="10"/>
      <c r="AU270" s="10"/>
    </row>
    <row r="271" spans="2:47" x14ac:dyDescent="0.25">
      <c r="B271" s="15">
        <v>264</v>
      </c>
      <c r="C271" s="90"/>
      <c r="D271" s="56"/>
      <c r="E271" s="87"/>
      <c r="F271" s="87"/>
      <c r="G271" s="87"/>
      <c r="H271" s="91"/>
      <c r="I271" s="91"/>
      <c r="J271" s="91"/>
      <c r="K271" s="91"/>
      <c r="L271" s="91"/>
      <c r="M271" s="87"/>
      <c r="N271" s="92"/>
      <c r="O271" s="93"/>
      <c r="P271" s="94"/>
      <c r="Q271" s="95"/>
      <c r="R271" s="88"/>
      <c r="S271" s="88"/>
      <c r="T271" s="88"/>
      <c r="U271" s="88"/>
      <c r="V271" s="88"/>
      <c r="W271" s="88"/>
      <c r="X271" s="88"/>
      <c r="Y271" s="88"/>
      <c r="Z271" s="89"/>
      <c r="AA271" s="89"/>
      <c r="AB271" s="89"/>
      <c r="AC271" s="246"/>
      <c r="AD271" s="247"/>
      <c r="AE271" s="246"/>
      <c r="AF271" s="17"/>
      <c r="AG271" s="10"/>
      <c r="AH271" s="10"/>
      <c r="AI271" s="10"/>
      <c r="AJ271" s="10"/>
      <c r="AK271" s="10"/>
      <c r="AL271" s="10"/>
      <c r="AM271" s="10"/>
      <c r="AN271" s="10"/>
      <c r="AO271" s="10"/>
      <c r="AP271" s="10"/>
      <c r="AQ271" s="10"/>
      <c r="AR271" s="10"/>
      <c r="AS271" s="10"/>
      <c r="AT271" s="10"/>
      <c r="AU271" s="10"/>
    </row>
    <row r="272" spans="2:47" x14ac:dyDescent="0.25">
      <c r="B272" s="15">
        <v>265</v>
      </c>
      <c r="C272" s="90"/>
      <c r="D272" s="56"/>
      <c r="E272" s="87"/>
      <c r="F272" s="87"/>
      <c r="G272" s="87"/>
      <c r="H272" s="91"/>
      <c r="I272" s="91"/>
      <c r="J272" s="91"/>
      <c r="K272" s="91"/>
      <c r="L272" s="91"/>
      <c r="M272" s="87"/>
      <c r="N272" s="92"/>
      <c r="O272" s="93"/>
      <c r="P272" s="94"/>
      <c r="Q272" s="95"/>
      <c r="R272" s="88"/>
      <c r="S272" s="88"/>
      <c r="T272" s="88"/>
      <c r="U272" s="88"/>
      <c r="V272" s="88"/>
      <c r="W272" s="88"/>
      <c r="X272" s="88"/>
      <c r="Y272" s="88"/>
      <c r="Z272" s="89"/>
      <c r="AA272" s="89"/>
      <c r="AB272" s="89"/>
      <c r="AC272" s="246"/>
      <c r="AD272" s="247"/>
      <c r="AE272" s="246"/>
      <c r="AF272" s="17"/>
      <c r="AG272" s="10"/>
      <c r="AH272" s="10"/>
      <c r="AI272" s="10"/>
      <c r="AJ272" s="10"/>
      <c r="AK272" s="10"/>
      <c r="AL272" s="10"/>
      <c r="AM272" s="10"/>
      <c r="AN272" s="10"/>
      <c r="AO272" s="10"/>
      <c r="AP272" s="10"/>
      <c r="AQ272" s="10"/>
      <c r="AR272" s="10"/>
      <c r="AS272" s="10"/>
      <c r="AT272" s="10"/>
      <c r="AU272" s="10"/>
    </row>
    <row r="273" spans="2:47" x14ac:dyDescent="0.25">
      <c r="B273" s="15">
        <v>266</v>
      </c>
      <c r="C273" s="90"/>
      <c r="D273" s="56"/>
      <c r="E273" s="87"/>
      <c r="F273" s="87"/>
      <c r="G273" s="87"/>
      <c r="H273" s="91"/>
      <c r="I273" s="91"/>
      <c r="J273" s="91"/>
      <c r="K273" s="91"/>
      <c r="L273" s="91"/>
      <c r="M273" s="87"/>
      <c r="N273" s="92"/>
      <c r="O273" s="93"/>
      <c r="P273" s="94"/>
      <c r="Q273" s="95"/>
      <c r="R273" s="88"/>
      <c r="S273" s="88"/>
      <c r="T273" s="88"/>
      <c r="U273" s="88"/>
      <c r="V273" s="88"/>
      <c r="W273" s="88"/>
      <c r="X273" s="88"/>
      <c r="Y273" s="88"/>
      <c r="Z273" s="89"/>
      <c r="AA273" s="89"/>
      <c r="AB273" s="89"/>
      <c r="AC273" s="246"/>
      <c r="AD273" s="247"/>
      <c r="AE273" s="246"/>
      <c r="AF273" s="17"/>
      <c r="AG273" s="10"/>
      <c r="AH273" s="10"/>
      <c r="AI273" s="10"/>
      <c r="AJ273" s="10"/>
      <c r="AK273" s="10"/>
      <c r="AL273" s="10"/>
      <c r="AM273" s="10"/>
      <c r="AN273" s="10"/>
      <c r="AO273" s="10"/>
      <c r="AP273" s="10"/>
      <c r="AQ273" s="10"/>
      <c r="AR273" s="10"/>
      <c r="AS273" s="10"/>
      <c r="AT273" s="10"/>
      <c r="AU273" s="10"/>
    </row>
    <row r="274" spans="2:47" x14ac:dyDescent="0.25">
      <c r="B274" s="15">
        <v>267</v>
      </c>
      <c r="C274" s="90"/>
      <c r="D274" s="56"/>
      <c r="E274" s="87"/>
      <c r="F274" s="87"/>
      <c r="G274" s="87"/>
      <c r="H274" s="91"/>
      <c r="I274" s="91"/>
      <c r="J274" s="91"/>
      <c r="K274" s="91"/>
      <c r="L274" s="91"/>
      <c r="M274" s="87"/>
      <c r="N274" s="92"/>
      <c r="O274" s="93"/>
      <c r="P274" s="94"/>
      <c r="Q274" s="95"/>
      <c r="R274" s="88"/>
      <c r="S274" s="88"/>
      <c r="T274" s="88"/>
      <c r="U274" s="88"/>
      <c r="V274" s="88"/>
      <c r="W274" s="88"/>
      <c r="X274" s="88"/>
      <c r="Y274" s="88"/>
      <c r="Z274" s="89"/>
      <c r="AA274" s="89"/>
      <c r="AB274" s="89"/>
      <c r="AC274" s="246"/>
      <c r="AD274" s="247"/>
      <c r="AE274" s="246"/>
      <c r="AF274" s="17"/>
      <c r="AG274" s="10"/>
      <c r="AH274" s="10"/>
      <c r="AI274" s="10"/>
      <c r="AJ274" s="10"/>
      <c r="AK274" s="10"/>
      <c r="AL274" s="10"/>
      <c r="AM274" s="10"/>
      <c r="AN274" s="10"/>
      <c r="AO274" s="10"/>
      <c r="AP274" s="10"/>
      <c r="AQ274" s="10"/>
      <c r="AR274" s="10"/>
      <c r="AS274" s="10"/>
      <c r="AT274" s="10"/>
      <c r="AU274" s="10"/>
    </row>
    <row r="275" spans="2:47" x14ac:dyDescent="0.25">
      <c r="B275" s="15">
        <v>268</v>
      </c>
      <c r="C275" s="90"/>
      <c r="D275" s="56"/>
      <c r="E275" s="87"/>
      <c r="F275" s="87"/>
      <c r="G275" s="87"/>
      <c r="H275" s="91"/>
      <c r="I275" s="91"/>
      <c r="J275" s="91"/>
      <c r="K275" s="91"/>
      <c r="L275" s="91"/>
      <c r="M275" s="87"/>
      <c r="N275" s="92"/>
      <c r="O275" s="93"/>
      <c r="P275" s="94"/>
      <c r="Q275" s="95"/>
      <c r="R275" s="88"/>
      <c r="S275" s="88"/>
      <c r="T275" s="88"/>
      <c r="U275" s="88"/>
      <c r="V275" s="88"/>
      <c r="W275" s="88"/>
      <c r="X275" s="88"/>
      <c r="Y275" s="88"/>
      <c r="Z275" s="89"/>
      <c r="AA275" s="89"/>
      <c r="AB275" s="89"/>
      <c r="AC275" s="246"/>
      <c r="AD275" s="247"/>
      <c r="AE275" s="246"/>
      <c r="AF275" s="17"/>
      <c r="AG275" s="10"/>
      <c r="AH275" s="10"/>
      <c r="AI275" s="10"/>
      <c r="AJ275" s="10"/>
      <c r="AK275" s="10"/>
      <c r="AL275" s="10"/>
      <c r="AM275" s="10"/>
      <c r="AN275" s="10"/>
      <c r="AO275" s="10"/>
      <c r="AP275" s="10"/>
      <c r="AQ275" s="10"/>
      <c r="AR275" s="10"/>
      <c r="AS275" s="10"/>
      <c r="AT275" s="10"/>
      <c r="AU275" s="10"/>
    </row>
    <row r="276" spans="2:47" x14ac:dyDescent="0.25">
      <c r="B276" s="15">
        <v>269</v>
      </c>
      <c r="C276" s="90"/>
      <c r="D276" s="56"/>
      <c r="E276" s="87"/>
      <c r="F276" s="87"/>
      <c r="G276" s="87"/>
      <c r="H276" s="91"/>
      <c r="I276" s="91"/>
      <c r="J276" s="91"/>
      <c r="K276" s="91"/>
      <c r="L276" s="91"/>
      <c r="M276" s="87"/>
      <c r="N276" s="92"/>
      <c r="O276" s="93"/>
      <c r="P276" s="94"/>
      <c r="Q276" s="95"/>
      <c r="R276" s="88"/>
      <c r="S276" s="88"/>
      <c r="T276" s="88"/>
      <c r="U276" s="88"/>
      <c r="V276" s="88"/>
      <c r="W276" s="88"/>
      <c r="X276" s="88"/>
      <c r="Y276" s="88"/>
      <c r="Z276" s="89"/>
      <c r="AA276" s="89"/>
      <c r="AB276" s="89"/>
      <c r="AC276" s="246"/>
      <c r="AD276" s="247"/>
      <c r="AE276" s="246"/>
      <c r="AF276" s="17"/>
      <c r="AG276" s="10"/>
      <c r="AH276" s="10"/>
      <c r="AI276" s="10"/>
      <c r="AJ276" s="10"/>
      <c r="AK276" s="10"/>
      <c r="AL276" s="10"/>
      <c r="AM276" s="10"/>
      <c r="AN276" s="10"/>
      <c r="AO276" s="10"/>
      <c r="AP276" s="10"/>
      <c r="AQ276" s="10"/>
      <c r="AR276" s="10"/>
      <c r="AS276" s="10"/>
      <c r="AT276" s="10"/>
      <c r="AU276" s="10"/>
    </row>
    <row r="277" spans="2:47" x14ac:dyDescent="0.25">
      <c r="B277" s="15">
        <v>270</v>
      </c>
      <c r="C277" s="90"/>
      <c r="D277" s="56"/>
      <c r="E277" s="87"/>
      <c r="F277" s="87"/>
      <c r="G277" s="87"/>
      <c r="H277" s="91"/>
      <c r="I277" s="91"/>
      <c r="J277" s="91"/>
      <c r="K277" s="91"/>
      <c r="L277" s="91"/>
      <c r="M277" s="87"/>
      <c r="N277" s="92"/>
      <c r="O277" s="93"/>
      <c r="P277" s="94"/>
      <c r="Q277" s="95"/>
      <c r="R277" s="88"/>
      <c r="S277" s="88"/>
      <c r="T277" s="88"/>
      <c r="U277" s="88"/>
      <c r="V277" s="88"/>
      <c r="W277" s="88"/>
      <c r="X277" s="88"/>
      <c r="Y277" s="88"/>
      <c r="Z277" s="89"/>
      <c r="AA277" s="89"/>
      <c r="AB277" s="89"/>
      <c r="AC277" s="246"/>
      <c r="AD277" s="247"/>
      <c r="AE277" s="246"/>
      <c r="AF277" s="17"/>
      <c r="AG277" s="10"/>
      <c r="AH277" s="10"/>
      <c r="AI277" s="10"/>
      <c r="AJ277" s="10"/>
      <c r="AK277" s="10"/>
      <c r="AL277" s="10"/>
      <c r="AM277" s="10"/>
      <c r="AN277" s="10"/>
      <c r="AO277" s="10"/>
      <c r="AP277" s="10"/>
      <c r="AQ277" s="10"/>
      <c r="AR277" s="10"/>
      <c r="AS277" s="10"/>
      <c r="AT277" s="10"/>
      <c r="AU277" s="10"/>
    </row>
    <row r="278" spans="2:47" x14ac:dyDescent="0.25">
      <c r="B278" s="15">
        <v>271</v>
      </c>
      <c r="C278" s="90"/>
      <c r="D278" s="56"/>
      <c r="E278" s="87"/>
      <c r="F278" s="87"/>
      <c r="G278" s="87"/>
      <c r="H278" s="91"/>
      <c r="I278" s="91"/>
      <c r="J278" s="91"/>
      <c r="K278" s="91"/>
      <c r="L278" s="91"/>
      <c r="M278" s="87"/>
      <c r="N278" s="92"/>
      <c r="O278" s="93"/>
      <c r="P278" s="94"/>
      <c r="Q278" s="95"/>
      <c r="R278" s="88"/>
      <c r="S278" s="88"/>
      <c r="T278" s="88"/>
      <c r="U278" s="88"/>
      <c r="V278" s="88"/>
      <c r="W278" s="88"/>
      <c r="X278" s="88"/>
      <c r="Y278" s="88"/>
      <c r="Z278" s="89"/>
      <c r="AA278" s="89"/>
      <c r="AB278" s="89"/>
      <c r="AC278" s="246"/>
      <c r="AD278" s="247"/>
      <c r="AE278" s="246"/>
      <c r="AF278" s="17"/>
      <c r="AG278" s="10"/>
      <c r="AH278" s="10"/>
      <c r="AI278" s="10"/>
      <c r="AJ278" s="10"/>
      <c r="AK278" s="10"/>
      <c r="AL278" s="10"/>
      <c r="AM278" s="10"/>
      <c r="AN278" s="10"/>
      <c r="AO278" s="10"/>
      <c r="AP278" s="10"/>
      <c r="AQ278" s="10"/>
      <c r="AR278" s="10"/>
      <c r="AS278" s="10"/>
      <c r="AT278" s="10"/>
      <c r="AU278" s="10"/>
    </row>
    <row r="279" spans="2:47" x14ac:dyDescent="0.25">
      <c r="B279" s="15">
        <v>272</v>
      </c>
      <c r="C279" s="90"/>
      <c r="D279" s="56"/>
      <c r="E279" s="87"/>
      <c r="F279" s="87"/>
      <c r="G279" s="87"/>
      <c r="H279" s="91"/>
      <c r="I279" s="91"/>
      <c r="J279" s="91"/>
      <c r="K279" s="91"/>
      <c r="L279" s="91"/>
      <c r="M279" s="87"/>
      <c r="N279" s="92"/>
      <c r="O279" s="93"/>
      <c r="P279" s="94"/>
      <c r="Q279" s="95"/>
      <c r="R279" s="88"/>
      <c r="S279" s="88"/>
      <c r="T279" s="88"/>
      <c r="U279" s="88"/>
      <c r="V279" s="88"/>
      <c r="W279" s="88"/>
      <c r="X279" s="88"/>
      <c r="Y279" s="88"/>
      <c r="Z279" s="89"/>
      <c r="AA279" s="89"/>
      <c r="AB279" s="89"/>
      <c r="AC279" s="246"/>
      <c r="AD279" s="247"/>
      <c r="AE279" s="246"/>
      <c r="AF279" s="17"/>
      <c r="AG279" s="10"/>
      <c r="AH279" s="10"/>
      <c r="AI279" s="10"/>
      <c r="AJ279" s="10"/>
      <c r="AK279" s="10"/>
      <c r="AL279" s="10"/>
      <c r="AM279" s="10"/>
      <c r="AN279" s="10"/>
      <c r="AO279" s="10"/>
      <c r="AP279" s="10"/>
      <c r="AQ279" s="10"/>
      <c r="AR279" s="10"/>
      <c r="AS279" s="10"/>
      <c r="AT279" s="10"/>
      <c r="AU279" s="10"/>
    </row>
    <row r="280" spans="2:47" x14ac:dyDescent="0.25">
      <c r="B280" s="15">
        <v>273</v>
      </c>
      <c r="C280" s="90"/>
      <c r="D280" s="56"/>
      <c r="E280" s="87"/>
      <c r="F280" s="87"/>
      <c r="G280" s="87"/>
      <c r="H280" s="91"/>
      <c r="I280" s="91"/>
      <c r="J280" s="91"/>
      <c r="K280" s="91"/>
      <c r="L280" s="91"/>
      <c r="M280" s="87"/>
      <c r="N280" s="92"/>
      <c r="O280" s="93"/>
      <c r="P280" s="94"/>
      <c r="Q280" s="95"/>
      <c r="R280" s="88"/>
      <c r="S280" s="88"/>
      <c r="T280" s="88"/>
      <c r="U280" s="88"/>
      <c r="V280" s="88"/>
      <c r="W280" s="88"/>
      <c r="X280" s="88"/>
      <c r="Y280" s="88"/>
      <c r="Z280" s="89"/>
      <c r="AA280" s="89"/>
      <c r="AB280" s="89"/>
      <c r="AC280" s="246"/>
      <c r="AD280" s="247"/>
      <c r="AE280" s="246"/>
      <c r="AF280" s="17"/>
      <c r="AG280" s="10"/>
      <c r="AH280" s="10"/>
      <c r="AI280" s="10"/>
      <c r="AJ280" s="10"/>
      <c r="AK280" s="10"/>
      <c r="AL280" s="10"/>
      <c r="AM280" s="10"/>
      <c r="AN280" s="10"/>
      <c r="AO280" s="10"/>
      <c r="AP280" s="10"/>
      <c r="AQ280" s="10"/>
      <c r="AR280" s="10"/>
      <c r="AS280" s="10"/>
      <c r="AT280" s="10"/>
      <c r="AU280" s="10"/>
    </row>
    <row r="281" spans="2:47" x14ac:dyDescent="0.25">
      <c r="B281" s="15">
        <v>274</v>
      </c>
      <c r="C281" s="90"/>
      <c r="D281" s="56"/>
      <c r="E281" s="87"/>
      <c r="F281" s="87"/>
      <c r="G281" s="87"/>
      <c r="H281" s="91"/>
      <c r="I281" s="91"/>
      <c r="J281" s="91"/>
      <c r="K281" s="91"/>
      <c r="L281" s="91"/>
      <c r="M281" s="87"/>
      <c r="N281" s="92"/>
      <c r="O281" s="93"/>
      <c r="P281" s="94"/>
      <c r="Q281" s="95"/>
      <c r="R281" s="88"/>
      <c r="S281" s="88"/>
      <c r="T281" s="88"/>
      <c r="U281" s="88"/>
      <c r="V281" s="88"/>
      <c r="W281" s="88"/>
      <c r="X281" s="88"/>
      <c r="Y281" s="88"/>
      <c r="Z281" s="89"/>
      <c r="AA281" s="89"/>
      <c r="AB281" s="89"/>
      <c r="AC281" s="246"/>
      <c r="AD281" s="247"/>
      <c r="AE281" s="246"/>
      <c r="AF281" s="17"/>
      <c r="AG281" s="10"/>
      <c r="AH281" s="10"/>
      <c r="AI281" s="10"/>
      <c r="AJ281" s="10"/>
      <c r="AK281" s="10"/>
      <c r="AL281" s="10"/>
      <c r="AM281" s="10"/>
      <c r="AN281" s="10"/>
      <c r="AO281" s="10"/>
      <c r="AP281" s="10"/>
      <c r="AQ281" s="10"/>
      <c r="AR281" s="10"/>
      <c r="AS281" s="10"/>
      <c r="AT281" s="10"/>
      <c r="AU281" s="10"/>
    </row>
    <row r="282" spans="2:47" x14ac:dyDescent="0.25">
      <c r="B282" s="15">
        <v>275</v>
      </c>
      <c r="C282" s="90"/>
      <c r="D282" s="56"/>
      <c r="E282" s="87"/>
      <c r="F282" s="87"/>
      <c r="G282" s="87"/>
      <c r="H282" s="91"/>
      <c r="I282" s="91"/>
      <c r="J282" s="91"/>
      <c r="K282" s="91"/>
      <c r="L282" s="91"/>
      <c r="M282" s="87"/>
      <c r="N282" s="92"/>
      <c r="O282" s="93"/>
      <c r="P282" s="94"/>
      <c r="Q282" s="95"/>
      <c r="R282" s="88"/>
      <c r="S282" s="88"/>
      <c r="T282" s="88"/>
      <c r="U282" s="88"/>
      <c r="V282" s="88"/>
      <c r="W282" s="88"/>
      <c r="X282" s="88"/>
      <c r="Y282" s="88"/>
      <c r="Z282" s="89"/>
      <c r="AA282" s="89"/>
      <c r="AB282" s="89"/>
      <c r="AC282" s="246"/>
      <c r="AD282" s="247"/>
      <c r="AE282" s="246"/>
      <c r="AF282" s="17"/>
      <c r="AG282" s="10"/>
      <c r="AH282" s="10"/>
      <c r="AI282" s="10"/>
      <c r="AJ282" s="10"/>
      <c r="AK282" s="10"/>
      <c r="AL282" s="10"/>
      <c r="AM282" s="10"/>
      <c r="AN282" s="10"/>
      <c r="AO282" s="10"/>
      <c r="AP282" s="10"/>
      <c r="AQ282" s="10"/>
      <c r="AR282" s="10"/>
      <c r="AS282" s="10"/>
      <c r="AT282" s="10"/>
      <c r="AU282" s="10"/>
    </row>
    <row r="283" spans="2:47" x14ac:dyDescent="0.25">
      <c r="B283" s="15">
        <v>276</v>
      </c>
      <c r="C283" s="90"/>
      <c r="D283" s="56"/>
      <c r="E283" s="87"/>
      <c r="F283" s="87"/>
      <c r="G283" s="87"/>
      <c r="H283" s="91"/>
      <c r="I283" s="91"/>
      <c r="J283" s="91"/>
      <c r="K283" s="91"/>
      <c r="L283" s="91"/>
      <c r="M283" s="87"/>
      <c r="N283" s="92"/>
      <c r="O283" s="93"/>
      <c r="P283" s="94"/>
      <c r="Q283" s="95"/>
      <c r="R283" s="88"/>
      <c r="S283" s="88"/>
      <c r="T283" s="88"/>
      <c r="U283" s="88"/>
      <c r="V283" s="88"/>
      <c r="W283" s="88"/>
      <c r="X283" s="88"/>
      <c r="Y283" s="88"/>
      <c r="Z283" s="89"/>
      <c r="AA283" s="89"/>
      <c r="AB283" s="89"/>
      <c r="AC283" s="246"/>
      <c r="AD283" s="247"/>
      <c r="AE283" s="246"/>
      <c r="AF283" s="17"/>
      <c r="AG283" s="10"/>
      <c r="AH283" s="10"/>
      <c r="AI283" s="10"/>
      <c r="AJ283" s="10"/>
      <c r="AK283" s="10"/>
      <c r="AL283" s="10"/>
      <c r="AM283" s="10"/>
      <c r="AN283" s="10"/>
      <c r="AO283" s="10"/>
      <c r="AP283" s="10"/>
      <c r="AQ283" s="10"/>
      <c r="AR283" s="10"/>
      <c r="AS283" s="10"/>
      <c r="AT283" s="10"/>
      <c r="AU283" s="10"/>
    </row>
    <row r="284" spans="2:47" x14ac:dyDescent="0.25">
      <c r="B284" s="15">
        <v>277</v>
      </c>
      <c r="C284" s="90"/>
      <c r="D284" s="56"/>
      <c r="E284" s="87"/>
      <c r="F284" s="87"/>
      <c r="G284" s="87"/>
      <c r="H284" s="91"/>
      <c r="I284" s="91"/>
      <c r="J284" s="91"/>
      <c r="K284" s="91"/>
      <c r="L284" s="91"/>
      <c r="M284" s="87"/>
      <c r="N284" s="92"/>
      <c r="O284" s="93"/>
      <c r="P284" s="94"/>
      <c r="Q284" s="95"/>
      <c r="R284" s="88"/>
      <c r="S284" s="88"/>
      <c r="T284" s="88"/>
      <c r="U284" s="88"/>
      <c r="V284" s="88"/>
      <c r="W284" s="88"/>
      <c r="X284" s="88"/>
      <c r="Y284" s="88"/>
      <c r="Z284" s="89"/>
      <c r="AA284" s="89"/>
      <c r="AB284" s="89"/>
      <c r="AC284" s="246"/>
      <c r="AD284" s="247"/>
      <c r="AE284" s="246"/>
      <c r="AF284" s="17"/>
      <c r="AG284" s="10"/>
      <c r="AH284" s="10"/>
      <c r="AI284" s="10"/>
      <c r="AJ284" s="10"/>
      <c r="AK284" s="10"/>
      <c r="AL284" s="10"/>
      <c r="AM284" s="10"/>
      <c r="AN284" s="10"/>
      <c r="AO284" s="10"/>
      <c r="AP284" s="10"/>
      <c r="AQ284" s="10"/>
      <c r="AR284" s="10"/>
      <c r="AS284" s="10"/>
      <c r="AT284" s="10"/>
      <c r="AU284" s="10"/>
    </row>
    <row r="285" spans="2:47" x14ac:dyDescent="0.25">
      <c r="B285" s="15">
        <v>278</v>
      </c>
      <c r="C285" s="90"/>
      <c r="D285" s="56"/>
      <c r="E285" s="87"/>
      <c r="F285" s="87"/>
      <c r="G285" s="87"/>
      <c r="H285" s="91"/>
      <c r="I285" s="91"/>
      <c r="J285" s="91"/>
      <c r="K285" s="91"/>
      <c r="L285" s="91"/>
      <c r="M285" s="87"/>
      <c r="N285" s="92"/>
      <c r="O285" s="93"/>
      <c r="P285" s="94"/>
      <c r="Q285" s="95"/>
      <c r="R285" s="88"/>
      <c r="S285" s="88"/>
      <c r="T285" s="88"/>
      <c r="U285" s="88"/>
      <c r="V285" s="88"/>
      <c r="W285" s="88"/>
      <c r="X285" s="88"/>
      <c r="Y285" s="88"/>
      <c r="Z285" s="89"/>
      <c r="AA285" s="89"/>
      <c r="AB285" s="89"/>
      <c r="AC285" s="246"/>
      <c r="AD285" s="247"/>
      <c r="AE285" s="246"/>
      <c r="AF285" s="17"/>
      <c r="AG285" s="10"/>
      <c r="AH285" s="10"/>
      <c r="AI285" s="10"/>
      <c r="AJ285" s="10"/>
      <c r="AK285" s="10"/>
      <c r="AL285" s="10"/>
      <c r="AM285" s="10"/>
      <c r="AN285" s="10"/>
      <c r="AO285" s="10"/>
      <c r="AP285" s="10"/>
      <c r="AQ285" s="10"/>
      <c r="AR285" s="10"/>
      <c r="AS285" s="10"/>
      <c r="AT285" s="10"/>
      <c r="AU285" s="10"/>
    </row>
    <row r="286" spans="2:47" x14ac:dyDescent="0.25">
      <c r="B286" s="15">
        <v>279</v>
      </c>
      <c r="C286" s="90"/>
      <c r="D286" s="56"/>
      <c r="E286" s="87"/>
      <c r="F286" s="87"/>
      <c r="G286" s="87"/>
      <c r="H286" s="91"/>
      <c r="I286" s="91"/>
      <c r="J286" s="91"/>
      <c r="K286" s="91"/>
      <c r="L286" s="91"/>
      <c r="M286" s="87"/>
      <c r="N286" s="92"/>
      <c r="O286" s="93"/>
      <c r="P286" s="94"/>
      <c r="Q286" s="95"/>
      <c r="R286" s="88"/>
      <c r="S286" s="88"/>
      <c r="T286" s="88"/>
      <c r="U286" s="88"/>
      <c r="V286" s="88"/>
      <c r="W286" s="88"/>
      <c r="X286" s="88"/>
      <c r="Y286" s="88"/>
      <c r="Z286" s="89"/>
      <c r="AA286" s="89"/>
      <c r="AB286" s="89"/>
      <c r="AC286" s="246"/>
      <c r="AD286" s="247"/>
      <c r="AE286" s="246"/>
      <c r="AF286" s="17"/>
      <c r="AG286" s="10"/>
      <c r="AH286" s="10"/>
      <c r="AI286" s="10"/>
      <c r="AJ286" s="10"/>
      <c r="AK286" s="10"/>
      <c r="AL286" s="10"/>
      <c r="AM286" s="10"/>
      <c r="AN286" s="10"/>
      <c r="AO286" s="10"/>
      <c r="AP286" s="10"/>
      <c r="AQ286" s="10"/>
      <c r="AR286" s="10"/>
      <c r="AS286" s="10"/>
      <c r="AT286" s="10"/>
      <c r="AU286" s="10"/>
    </row>
    <row r="287" spans="2:47" x14ac:dyDescent="0.25">
      <c r="B287" s="15">
        <v>280</v>
      </c>
      <c r="C287" s="90"/>
      <c r="D287" s="56"/>
      <c r="E287" s="87"/>
      <c r="F287" s="87"/>
      <c r="G287" s="87"/>
      <c r="H287" s="91"/>
      <c r="I287" s="91"/>
      <c r="J287" s="91"/>
      <c r="K287" s="91"/>
      <c r="L287" s="91"/>
      <c r="M287" s="87"/>
      <c r="N287" s="92"/>
      <c r="O287" s="93"/>
      <c r="P287" s="94"/>
      <c r="Q287" s="95"/>
      <c r="R287" s="88"/>
      <c r="S287" s="88"/>
      <c r="T287" s="88"/>
      <c r="U287" s="88"/>
      <c r="V287" s="88"/>
      <c r="W287" s="88"/>
      <c r="X287" s="88"/>
      <c r="Y287" s="88"/>
      <c r="Z287" s="89"/>
      <c r="AA287" s="89"/>
      <c r="AB287" s="89"/>
      <c r="AC287" s="246"/>
      <c r="AD287" s="247"/>
      <c r="AE287" s="246"/>
      <c r="AF287" s="17"/>
      <c r="AG287" s="10"/>
      <c r="AH287" s="10"/>
      <c r="AI287" s="10"/>
      <c r="AJ287" s="10"/>
      <c r="AK287" s="10"/>
      <c r="AL287" s="10"/>
      <c r="AM287" s="10"/>
      <c r="AN287" s="10"/>
      <c r="AO287" s="10"/>
      <c r="AP287" s="10"/>
      <c r="AQ287" s="10"/>
      <c r="AR287" s="10"/>
      <c r="AS287" s="10"/>
      <c r="AT287" s="10"/>
      <c r="AU287" s="10"/>
    </row>
    <row r="288" spans="2:47" x14ac:dyDescent="0.25">
      <c r="B288" s="15">
        <v>281</v>
      </c>
      <c r="C288" s="90"/>
      <c r="D288" s="56"/>
      <c r="E288" s="87"/>
      <c r="F288" s="87"/>
      <c r="G288" s="87"/>
      <c r="H288" s="91"/>
      <c r="I288" s="91"/>
      <c r="J288" s="91"/>
      <c r="K288" s="91"/>
      <c r="L288" s="91"/>
      <c r="M288" s="87"/>
      <c r="N288" s="92"/>
      <c r="O288" s="93"/>
      <c r="P288" s="94"/>
      <c r="Q288" s="95"/>
      <c r="R288" s="88"/>
      <c r="S288" s="88"/>
      <c r="T288" s="88"/>
      <c r="U288" s="88"/>
      <c r="V288" s="88"/>
      <c r="W288" s="88"/>
      <c r="X288" s="88"/>
      <c r="Y288" s="88"/>
      <c r="Z288" s="89"/>
      <c r="AA288" s="89"/>
      <c r="AB288" s="89"/>
      <c r="AC288" s="246"/>
      <c r="AD288" s="247"/>
      <c r="AE288" s="246"/>
      <c r="AF288" s="17"/>
      <c r="AG288" s="10"/>
      <c r="AH288" s="10"/>
      <c r="AI288" s="10"/>
      <c r="AJ288" s="10"/>
      <c r="AK288" s="10"/>
      <c r="AL288" s="10"/>
      <c r="AM288" s="10"/>
      <c r="AN288" s="10"/>
      <c r="AO288" s="10"/>
      <c r="AP288" s="10"/>
      <c r="AQ288" s="10"/>
      <c r="AR288" s="10"/>
      <c r="AS288" s="10"/>
      <c r="AT288" s="10"/>
      <c r="AU288" s="10"/>
    </row>
    <row r="289" spans="2:47" x14ac:dyDescent="0.25">
      <c r="B289" s="15">
        <v>282</v>
      </c>
      <c r="C289" s="90"/>
      <c r="D289" s="56"/>
      <c r="E289" s="87"/>
      <c r="F289" s="87"/>
      <c r="G289" s="87"/>
      <c r="H289" s="91"/>
      <c r="I289" s="91"/>
      <c r="J289" s="91"/>
      <c r="K289" s="91"/>
      <c r="L289" s="91"/>
      <c r="M289" s="87"/>
      <c r="N289" s="92"/>
      <c r="O289" s="93"/>
      <c r="P289" s="94"/>
      <c r="Q289" s="95"/>
      <c r="R289" s="88"/>
      <c r="S289" s="88"/>
      <c r="T289" s="88"/>
      <c r="U289" s="88"/>
      <c r="V289" s="88"/>
      <c r="W289" s="88"/>
      <c r="X289" s="88"/>
      <c r="Y289" s="88"/>
      <c r="Z289" s="89"/>
      <c r="AA289" s="89"/>
      <c r="AB289" s="89"/>
      <c r="AC289" s="246"/>
      <c r="AD289" s="247"/>
      <c r="AE289" s="246"/>
      <c r="AF289" s="17"/>
      <c r="AG289" s="10"/>
      <c r="AH289" s="10"/>
      <c r="AI289" s="10"/>
      <c r="AJ289" s="10"/>
      <c r="AK289" s="10"/>
      <c r="AL289" s="10"/>
      <c r="AM289" s="10"/>
      <c r="AN289" s="10"/>
      <c r="AO289" s="10"/>
      <c r="AP289" s="10"/>
      <c r="AQ289" s="10"/>
      <c r="AR289" s="10"/>
      <c r="AS289" s="10"/>
      <c r="AT289" s="10"/>
      <c r="AU289" s="10"/>
    </row>
    <row r="290" spans="2:47" x14ac:dyDescent="0.25">
      <c r="B290" s="15">
        <v>283</v>
      </c>
      <c r="C290" s="90"/>
      <c r="D290" s="56"/>
      <c r="E290" s="87"/>
      <c r="F290" s="87"/>
      <c r="G290" s="87"/>
      <c r="H290" s="91"/>
      <c r="I290" s="91"/>
      <c r="J290" s="91"/>
      <c r="K290" s="91"/>
      <c r="L290" s="91"/>
      <c r="M290" s="87"/>
      <c r="N290" s="92"/>
      <c r="O290" s="93"/>
      <c r="P290" s="94"/>
      <c r="Q290" s="95"/>
      <c r="R290" s="88"/>
      <c r="S290" s="88"/>
      <c r="T290" s="88"/>
      <c r="U290" s="88"/>
      <c r="V290" s="88"/>
      <c r="W290" s="88"/>
      <c r="X290" s="88"/>
      <c r="Y290" s="88"/>
      <c r="Z290" s="89"/>
      <c r="AA290" s="89"/>
      <c r="AB290" s="89"/>
      <c r="AC290" s="246"/>
      <c r="AD290" s="247"/>
      <c r="AE290" s="246"/>
      <c r="AF290" s="17"/>
      <c r="AG290" s="10"/>
      <c r="AH290" s="10"/>
      <c r="AI290" s="10"/>
      <c r="AJ290" s="10"/>
      <c r="AK290" s="10"/>
      <c r="AL290" s="10"/>
      <c r="AM290" s="10"/>
      <c r="AN290" s="10"/>
      <c r="AO290" s="10"/>
      <c r="AP290" s="10"/>
      <c r="AQ290" s="10"/>
      <c r="AR290" s="10"/>
      <c r="AS290" s="10"/>
      <c r="AT290" s="10"/>
      <c r="AU290" s="10"/>
    </row>
    <row r="291" spans="2:47" x14ac:dyDescent="0.25">
      <c r="B291" s="15">
        <v>284</v>
      </c>
      <c r="C291" s="90"/>
      <c r="D291" s="56"/>
      <c r="E291" s="87"/>
      <c r="F291" s="87"/>
      <c r="G291" s="87"/>
      <c r="H291" s="91"/>
      <c r="I291" s="91"/>
      <c r="J291" s="91"/>
      <c r="K291" s="91"/>
      <c r="L291" s="91"/>
      <c r="M291" s="87"/>
      <c r="N291" s="92"/>
      <c r="O291" s="93"/>
      <c r="P291" s="94"/>
      <c r="Q291" s="95"/>
      <c r="R291" s="88"/>
      <c r="S291" s="88"/>
      <c r="T291" s="88"/>
      <c r="U291" s="88"/>
      <c r="V291" s="88"/>
      <c r="W291" s="88"/>
      <c r="X291" s="88"/>
      <c r="Y291" s="88"/>
      <c r="Z291" s="89"/>
      <c r="AA291" s="89"/>
      <c r="AB291" s="89"/>
      <c r="AC291" s="246"/>
      <c r="AD291" s="247"/>
      <c r="AE291" s="246"/>
      <c r="AF291" s="17"/>
      <c r="AG291" s="10"/>
      <c r="AH291" s="10"/>
      <c r="AI291" s="10"/>
      <c r="AJ291" s="10"/>
      <c r="AK291" s="10"/>
      <c r="AL291" s="10"/>
      <c r="AM291" s="10"/>
      <c r="AN291" s="10"/>
      <c r="AO291" s="10"/>
      <c r="AP291" s="10"/>
      <c r="AQ291" s="10"/>
      <c r="AR291" s="10"/>
      <c r="AS291" s="10"/>
      <c r="AT291" s="10"/>
      <c r="AU291" s="10"/>
    </row>
    <row r="292" spans="2:47" x14ac:dyDescent="0.25">
      <c r="B292" s="15">
        <v>285</v>
      </c>
      <c r="C292" s="90"/>
      <c r="D292" s="56"/>
      <c r="E292" s="87"/>
      <c r="F292" s="87"/>
      <c r="G292" s="87"/>
      <c r="H292" s="91"/>
      <c r="I292" s="91"/>
      <c r="J292" s="91"/>
      <c r="K292" s="91"/>
      <c r="L292" s="91"/>
      <c r="M292" s="87"/>
      <c r="N292" s="92"/>
      <c r="O292" s="93"/>
      <c r="P292" s="94"/>
      <c r="Q292" s="95"/>
      <c r="R292" s="88"/>
      <c r="S292" s="88"/>
      <c r="T292" s="88"/>
      <c r="U292" s="88"/>
      <c r="V292" s="88"/>
      <c r="W292" s="88"/>
      <c r="X292" s="88"/>
      <c r="Y292" s="88"/>
      <c r="Z292" s="89"/>
      <c r="AA292" s="89"/>
      <c r="AB292" s="89"/>
      <c r="AC292" s="246"/>
      <c r="AD292" s="247"/>
      <c r="AE292" s="246"/>
      <c r="AF292" s="17"/>
      <c r="AG292" s="10"/>
      <c r="AH292" s="10"/>
      <c r="AI292" s="10"/>
      <c r="AJ292" s="10"/>
      <c r="AK292" s="10"/>
      <c r="AL292" s="10"/>
      <c r="AM292" s="10"/>
      <c r="AN292" s="10"/>
      <c r="AO292" s="10"/>
      <c r="AP292" s="10"/>
      <c r="AQ292" s="10"/>
      <c r="AR292" s="10"/>
      <c r="AS292" s="10"/>
      <c r="AT292" s="10"/>
      <c r="AU292" s="10"/>
    </row>
    <row r="293" spans="2:47" x14ac:dyDescent="0.25">
      <c r="B293" s="15">
        <v>286</v>
      </c>
      <c r="C293" s="90"/>
      <c r="D293" s="56"/>
      <c r="E293" s="87"/>
      <c r="F293" s="87"/>
      <c r="G293" s="87"/>
      <c r="H293" s="91"/>
      <c r="I293" s="91"/>
      <c r="J293" s="91"/>
      <c r="K293" s="91"/>
      <c r="L293" s="91"/>
      <c r="M293" s="87"/>
      <c r="N293" s="92"/>
      <c r="O293" s="93"/>
      <c r="P293" s="94"/>
      <c r="Q293" s="95"/>
      <c r="R293" s="88"/>
      <c r="S293" s="88"/>
      <c r="T293" s="88"/>
      <c r="U293" s="88"/>
      <c r="V293" s="88"/>
      <c r="W293" s="88"/>
      <c r="X293" s="88"/>
      <c r="Y293" s="88"/>
      <c r="Z293" s="89"/>
      <c r="AA293" s="89"/>
      <c r="AB293" s="89"/>
      <c r="AC293" s="246"/>
      <c r="AD293" s="247"/>
      <c r="AE293" s="246"/>
      <c r="AF293" s="17"/>
      <c r="AG293" s="10"/>
      <c r="AH293" s="10"/>
      <c r="AI293" s="10"/>
      <c r="AJ293" s="10"/>
      <c r="AK293" s="10"/>
      <c r="AL293" s="10"/>
      <c r="AM293" s="10"/>
      <c r="AN293" s="10"/>
      <c r="AO293" s="10"/>
      <c r="AP293" s="10"/>
      <c r="AQ293" s="10"/>
      <c r="AR293" s="10"/>
      <c r="AS293" s="10"/>
      <c r="AT293" s="10"/>
      <c r="AU293" s="10"/>
    </row>
    <row r="294" spans="2:47" x14ac:dyDescent="0.25">
      <c r="B294" s="15">
        <v>287</v>
      </c>
      <c r="C294" s="90"/>
      <c r="D294" s="56"/>
      <c r="E294" s="87"/>
      <c r="F294" s="87"/>
      <c r="G294" s="87"/>
      <c r="H294" s="91"/>
      <c r="I294" s="91"/>
      <c r="J294" s="91"/>
      <c r="K294" s="91"/>
      <c r="L294" s="91"/>
      <c r="M294" s="87"/>
      <c r="N294" s="92"/>
      <c r="O294" s="93"/>
      <c r="P294" s="94"/>
      <c r="Q294" s="95"/>
      <c r="R294" s="88"/>
      <c r="S294" s="88"/>
      <c r="T294" s="88"/>
      <c r="U294" s="88"/>
      <c r="V294" s="88"/>
      <c r="W294" s="88"/>
      <c r="X294" s="88"/>
      <c r="Y294" s="88"/>
      <c r="Z294" s="89"/>
      <c r="AA294" s="89"/>
      <c r="AB294" s="89"/>
      <c r="AC294" s="246"/>
      <c r="AD294" s="247"/>
      <c r="AE294" s="246"/>
      <c r="AF294" s="17"/>
      <c r="AG294" s="10"/>
      <c r="AH294" s="10"/>
      <c r="AI294" s="10"/>
      <c r="AJ294" s="10"/>
      <c r="AK294" s="10"/>
      <c r="AL294" s="10"/>
      <c r="AM294" s="10"/>
      <c r="AN294" s="10"/>
      <c r="AO294" s="10"/>
      <c r="AP294" s="10"/>
      <c r="AQ294" s="10"/>
      <c r="AR294" s="10"/>
      <c r="AS294" s="10"/>
      <c r="AT294" s="10"/>
      <c r="AU294" s="10"/>
    </row>
    <row r="295" spans="2:47" x14ac:dyDescent="0.25">
      <c r="B295" s="15">
        <v>288</v>
      </c>
      <c r="C295" s="90"/>
      <c r="D295" s="56"/>
      <c r="E295" s="87"/>
      <c r="F295" s="87"/>
      <c r="G295" s="87"/>
      <c r="H295" s="91"/>
      <c r="I295" s="91"/>
      <c r="J295" s="91"/>
      <c r="K295" s="91"/>
      <c r="L295" s="91"/>
      <c r="M295" s="87"/>
      <c r="N295" s="92"/>
      <c r="O295" s="93"/>
      <c r="P295" s="94"/>
      <c r="Q295" s="95"/>
      <c r="R295" s="88"/>
      <c r="S295" s="88"/>
      <c r="T295" s="88"/>
      <c r="U295" s="88"/>
      <c r="V295" s="88"/>
      <c r="W295" s="88"/>
      <c r="X295" s="88"/>
      <c r="Y295" s="88"/>
      <c r="Z295" s="89"/>
      <c r="AA295" s="89"/>
      <c r="AB295" s="89"/>
      <c r="AC295" s="246"/>
      <c r="AD295" s="247"/>
      <c r="AE295" s="246"/>
      <c r="AF295" s="17"/>
      <c r="AG295" s="10"/>
      <c r="AH295" s="10"/>
      <c r="AI295" s="10"/>
      <c r="AJ295" s="10"/>
      <c r="AK295" s="10"/>
      <c r="AL295" s="10"/>
      <c r="AM295" s="10"/>
      <c r="AN295" s="10"/>
      <c r="AO295" s="10"/>
      <c r="AP295" s="10"/>
      <c r="AQ295" s="10"/>
      <c r="AR295" s="10"/>
      <c r="AS295" s="10"/>
      <c r="AT295" s="10"/>
      <c r="AU295" s="10"/>
    </row>
    <row r="296" spans="2:47" x14ac:dyDescent="0.25">
      <c r="B296" s="15">
        <v>289</v>
      </c>
      <c r="C296" s="90"/>
      <c r="D296" s="56"/>
      <c r="E296" s="87"/>
      <c r="F296" s="87"/>
      <c r="G296" s="87"/>
      <c r="H296" s="91"/>
      <c r="I296" s="91"/>
      <c r="J296" s="91"/>
      <c r="K296" s="91"/>
      <c r="L296" s="91"/>
      <c r="M296" s="87"/>
      <c r="N296" s="92"/>
      <c r="O296" s="93"/>
      <c r="P296" s="94"/>
      <c r="Q296" s="95"/>
      <c r="R296" s="88"/>
      <c r="S296" s="88"/>
      <c r="T296" s="88"/>
      <c r="U296" s="88"/>
      <c r="V296" s="88"/>
      <c r="W296" s="88"/>
      <c r="X296" s="88"/>
      <c r="Y296" s="88"/>
      <c r="Z296" s="89"/>
      <c r="AA296" s="89"/>
      <c r="AB296" s="89"/>
      <c r="AC296" s="246"/>
      <c r="AD296" s="247"/>
      <c r="AE296" s="246"/>
      <c r="AF296" s="17"/>
      <c r="AG296" s="10"/>
      <c r="AH296" s="10"/>
      <c r="AI296" s="10"/>
      <c r="AJ296" s="10"/>
      <c r="AK296" s="10"/>
      <c r="AL296" s="10"/>
      <c r="AM296" s="10"/>
      <c r="AN296" s="10"/>
      <c r="AO296" s="10"/>
      <c r="AP296" s="10"/>
      <c r="AQ296" s="10"/>
      <c r="AR296" s="10"/>
      <c r="AS296" s="10"/>
      <c r="AT296" s="10"/>
      <c r="AU296" s="10"/>
    </row>
    <row r="297" spans="2:47" x14ac:dyDescent="0.25">
      <c r="B297" s="15">
        <v>290</v>
      </c>
      <c r="C297" s="90"/>
      <c r="D297" s="56"/>
      <c r="E297" s="87"/>
      <c r="F297" s="87"/>
      <c r="G297" s="87"/>
      <c r="H297" s="91"/>
      <c r="I297" s="91"/>
      <c r="J297" s="91"/>
      <c r="K297" s="91"/>
      <c r="L297" s="91"/>
      <c r="M297" s="87"/>
      <c r="N297" s="92"/>
      <c r="O297" s="93"/>
      <c r="P297" s="94"/>
      <c r="Q297" s="95"/>
      <c r="R297" s="88"/>
      <c r="S297" s="88"/>
      <c r="T297" s="88"/>
      <c r="U297" s="88"/>
      <c r="V297" s="88"/>
      <c r="W297" s="88"/>
      <c r="X297" s="88"/>
      <c r="Y297" s="88"/>
      <c r="Z297" s="89"/>
      <c r="AA297" s="89"/>
      <c r="AB297" s="89"/>
      <c r="AC297" s="246"/>
      <c r="AD297" s="247"/>
      <c r="AE297" s="246"/>
      <c r="AF297" s="17"/>
      <c r="AG297" s="10"/>
      <c r="AH297" s="10"/>
      <c r="AI297" s="10"/>
      <c r="AJ297" s="10"/>
      <c r="AK297" s="10"/>
      <c r="AL297" s="10"/>
      <c r="AM297" s="10"/>
      <c r="AN297" s="10"/>
      <c r="AO297" s="10"/>
      <c r="AP297" s="10"/>
      <c r="AQ297" s="10"/>
      <c r="AR297" s="10"/>
      <c r="AS297" s="10"/>
      <c r="AT297" s="10"/>
      <c r="AU297" s="10"/>
    </row>
    <row r="298" spans="2:47" x14ac:dyDescent="0.25">
      <c r="B298" s="15">
        <v>291</v>
      </c>
      <c r="C298" s="90"/>
      <c r="D298" s="56"/>
      <c r="E298" s="87"/>
      <c r="F298" s="87"/>
      <c r="G298" s="87"/>
      <c r="H298" s="91"/>
      <c r="I298" s="91"/>
      <c r="J298" s="91"/>
      <c r="K298" s="91"/>
      <c r="L298" s="91"/>
      <c r="M298" s="87"/>
      <c r="N298" s="92"/>
      <c r="O298" s="93"/>
      <c r="P298" s="94"/>
      <c r="Q298" s="95"/>
      <c r="R298" s="88"/>
      <c r="S298" s="88"/>
      <c r="T298" s="88"/>
      <c r="U298" s="88"/>
      <c r="V298" s="88"/>
      <c r="W298" s="88"/>
      <c r="X298" s="88"/>
      <c r="Y298" s="88"/>
      <c r="Z298" s="89"/>
      <c r="AA298" s="89"/>
      <c r="AB298" s="89"/>
      <c r="AC298" s="246"/>
      <c r="AD298" s="247"/>
      <c r="AE298" s="246"/>
      <c r="AF298" s="17"/>
      <c r="AG298" s="10"/>
      <c r="AH298" s="10"/>
      <c r="AI298" s="10"/>
      <c r="AJ298" s="10"/>
      <c r="AK298" s="10"/>
      <c r="AL298" s="10"/>
      <c r="AM298" s="10"/>
      <c r="AN298" s="10"/>
      <c r="AO298" s="10"/>
      <c r="AP298" s="10"/>
      <c r="AQ298" s="10"/>
      <c r="AR298" s="10"/>
      <c r="AS298" s="10"/>
      <c r="AT298" s="10"/>
      <c r="AU298" s="10"/>
    </row>
    <row r="299" spans="2:47" x14ac:dyDescent="0.25">
      <c r="B299" s="15">
        <v>292</v>
      </c>
      <c r="C299" s="90"/>
      <c r="D299" s="56"/>
      <c r="E299" s="87"/>
      <c r="F299" s="87"/>
      <c r="G299" s="87"/>
      <c r="H299" s="91"/>
      <c r="I299" s="91"/>
      <c r="J299" s="91"/>
      <c r="K299" s="91"/>
      <c r="L299" s="91"/>
      <c r="M299" s="87"/>
      <c r="N299" s="92"/>
      <c r="O299" s="93"/>
      <c r="P299" s="94"/>
      <c r="Q299" s="95"/>
      <c r="R299" s="88"/>
      <c r="S299" s="88"/>
      <c r="T299" s="88"/>
      <c r="U299" s="88"/>
      <c r="V299" s="88"/>
      <c r="W299" s="88"/>
      <c r="X299" s="88"/>
      <c r="Y299" s="88"/>
      <c r="Z299" s="89"/>
      <c r="AA299" s="89"/>
      <c r="AB299" s="89"/>
      <c r="AC299" s="246"/>
      <c r="AD299" s="247"/>
      <c r="AE299" s="246"/>
      <c r="AF299" s="17"/>
      <c r="AG299" s="10"/>
      <c r="AH299" s="10"/>
      <c r="AI299" s="10"/>
      <c r="AJ299" s="10"/>
      <c r="AK299" s="10"/>
      <c r="AL299" s="10"/>
      <c r="AM299" s="10"/>
      <c r="AN299" s="10"/>
      <c r="AO299" s="10"/>
      <c r="AP299" s="10"/>
      <c r="AQ299" s="10"/>
      <c r="AR299" s="10"/>
      <c r="AS299" s="10"/>
      <c r="AT299" s="10"/>
      <c r="AU299" s="10"/>
    </row>
    <row r="300" spans="2:47" x14ac:dyDescent="0.25">
      <c r="B300" s="15">
        <v>293</v>
      </c>
      <c r="C300" s="90"/>
      <c r="D300" s="56"/>
      <c r="E300" s="87"/>
      <c r="F300" s="87"/>
      <c r="G300" s="87"/>
      <c r="H300" s="91"/>
      <c r="I300" s="91"/>
      <c r="J300" s="91"/>
      <c r="K300" s="91"/>
      <c r="L300" s="91"/>
      <c r="M300" s="87"/>
      <c r="N300" s="92"/>
      <c r="O300" s="93"/>
      <c r="P300" s="94"/>
      <c r="Q300" s="95"/>
      <c r="R300" s="88"/>
      <c r="S300" s="88"/>
      <c r="T300" s="88"/>
      <c r="U300" s="88"/>
      <c r="V300" s="88"/>
      <c r="W300" s="88"/>
      <c r="X300" s="88"/>
      <c r="Y300" s="88"/>
      <c r="Z300" s="89"/>
      <c r="AA300" s="89"/>
      <c r="AB300" s="89"/>
      <c r="AC300" s="246"/>
      <c r="AD300" s="247"/>
      <c r="AE300" s="246"/>
      <c r="AF300" s="17"/>
      <c r="AG300" s="10"/>
      <c r="AH300" s="10"/>
      <c r="AI300" s="10"/>
      <c r="AJ300" s="10"/>
      <c r="AK300" s="10"/>
      <c r="AL300" s="10"/>
      <c r="AM300" s="10"/>
      <c r="AN300" s="10"/>
      <c r="AO300" s="10"/>
      <c r="AP300" s="10"/>
      <c r="AQ300" s="10"/>
      <c r="AR300" s="10"/>
      <c r="AS300" s="10"/>
      <c r="AT300" s="10"/>
      <c r="AU300" s="10"/>
    </row>
    <row r="301" spans="2:47" x14ac:dyDescent="0.25">
      <c r="B301" s="15">
        <v>294</v>
      </c>
      <c r="C301" s="90"/>
      <c r="D301" s="56"/>
      <c r="E301" s="87"/>
      <c r="F301" s="87"/>
      <c r="G301" s="87"/>
      <c r="H301" s="91"/>
      <c r="I301" s="91"/>
      <c r="J301" s="91"/>
      <c r="K301" s="91"/>
      <c r="L301" s="91"/>
      <c r="M301" s="87"/>
      <c r="N301" s="92"/>
      <c r="O301" s="93"/>
      <c r="P301" s="94"/>
      <c r="Q301" s="95"/>
      <c r="R301" s="88"/>
      <c r="S301" s="88"/>
      <c r="T301" s="88"/>
      <c r="U301" s="88"/>
      <c r="V301" s="88"/>
      <c r="W301" s="88"/>
      <c r="X301" s="88"/>
      <c r="Y301" s="88"/>
      <c r="Z301" s="89"/>
      <c r="AA301" s="89"/>
      <c r="AB301" s="89"/>
      <c r="AC301" s="246"/>
      <c r="AD301" s="247"/>
      <c r="AE301" s="246"/>
      <c r="AF301" s="17"/>
      <c r="AG301" s="10"/>
      <c r="AH301" s="10"/>
      <c r="AI301" s="10"/>
      <c r="AJ301" s="10"/>
      <c r="AK301" s="10"/>
      <c r="AL301" s="10"/>
      <c r="AM301" s="10"/>
      <c r="AN301" s="10"/>
      <c r="AO301" s="10"/>
      <c r="AP301" s="10"/>
      <c r="AQ301" s="10"/>
      <c r="AR301" s="10"/>
      <c r="AS301" s="10"/>
      <c r="AT301" s="10"/>
      <c r="AU301" s="10"/>
    </row>
    <row r="302" spans="2:47" x14ac:dyDescent="0.25">
      <c r="B302" s="15">
        <v>295</v>
      </c>
      <c r="C302" s="90"/>
      <c r="D302" s="56"/>
      <c r="E302" s="87"/>
      <c r="F302" s="87"/>
      <c r="G302" s="87"/>
      <c r="H302" s="91"/>
      <c r="I302" s="91"/>
      <c r="J302" s="91"/>
      <c r="K302" s="91"/>
      <c r="L302" s="91"/>
      <c r="M302" s="87"/>
      <c r="N302" s="92"/>
      <c r="O302" s="93"/>
      <c r="P302" s="94"/>
      <c r="Q302" s="95"/>
      <c r="R302" s="88"/>
      <c r="S302" s="88"/>
      <c r="T302" s="88"/>
      <c r="U302" s="88"/>
      <c r="V302" s="88"/>
      <c r="W302" s="88"/>
      <c r="X302" s="88"/>
      <c r="Y302" s="88"/>
      <c r="Z302" s="89"/>
      <c r="AA302" s="89"/>
      <c r="AB302" s="89"/>
      <c r="AC302" s="246"/>
      <c r="AD302" s="247"/>
      <c r="AE302" s="246"/>
      <c r="AF302" s="17"/>
      <c r="AG302" s="10"/>
      <c r="AH302" s="10"/>
      <c r="AI302" s="10"/>
      <c r="AJ302" s="10"/>
      <c r="AK302" s="10"/>
      <c r="AL302" s="10"/>
      <c r="AM302" s="10"/>
      <c r="AN302" s="10"/>
      <c r="AO302" s="10"/>
      <c r="AP302" s="10"/>
      <c r="AQ302" s="10"/>
      <c r="AR302" s="10"/>
      <c r="AS302" s="10"/>
      <c r="AT302" s="10"/>
      <c r="AU302" s="10"/>
    </row>
    <row r="303" spans="2:47" x14ac:dyDescent="0.25">
      <c r="B303" s="15">
        <v>296</v>
      </c>
      <c r="C303" s="90"/>
      <c r="D303" s="56"/>
      <c r="E303" s="87"/>
      <c r="F303" s="87"/>
      <c r="G303" s="87"/>
      <c r="H303" s="91"/>
      <c r="I303" s="91"/>
      <c r="J303" s="91"/>
      <c r="K303" s="91"/>
      <c r="L303" s="91"/>
      <c r="M303" s="87"/>
      <c r="N303" s="92"/>
      <c r="O303" s="93"/>
      <c r="P303" s="94"/>
      <c r="Q303" s="95"/>
      <c r="R303" s="88"/>
      <c r="S303" s="88"/>
      <c r="T303" s="88"/>
      <c r="U303" s="88"/>
      <c r="V303" s="88"/>
      <c r="W303" s="88"/>
      <c r="X303" s="88"/>
      <c r="Y303" s="88"/>
      <c r="Z303" s="89"/>
      <c r="AA303" s="89"/>
      <c r="AB303" s="89"/>
      <c r="AC303" s="246"/>
      <c r="AD303" s="247"/>
      <c r="AE303" s="246"/>
      <c r="AF303" s="17"/>
      <c r="AG303" s="10"/>
      <c r="AH303" s="10"/>
      <c r="AI303" s="10"/>
      <c r="AJ303" s="10"/>
      <c r="AK303" s="10"/>
      <c r="AL303" s="10"/>
      <c r="AM303" s="10"/>
      <c r="AN303" s="10"/>
      <c r="AO303" s="10"/>
      <c r="AP303" s="10"/>
      <c r="AQ303" s="10"/>
      <c r="AR303" s="10"/>
      <c r="AS303" s="10"/>
      <c r="AT303" s="10"/>
      <c r="AU303" s="10"/>
    </row>
    <row r="304" spans="2:47" x14ac:dyDescent="0.25">
      <c r="B304" s="15">
        <v>297</v>
      </c>
      <c r="C304" s="90"/>
      <c r="D304" s="56"/>
      <c r="E304" s="87"/>
      <c r="F304" s="87"/>
      <c r="G304" s="87"/>
      <c r="H304" s="91"/>
      <c r="I304" s="91"/>
      <c r="J304" s="91"/>
      <c r="K304" s="91"/>
      <c r="L304" s="91"/>
      <c r="M304" s="87"/>
      <c r="N304" s="92"/>
      <c r="O304" s="93"/>
      <c r="P304" s="94"/>
      <c r="Q304" s="95"/>
      <c r="R304" s="88"/>
      <c r="S304" s="88"/>
      <c r="T304" s="88"/>
      <c r="U304" s="88"/>
      <c r="V304" s="88"/>
      <c r="W304" s="88"/>
      <c r="X304" s="88"/>
      <c r="Y304" s="88"/>
      <c r="Z304" s="89"/>
      <c r="AA304" s="89"/>
      <c r="AB304" s="89"/>
      <c r="AC304" s="246"/>
      <c r="AD304" s="247"/>
      <c r="AE304" s="246"/>
      <c r="AF304" s="17"/>
      <c r="AG304" s="10"/>
      <c r="AH304" s="10"/>
      <c r="AI304" s="10"/>
      <c r="AJ304" s="10"/>
      <c r="AK304" s="10"/>
      <c r="AL304" s="10"/>
      <c r="AM304" s="10"/>
      <c r="AN304" s="10"/>
      <c r="AO304" s="10"/>
      <c r="AP304" s="10"/>
      <c r="AQ304" s="10"/>
      <c r="AR304" s="10"/>
      <c r="AS304" s="10"/>
      <c r="AT304" s="10"/>
      <c r="AU304" s="10"/>
    </row>
    <row r="305" spans="2:47" x14ac:dyDescent="0.25">
      <c r="B305" s="15">
        <v>298</v>
      </c>
      <c r="C305" s="90"/>
      <c r="D305" s="56"/>
      <c r="E305" s="87"/>
      <c r="F305" s="87"/>
      <c r="G305" s="87"/>
      <c r="H305" s="91"/>
      <c r="I305" s="91"/>
      <c r="J305" s="91"/>
      <c r="K305" s="91"/>
      <c r="L305" s="91"/>
      <c r="M305" s="87"/>
      <c r="N305" s="92"/>
      <c r="O305" s="93"/>
      <c r="P305" s="94"/>
      <c r="Q305" s="95"/>
      <c r="R305" s="88"/>
      <c r="S305" s="88"/>
      <c r="T305" s="88"/>
      <c r="U305" s="88"/>
      <c r="V305" s="88"/>
      <c r="W305" s="88"/>
      <c r="X305" s="88"/>
      <c r="Y305" s="88"/>
      <c r="Z305" s="89"/>
      <c r="AA305" s="89"/>
      <c r="AB305" s="89"/>
      <c r="AC305" s="246"/>
      <c r="AD305" s="247"/>
      <c r="AE305" s="246"/>
      <c r="AF305" s="17"/>
      <c r="AG305" s="10"/>
      <c r="AH305" s="10"/>
      <c r="AI305" s="10"/>
      <c r="AJ305" s="10"/>
      <c r="AK305" s="10"/>
      <c r="AL305" s="10"/>
      <c r="AM305" s="10"/>
      <c r="AN305" s="10"/>
      <c r="AO305" s="10"/>
      <c r="AP305" s="10"/>
      <c r="AQ305" s="10"/>
      <c r="AR305" s="10"/>
      <c r="AS305" s="10"/>
      <c r="AT305" s="10"/>
      <c r="AU305" s="10"/>
    </row>
    <row r="306" spans="2:47" x14ac:dyDescent="0.25">
      <c r="B306" s="15">
        <v>299</v>
      </c>
      <c r="C306" s="90"/>
      <c r="D306" s="56"/>
      <c r="E306" s="87"/>
      <c r="F306" s="87"/>
      <c r="G306" s="87"/>
      <c r="H306" s="91"/>
      <c r="I306" s="91"/>
      <c r="J306" s="91"/>
      <c r="K306" s="91"/>
      <c r="L306" s="91"/>
      <c r="M306" s="87"/>
      <c r="N306" s="92"/>
      <c r="O306" s="93"/>
      <c r="P306" s="94"/>
      <c r="Q306" s="95"/>
      <c r="R306" s="88"/>
      <c r="S306" s="88"/>
      <c r="T306" s="88"/>
      <c r="U306" s="88"/>
      <c r="V306" s="88"/>
      <c r="W306" s="88"/>
      <c r="X306" s="88"/>
      <c r="Y306" s="88"/>
      <c r="Z306" s="89"/>
      <c r="AA306" s="89"/>
      <c r="AB306" s="89"/>
      <c r="AC306" s="246"/>
      <c r="AD306" s="247"/>
      <c r="AE306" s="246"/>
      <c r="AF306" s="17"/>
      <c r="AG306" s="10"/>
      <c r="AH306" s="10"/>
      <c r="AI306" s="10"/>
      <c r="AJ306" s="10"/>
      <c r="AK306" s="10"/>
      <c r="AL306" s="10"/>
      <c r="AM306" s="10"/>
      <c r="AN306" s="10"/>
      <c r="AO306" s="10"/>
      <c r="AP306" s="10"/>
      <c r="AQ306" s="10"/>
      <c r="AR306" s="10"/>
      <c r="AS306" s="10"/>
      <c r="AT306" s="10"/>
      <c r="AU306" s="10"/>
    </row>
    <row r="307" spans="2:47" x14ac:dyDescent="0.25">
      <c r="B307" s="15">
        <v>300</v>
      </c>
      <c r="C307" s="90"/>
      <c r="D307" s="56"/>
      <c r="E307" s="87"/>
      <c r="F307" s="87"/>
      <c r="G307" s="87"/>
      <c r="H307" s="91"/>
      <c r="I307" s="91"/>
      <c r="J307" s="91"/>
      <c r="K307" s="91"/>
      <c r="L307" s="91"/>
      <c r="M307" s="87"/>
      <c r="N307" s="92"/>
      <c r="O307" s="93"/>
      <c r="P307" s="94"/>
      <c r="Q307" s="95"/>
      <c r="R307" s="88"/>
      <c r="S307" s="88"/>
      <c r="T307" s="88"/>
      <c r="U307" s="88"/>
      <c r="V307" s="88"/>
      <c r="W307" s="88"/>
      <c r="X307" s="88"/>
      <c r="Y307" s="88"/>
      <c r="Z307" s="89"/>
      <c r="AA307" s="89"/>
      <c r="AB307" s="89"/>
      <c r="AC307" s="246"/>
      <c r="AD307" s="247"/>
      <c r="AE307" s="246"/>
      <c r="AF307" s="17"/>
      <c r="AG307" s="10"/>
      <c r="AH307" s="10"/>
      <c r="AI307" s="10"/>
      <c r="AJ307" s="10"/>
      <c r="AK307" s="10"/>
      <c r="AL307" s="10"/>
      <c r="AM307" s="10"/>
      <c r="AN307" s="10"/>
      <c r="AO307" s="10"/>
      <c r="AP307" s="10"/>
      <c r="AQ307" s="10"/>
      <c r="AR307" s="10"/>
      <c r="AS307" s="10"/>
      <c r="AT307" s="10"/>
      <c r="AU307" s="10"/>
    </row>
    <row r="308" spans="2:47" x14ac:dyDescent="0.25">
      <c r="B308" s="15">
        <v>301</v>
      </c>
      <c r="C308" s="90"/>
      <c r="D308" s="56"/>
      <c r="E308" s="87"/>
      <c r="F308" s="87"/>
      <c r="G308" s="87"/>
      <c r="H308" s="91"/>
      <c r="I308" s="91"/>
      <c r="J308" s="91"/>
      <c r="K308" s="91"/>
      <c r="L308" s="91"/>
      <c r="M308" s="87"/>
      <c r="N308" s="92"/>
      <c r="O308" s="93"/>
      <c r="P308" s="94"/>
      <c r="Q308" s="95"/>
      <c r="R308" s="88"/>
      <c r="S308" s="88"/>
      <c r="T308" s="88"/>
      <c r="U308" s="88"/>
      <c r="V308" s="88"/>
      <c r="W308" s="88"/>
      <c r="X308" s="88"/>
      <c r="Y308" s="88"/>
      <c r="Z308" s="89"/>
      <c r="AA308" s="89"/>
      <c r="AB308" s="89"/>
      <c r="AC308" s="246"/>
      <c r="AD308" s="247"/>
      <c r="AE308" s="246"/>
      <c r="AF308" s="17"/>
      <c r="AG308" s="10"/>
      <c r="AH308" s="10"/>
      <c r="AI308" s="10"/>
      <c r="AJ308" s="10"/>
      <c r="AK308" s="10"/>
      <c r="AL308" s="10"/>
      <c r="AM308" s="10"/>
      <c r="AN308" s="10"/>
      <c r="AO308" s="10"/>
      <c r="AP308" s="10"/>
      <c r="AQ308" s="10"/>
      <c r="AR308" s="10"/>
      <c r="AS308" s="10"/>
      <c r="AT308" s="10"/>
      <c r="AU308" s="10"/>
    </row>
    <row r="309" spans="2:47" x14ac:dyDescent="0.25">
      <c r="B309" s="15">
        <v>302</v>
      </c>
      <c r="C309" s="90"/>
      <c r="D309" s="56"/>
      <c r="E309" s="87"/>
      <c r="F309" s="87"/>
      <c r="G309" s="87"/>
      <c r="H309" s="91"/>
      <c r="I309" s="91"/>
      <c r="J309" s="91"/>
      <c r="K309" s="91"/>
      <c r="L309" s="91"/>
      <c r="M309" s="87"/>
      <c r="N309" s="92"/>
      <c r="O309" s="93"/>
      <c r="P309" s="94"/>
      <c r="Q309" s="95"/>
      <c r="R309" s="88"/>
      <c r="S309" s="88"/>
      <c r="T309" s="88"/>
      <c r="U309" s="88"/>
      <c r="V309" s="88"/>
      <c r="W309" s="88"/>
      <c r="X309" s="88"/>
      <c r="Y309" s="88"/>
      <c r="Z309" s="89"/>
      <c r="AA309" s="89"/>
      <c r="AB309" s="89"/>
      <c r="AC309" s="246"/>
      <c r="AD309" s="247"/>
      <c r="AE309" s="246"/>
      <c r="AF309" s="17"/>
      <c r="AG309" s="10"/>
      <c r="AH309" s="10"/>
      <c r="AI309" s="10"/>
      <c r="AJ309" s="10"/>
      <c r="AK309" s="10"/>
      <c r="AL309" s="10"/>
      <c r="AM309" s="10"/>
      <c r="AN309" s="10"/>
      <c r="AO309" s="10"/>
      <c r="AP309" s="10"/>
      <c r="AQ309" s="10"/>
      <c r="AR309" s="10"/>
      <c r="AS309" s="10"/>
      <c r="AT309" s="10"/>
      <c r="AU309" s="10"/>
    </row>
    <row r="310" spans="2:47" x14ac:dyDescent="0.25">
      <c r="B310" s="15">
        <v>303</v>
      </c>
      <c r="C310" s="90"/>
      <c r="D310" s="56"/>
      <c r="E310" s="87"/>
      <c r="F310" s="87"/>
      <c r="G310" s="87"/>
      <c r="H310" s="91"/>
      <c r="I310" s="91"/>
      <c r="J310" s="91"/>
      <c r="K310" s="91"/>
      <c r="L310" s="91"/>
      <c r="M310" s="87"/>
      <c r="N310" s="92"/>
      <c r="O310" s="93"/>
      <c r="P310" s="94"/>
      <c r="Q310" s="95"/>
      <c r="R310" s="88"/>
      <c r="S310" s="88"/>
      <c r="T310" s="88"/>
      <c r="U310" s="88"/>
      <c r="V310" s="88"/>
      <c r="W310" s="88"/>
      <c r="X310" s="88"/>
      <c r="Y310" s="88"/>
      <c r="Z310" s="89"/>
      <c r="AA310" s="89"/>
      <c r="AB310" s="89"/>
      <c r="AC310" s="246"/>
      <c r="AD310" s="247"/>
      <c r="AE310" s="246"/>
      <c r="AF310" s="17"/>
      <c r="AG310" s="10"/>
      <c r="AH310" s="10"/>
      <c r="AI310" s="10"/>
      <c r="AJ310" s="10"/>
      <c r="AK310" s="10"/>
      <c r="AL310" s="10"/>
      <c r="AM310" s="10"/>
      <c r="AN310" s="10"/>
      <c r="AO310" s="10"/>
      <c r="AP310" s="10"/>
      <c r="AQ310" s="10"/>
      <c r="AR310" s="10"/>
      <c r="AS310" s="10"/>
      <c r="AT310" s="10"/>
      <c r="AU310" s="10"/>
    </row>
    <row r="311" spans="2:47" x14ac:dyDescent="0.25">
      <c r="B311" s="15">
        <v>304</v>
      </c>
      <c r="C311" s="90"/>
      <c r="D311" s="56"/>
      <c r="E311" s="87"/>
      <c r="F311" s="87"/>
      <c r="G311" s="87"/>
      <c r="H311" s="91"/>
      <c r="I311" s="91"/>
      <c r="J311" s="91"/>
      <c r="K311" s="91"/>
      <c r="L311" s="91"/>
      <c r="M311" s="87"/>
      <c r="N311" s="92"/>
      <c r="O311" s="93"/>
      <c r="P311" s="94"/>
      <c r="Q311" s="95"/>
      <c r="R311" s="88"/>
      <c r="S311" s="88"/>
      <c r="T311" s="88"/>
      <c r="U311" s="88"/>
      <c r="V311" s="88"/>
      <c r="W311" s="88"/>
      <c r="X311" s="88"/>
      <c r="Y311" s="88"/>
      <c r="Z311" s="89"/>
      <c r="AA311" s="89"/>
      <c r="AB311" s="89"/>
      <c r="AC311" s="246"/>
      <c r="AD311" s="247"/>
      <c r="AE311" s="246"/>
      <c r="AF311" s="17"/>
      <c r="AG311" s="10"/>
      <c r="AH311" s="10"/>
      <c r="AI311" s="10"/>
      <c r="AJ311" s="10"/>
      <c r="AK311" s="10"/>
      <c r="AL311" s="10"/>
      <c r="AM311" s="10"/>
      <c r="AN311" s="10"/>
      <c r="AO311" s="10"/>
      <c r="AP311" s="10"/>
      <c r="AQ311" s="10"/>
      <c r="AR311" s="10"/>
      <c r="AS311" s="10"/>
      <c r="AT311" s="10"/>
      <c r="AU311" s="10"/>
    </row>
    <row r="312" spans="2:47" x14ac:dyDescent="0.25">
      <c r="B312" s="15">
        <v>305</v>
      </c>
      <c r="C312" s="90"/>
      <c r="D312" s="56"/>
      <c r="E312" s="87"/>
      <c r="F312" s="87"/>
      <c r="G312" s="87"/>
      <c r="H312" s="91"/>
      <c r="I312" s="91"/>
      <c r="J312" s="91"/>
      <c r="K312" s="91"/>
      <c r="L312" s="91"/>
      <c r="M312" s="87"/>
      <c r="N312" s="92"/>
      <c r="O312" s="93"/>
      <c r="P312" s="94"/>
      <c r="Q312" s="95"/>
      <c r="R312" s="88"/>
      <c r="S312" s="88"/>
      <c r="T312" s="88"/>
      <c r="U312" s="88"/>
      <c r="V312" s="88"/>
      <c r="W312" s="88"/>
      <c r="X312" s="88"/>
      <c r="Y312" s="88"/>
      <c r="Z312" s="89"/>
      <c r="AA312" s="89"/>
      <c r="AB312" s="89"/>
      <c r="AC312" s="246"/>
      <c r="AD312" s="247"/>
      <c r="AE312" s="246"/>
      <c r="AF312" s="17"/>
      <c r="AG312" s="10"/>
      <c r="AH312" s="10"/>
      <c r="AI312" s="10"/>
      <c r="AJ312" s="10"/>
      <c r="AK312" s="10"/>
      <c r="AL312" s="10"/>
      <c r="AM312" s="10"/>
      <c r="AN312" s="10"/>
      <c r="AO312" s="10"/>
      <c r="AP312" s="10"/>
      <c r="AQ312" s="10"/>
      <c r="AR312" s="10"/>
      <c r="AS312" s="10"/>
      <c r="AT312" s="10"/>
      <c r="AU312" s="10"/>
    </row>
    <row r="313" spans="2:47" x14ac:dyDescent="0.25">
      <c r="B313" s="15">
        <v>306</v>
      </c>
      <c r="C313" s="90"/>
      <c r="D313" s="56"/>
      <c r="E313" s="87"/>
      <c r="F313" s="87"/>
      <c r="G313" s="87"/>
      <c r="H313" s="91"/>
      <c r="I313" s="91"/>
      <c r="J313" s="91"/>
      <c r="K313" s="91"/>
      <c r="L313" s="91"/>
      <c r="M313" s="87"/>
      <c r="N313" s="92"/>
      <c r="O313" s="93"/>
      <c r="P313" s="94"/>
      <c r="Q313" s="95"/>
      <c r="R313" s="88"/>
      <c r="S313" s="88"/>
      <c r="T313" s="88"/>
      <c r="U313" s="88"/>
      <c r="V313" s="88"/>
      <c r="W313" s="88"/>
      <c r="X313" s="88"/>
      <c r="Y313" s="88"/>
      <c r="Z313" s="89"/>
      <c r="AA313" s="89"/>
      <c r="AB313" s="89"/>
      <c r="AC313" s="246"/>
      <c r="AD313" s="247"/>
      <c r="AE313" s="246"/>
      <c r="AF313" s="17"/>
      <c r="AG313" s="10"/>
      <c r="AH313" s="10"/>
      <c r="AI313" s="10"/>
      <c r="AJ313" s="10"/>
      <c r="AK313" s="10"/>
      <c r="AL313" s="10"/>
      <c r="AM313" s="10"/>
      <c r="AN313" s="10"/>
      <c r="AO313" s="10"/>
      <c r="AP313" s="10"/>
      <c r="AQ313" s="10"/>
      <c r="AR313" s="10"/>
      <c r="AS313" s="10"/>
      <c r="AT313" s="10"/>
      <c r="AU313" s="10"/>
    </row>
    <row r="314" spans="2:47" x14ac:dyDescent="0.25">
      <c r="B314" s="15">
        <v>307</v>
      </c>
      <c r="C314" s="90"/>
      <c r="D314" s="56"/>
      <c r="E314" s="87"/>
      <c r="F314" s="87"/>
      <c r="G314" s="87"/>
      <c r="H314" s="91"/>
      <c r="I314" s="91"/>
      <c r="J314" s="91"/>
      <c r="K314" s="91"/>
      <c r="L314" s="91"/>
      <c r="M314" s="87"/>
      <c r="N314" s="92"/>
      <c r="O314" s="93"/>
      <c r="P314" s="94"/>
      <c r="Q314" s="95"/>
      <c r="R314" s="88"/>
      <c r="S314" s="88"/>
      <c r="T314" s="88"/>
      <c r="U314" s="88"/>
      <c r="V314" s="88"/>
      <c r="W314" s="88"/>
      <c r="X314" s="88"/>
      <c r="Y314" s="88"/>
      <c r="Z314" s="89"/>
      <c r="AA314" s="89"/>
      <c r="AB314" s="89"/>
      <c r="AC314" s="246"/>
      <c r="AD314" s="247"/>
      <c r="AE314" s="246"/>
      <c r="AF314" s="17"/>
      <c r="AG314" s="10"/>
      <c r="AH314" s="10"/>
      <c r="AI314" s="10"/>
      <c r="AJ314" s="10"/>
      <c r="AK314" s="10"/>
      <c r="AL314" s="10"/>
      <c r="AM314" s="10"/>
      <c r="AN314" s="10"/>
      <c r="AO314" s="10"/>
      <c r="AP314" s="10"/>
      <c r="AQ314" s="10"/>
      <c r="AR314" s="10"/>
      <c r="AS314" s="10"/>
      <c r="AT314" s="10"/>
      <c r="AU314" s="10"/>
    </row>
    <row r="315" spans="2:47" x14ac:dyDescent="0.25">
      <c r="B315" s="15">
        <v>308</v>
      </c>
      <c r="C315" s="90"/>
      <c r="D315" s="56"/>
      <c r="E315" s="87"/>
      <c r="F315" s="87"/>
      <c r="G315" s="87"/>
      <c r="H315" s="91"/>
      <c r="I315" s="91"/>
      <c r="J315" s="91"/>
      <c r="K315" s="91"/>
      <c r="L315" s="91"/>
      <c r="M315" s="87"/>
      <c r="N315" s="92"/>
      <c r="O315" s="93"/>
      <c r="P315" s="94"/>
      <c r="Q315" s="95"/>
      <c r="R315" s="88"/>
      <c r="S315" s="88"/>
      <c r="T315" s="88"/>
      <c r="U315" s="88"/>
      <c r="V315" s="88"/>
      <c r="W315" s="88"/>
      <c r="X315" s="88"/>
      <c r="Y315" s="88"/>
      <c r="Z315" s="89"/>
      <c r="AA315" s="89"/>
      <c r="AB315" s="89"/>
      <c r="AC315" s="246"/>
      <c r="AD315" s="247"/>
      <c r="AE315" s="246"/>
      <c r="AF315" s="17"/>
      <c r="AG315" s="10"/>
      <c r="AH315" s="10"/>
      <c r="AI315" s="10"/>
      <c r="AJ315" s="10"/>
      <c r="AK315" s="10"/>
      <c r="AL315" s="10"/>
      <c r="AM315" s="10"/>
      <c r="AN315" s="10"/>
      <c r="AO315" s="10"/>
      <c r="AP315" s="10"/>
      <c r="AQ315" s="10"/>
      <c r="AR315" s="10"/>
      <c r="AS315" s="10"/>
      <c r="AT315" s="10"/>
      <c r="AU315" s="10"/>
    </row>
    <row r="316" spans="2:47" x14ac:dyDescent="0.25">
      <c r="B316" s="15">
        <v>309</v>
      </c>
      <c r="C316" s="90"/>
      <c r="D316" s="56"/>
      <c r="E316" s="87"/>
      <c r="F316" s="87"/>
      <c r="G316" s="87"/>
      <c r="H316" s="91"/>
      <c r="I316" s="91"/>
      <c r="J316" s="91"/>
      <c r="K316" s="91"/>
      <c r="L316" s="91"/>
      <c r="M316" s="87"/>
      <c r="N316" s="92"/>
      <c r="O316" s="93"/>
      <c r="P316" s="94"/>
      <c r="Q316" s="95"/>
      <c r="R316" s="88"/>
      <c r="S316" s="88"/>
      <c r="T316" s="88"/>
      <c r="U316" s="88"/>
      <c r="V316" s="88"/>
      <c r="W316" s="88"/>
      <c r="X316" s="88"/>
      <c r="Y316" s="88"/>
      <c r="Z316" s="89"/>
      <c r="AA316" s="89"/>
      <c r="AB316" s="89"/>
      <c r="AC316" s="246"/>
      <c r="AD316" s="247"/>
      <c r="AE316" s="246"/>
      <c r="AF316" s="17"/>
      <c r="AG316" s="10"/>
      <c r="AH316" s="10"/>
      <c r="AI316" s="10"/>
      <c r="AJ316" s="10"/>
      <c r="AK316" s="10"/>
      <c r="AL316" s="10"/>
      <c r="AM316" s="10"/>
      <c r="AN316" s="10"/>
      <c r="AO316" s="10"/>
      <c r="AP316" s="10"/>
      <c r="AQ316" s="10"/>
      <c r="AR316" s="10"/>
      <c r="AS316" s="10"/>
      <c r="AT316" s="10"/>
      <c r="AU316" s="10"/>
    </row>
    <row r="317" spans="2:47" x14ac:dyDescent="0.25">
      <c r="B317" s="15">
        <v>310</v>
      </c>
      <c r="C317" s="90"/>
      <c r="D317" s="56"/>
      <c r="E317" s="87"/>
      <c r="F317" s="87"/>
      <c r="G317" s="87"/>
      <c r="H317" s="91"/>
      <c r="I317" s="91"/>
      <c r="J317" s="91"/>
      <c r="K317" s="91"/>
      <c r="L317" s="91"/>
      <c r="M317" s="87"/>
      <c r="N317" s="92"/>
      <c r="O317" s="93"/>
      <c r="P317" s="94"/>
      <c r="Q317" s="95"/>
      <c r="R317" s="88"/>
      <c r="S317" s="88"/>
      <c r="T317" s="88"/>
      <c r="U317" s="88"/>
      <c r="V317" s="88"/>
      <c r="W317" s="88"/>
      <c r="X317" s="88"/>
      <c r="Y317" s="88"/>
      <c r="Z317" s="89"/>
      <c r="AA317" s="89"/>
      <c r="AB317" s="89"/>
      <c r="AC317" s="246"/>
      <c r="AD317" s="247"/>
      <c r="AE317" s="246"/>
      <c r="AF317" s="17"/>
      <c r="AG317" s="10"/>
      <c r="AH317" s="10"/>
      <c r="AI317" s="10"/>
      <c r="AJ317" s="10"/>
      <c r="AK317" s="10"/>
      <c r="AL317" s="10"/>
      <c r="AM317" s="10"/>
      <c r="AN317" s="10"/>
      <c r="AO317" s="10"/>
      <c r="AP317" s="10"/>
      <c r="AQ317" s="10"/>
      <c r="AR317" s="10"/>
      <c r="AS317" s="10"/>
      <c r="AT317" s="10"/>
      <c r="AU317" s="10"/>
    </row>
    <row r="318" spans="2:47" x14ac:dyDescent="0.25">
      <c r="B318" s="15">
        <v>311</v>
      </c>
      <c r="C318" s="90"/>
      <c r="D318" s="56"/>
      <c r="E318" s="87"/>
      <c r="F318" s="87"/>
      <c r="G318" s="87"/>
      <c r="H318" s="91"/>
      <c r="I318" s="91"/>
      <c r="J318" s="91"/>
      <c r="K318" s="91"/>
      <c r="L318" s="91"/>
      <c r="M318" s="87"/>
      <c r="N318" s="92"/>
      <c r="O318" s="93"/>
      <c r="P318" s="94"/>
      <c r="Q318" s="95"/>
      <c r="R318" s="88"/>
      <c r="S318" s="88"/>
      <c r="T318" s="88"/>
      <c r="U318" s="88"/>
      <c r="V318" s="88"/>
      <c r="W318" s="88"/>
      <c r="X318" s="88"/>
      <c r="Y318" s="88"/>
      <c r="Z318" s="89"/>
      <c r="AA318" s="89"/>
      <c r="AB318" s="89"/>
      <c r="AC318" s="246"/>
      <c r="AD318" s="247"/>
      <c r="AE318" s="246"/>
      <c r="AF318" s="17"/>
      <c r="AG318" s="10"/>
      <c r="AH318" s="10"/>
      <c r="AI318" s="10"/>
      <c r="AJ318" s="10"/>
      <c r="AK318" s="10"/>
      <c r="AL318" s="10"/>
      <c r="AM318" s="10"/>
      <c r="AN318" s="10"/>
      <c r="AO318" s="10"/>
      <c r="AP318" s="10"/>
      <c r="AQ318" s="10"/>
      <c r="AR318" s="10"/>
      <c r="AS318" s="10"/>
      <c r="AT318" s="10"/>
      <c r="AU318" s="10"/>
    </row>
    <row r="319" spans="2:47" x14ac:dyDescent="0.25">
      <c r="B319" s="15">
        <v>312</v>
      </c>
      <c r="C319" s="90"/>
      <c r="D319" s="56"/>
      <c r="E319" s="87"/>
      <c r="F319" s="87"/>
      <c r="G319" s="87"/>
      <c r="H319" s="91"/>
      <c r="I319" s="91"/>
      <c r="J319" s="91"/>
      <c r="K319" s="91"/>
      <c r="L319" s="91"/>
      <c r="M319" s="87"/>
      <c r="N319" s="92"/>
      <c r="O319" s="93"/>
      <c r="P319" s="94"/>
      <c r="Q319" s="95"/>
      <c r="R319" s="88"/>
      <c r="S319" s="88"/>
      <c r="T319" s="88"/>
      <c r="U319" s="88"/>
      <c r="V319" s="88"/>
      <c r="W319" s="88"/>
      <c r="X319" s="88"/>
      <c r="Y319" s="88"/>
      <c r="Z319" s="89"/>
      <c r="AA319" s="89"/>
      <c r="AB319" s="89"/>
      <c r="AC319" s="246"/>
      <c r="AD319" s="247"/>
      <c r="AE319" s="246"/>
      <c r="AF319" s="17"/>
      <c r="AG319" s="10"/>
      <c r="AH319" s="10"/>
      <c r="AI319" s="10"/>
      <c r="AJ319" s="10"/>
      <c r="AK319" s="10"/>
      <c r="AL319" s="10"/>
      <c r="AM319" s="10"/>
      <c r="AN319" s="10"/>
      <c r="AO319" s="10"/>
      <c r="AP319" s="10"/>
      <c r="AQ319" s="10"/>
      <c r="AR319" s="10"/>
      <c r="AS319" s="10"/>
      <c r="AT319" s="10"/>
      <c r="AU319" s="10"/>
    </row>
    <row r="320" spans="2:47" x14ac:dyDescent="0.25">
      <c r="B320" s="15">
        <v>313</v>
      </c>
      <c r="C320" s="90"/>
      <c r="D320" s="56"/>
      <c r="E320" s="87"/>
      <c r="F320" s="87"/>
      <c r="G320" s="87"/>
      <c r="H320" s="91"/>
      <c r="I320" s="91"/>
      <c r="J320" s="91"/>
      <c r="K320" s="91"/>
      <c r="L320" s="91"/>
      <c r="M320" s="87"/>
      <c r="N320" s="92"/>
      <c r="O320" s="93"/>
      <c r="P320" s="94"/>
      <c r="Q320" s="95"/>
      <c r="R320" s="88"/>
      <c r="S320" s="88"/>
      <c r="T320" s="88"/>
      <c r="U320" s="88"/>
      <c r="V320" s="88"/>
      <c r="W320" s="88"/>
      <c r="X320" s="88"/>
      <c r="Y320" s="88"/>
      <c r="Z320" s="89"/>
      <c r="AA320" s="89"/>
      <c r="AB320" s="89"/>
      <c r="AC320" s="246"/>
      <c r="AD320" s="247"/>
      <c r="AE320" s="246"/>
      <c r="AF320" s="17"/>
      <c r="AG320" s="10"/>
      <c r="AH320" s="10"/>
      <c r="AI320" s="10"/>
      <c r="AJ320" s="10"/>
      <c r="AK320" s="10"/>
      <c r="AL320" s="10"/>
      <c r="AM320" s="10"/>
      <c r="AN320" s="10"/>
      <c r="AO320" s="10"/>
      <c r="AP320" s="10"/>
      <c r="AQ320" s="10"/>
      <c r="AR320" s="10"/>
      <c r="AS320" s="10"/>
      <c r="AT320" s="10"/>
      <c r="AU320" s="10"/>
    </row>
    <row r="321" spans="2:47" x14ac:dyDescent="0.25">
      <c r="B321" s="15">
        <v>314</v>
      </c>
      <c r="C321" s="90"/>
      <c r="D321" s="56"/>
      <c r="E321" s="87"/>
      <c r="F321" s="87"/>
      <c r="G321" s="87"/>
      <c r="H321" s="91"/>
      <c r="I321" s="91"/>
      <c r="J321" s="91"/>
      <c r="K321" s="91"/>
      <c r="L321" s="91"/>
      <c r="M321" s="87"/>
      <c r="N321" s="92"/>
      <c r="O321" s="93"/>
      <c r="P321" s="94"/>
      <c r="Q321" s="95"/>
      <c r="R321" s="88"/>
      <c r="S321" s="88"/>
      <c r="T321" s="88"/>
      <c r="U321" s="88"/>
      <c r="V321" s="88"/>
      <c r="W321" s="88"/>
      <c r="X321" s="88"/>
      <c r="Y321" s="88"/>
      <c r="Z321" s="89"/>
      <c r="AA321" s="89"/>
      <c r="AB321" s="89"/>
      <c r="AC321" s="246"/>
      <c r="AD321" s="247"/>
      <c r="AE321" s="246"/>
      <c r="AF321" s="17"/>
      <c r="AG321" s="10"/>
      <c r="AH321" s="10"/>
      <c r="AI321" s="10"/>
      <c r="AJ321" s="10"/>
      <c r="AK321" s="10"/>
      <c r="AL321" s="10"/>
      <c r="AM321" s="10"/>
      <c r="AN321" s="10"/>
      <c r="AO321" s="10"/>
      <c r="AP321" s="10"/>
      <c r="AQ321" s="10"/>
      <c r="AR321" s="10"/>
      <c r="AS321" s="10"/>
      <c r="AT321" s="10"/>
      <c r="AU321" s="10"/>
    </row>
    <row r="322" spans="2:47" x14ac:dyDescent="0.25">
      <c r="B322" s="15">
        <v>315</v>
      </c>
      <c r="C322" s="90"/>
      <c r="D322" s="56"/>
      <c r="E322" s="87"/>
      <c r="F322" s="87"/>
      <c r="G322" s="87"/>
      <c r="H322" s="91"/>
      <c r="I322" s="91"/>
      <c r="J322" s="91"/>
      <c r="K322" s="91"/>
      <c r="L322" s="91"/>
      <c r="M322" s="87"/>
      <c r="N322" s="92"/>
      <c r="O322" s="93"/>
      <c r="P322" s="94"/>
      <c r="Q322" s="95"/>
      <c r="R322" s="88"/>
      <c r="S322" s="88"/>
      <c r="T322" s="88"/>
      <c r="U322" s="88"/>
      <c r="V322" s="88"/>
      <c r="W322" s="88"/>
      <c r="X322" s="88"/>
      <c r="Y322" s="88"/>
      <c r="Z322" s="89"/>
      <c r="AA322" s="89"/>
      <c r="AB322" s="89"/>
      <c r="AC322" s="246"/>
      <c r="AD322" s="247"/>
      <c r="AE322" s="246"/>
      <c r="AF322" s="17"/>
      <c r="AG322" s="10"/>
      <c r="AH322" s="10"/>
      <c r="AI322" s="10"/>
      <c r="AJ322" s="10"/>
      <c r="AK322" s="10"/>
      <c r="AL322" s="10"/>
      <c r="AM322" s="10"/>
      <c r="AN322" s="10"/>
      <c r="AO322" s="10"/>
      <c r="AP322" s="10"/>
      <c r="AQ322" s="10"/>
      <c r="AR322" s="10"/>
      <c r="AS322" s="10"/>
      <c r="AT322" s="10"/>
      <c r="AU322" s="10"/>
    </row>
    <row r="323" spans="2:47" x14ac:dyDescent="0.25">
      <c r="B323" s="15">
        <v>316</v>
      </c>
      <c r="C323" s="90"/>
      <c r="D323" s="56"/>
      <c r="E323" s="87"/>
      <c r="F323" s="87"/>
      <c r="G323" s="87"/>
      <c r="H323" s="91"/>
      <c r="I323" s="91"/>
      <c r="J323" s="91"/>
      <c r="K323" s="91"/>
      <c r="L323" s="91"/>
      <c r="M323" s="87"/>
      <c r="N323" s="92"/>
      <c r="O323" s="93"/>
      <c r="P323" s="94"/>
      <c r="Q323" s="95"/>
      <c r="R323" s="88"/>
      <c r="S323" s="88"/>
      <c r="T323" s="88"/>
      <c r="U323" s="88"/>
      <c r="V323" s="88"/>
      <c r="W323" s="88"/>
      <c r="X323" s="88"/>
      <c r="Y323" s="88"/>
      <c r="Z323" s="89"/>
      <c r="AA323" s="89"/>
      <c r="AB323" s="89"/>
      <c r="AC323" s="246"/>
      <c r="AD323" s="247"/>
      <c r="AE323" s="246"/>
      <c r="AF323" s="17"/>
      <c r="AG323" s="10"/>
      <c r="AH323" s="10"/>
      <c r="AI323" s="10"/>
      <c r="AJ323" s="10"/>
      <c r="AK323" s="10"/>
      <c r="AL323" s="10"/>
      <c r="AM323" s="10"/>
      <c r="AN323" s="10"/>
      <c r="AO323" s="10"/>
      <c r="AP323" s="10"/>
      <c r="AQ323" s="10"/>
      <c r="AR323" s="10"/>
      <c r="AS323" s="10"/>
      <c r="AT323" s="10"/>
      <c r="AU323" s="10"/>
    </row>
    <row r="324" spans="2:47" x14ac:dyDescent="0.25">
      <c r="B324" s="15">
        <v>317</v>
      </c>
      <c r="C324" s="90"/>
      <c r="D324" s="56"/>
      <c r="E324" s="87"/>
      <c r="F324" s="87"/>
      <c r="G324" s="87"/>
      <c r="H324" s="91"/>
      <c r="I324" s="91"/>
      <c r="J324" s="91"/>
      <c r="K324" s="91"/>
      <c r="L324" s="91"/>
      <c r="M324" s="87"/>
      <c r="N324" s="92"/>
      <c r="O324" s="93"/>
      <c r="P324" s="94"/>
      <c r="Q324" s="95"/>
      <c r="R324" s="88"/>
      <c r="S324" s="88"/>
      <c r="T324" s="88"/>
      <c r="U324" s="88"/>
      <c r="V324" s="88"/>
      <c r="W324" s="88"/>
      <c r="X324" s="88"/>
      <c r="Y324" s="88"/>
      <c r="Z324" s="89"/>
      <c r="AA324" s="89"/>
      <c r="AB324" s="89"/>
      <c r="AC324" s="246"/>
      <c r="AD324" s="247"/>
      <c r="AE324" s="246"/>
      <c r="AF324" s="17"/>
      <c r="AG324" s="10"/>
      <c r="AH324" s="10"/>
      <c r="AI324" s="10"/>
      <c r="AJ324" s="10"/>
      <c r="AK324" s="10"/>
      <c r="AL324" s="10"/>
      <c r="AM324" s="10"/>
      <c r="AN324" s="10"/>
      <c r="AO324" s="10"/>
      <c r="AP324" s="10"/>
      <c r="AQ324" s="10"/>
      <c r="AR324" s="10"/>
      <c r="AS324" s="10"/>
      <c r="AT324" s="10"/>
      <c r="AU324" s="10"/>
    </row>
    <row r="325" spans="2:47" x14ac:dyDescent="0.25">
      <c r="B325" s="15">
        <v>318</v>
      </c>
      <c r="C325" s="90"/>
      <c r="D325" s="56"/>
      <c r="E325" s="87"/>
      <c r="F325" s="87"/>
      <c r="G325" s="87"/>
      <c r="H325" s="91"/>
      <c r="I325" s="91"/>
      <c r="J325" s="91"/>
      <c r="K325" s="91"/>
      <c r="L325" s="91"/>
      <c r="M325" s="87"/>
      <c r="N325" s="92"/>
      <c r="O325" s="93"/>
      <c r="P325" s="94"/>
      <c r="Q325" s="95"/>
      <c r="R325" s="88"/>
      <c r="S325" s="88"/>
      <c r="T325" s="88"/>
      <c r="U325" s="88"/>
      <c r="V325" s="88"/>
      <c r="W325" s="88"/>
      <c r="X325" s="88"/>
      <c r="Y325" s="88"/>
      <c r="Z325" s="89"/>
      <c r="AA325" s="89"/>
      <c r="AB325" s="89"/>
      <c r="AC325" s="246"/>
      <c r="AD325" s="247"/>
      <c r="AE325" s="246"/>
      <c r="AF325" s="17"/>
      <c r="AG325" s="10"/>
      <c r="AH325" s="10"/>
      <c r="AI325" s="10"/>
      <c r="AJ325" s="10"/>
      <c r="AK325" s="10"/>
      <c r="AL325" s="10"/>
      <c r="AM325" s="10"/>
      <c r="AN325" s="10"/>
      <c r="AO325" s="10"/>
      <c r="AP325" s="10"/>
      <c r="AQ325" s="10"/>
      <c r="AR325" s="10"/>
      <c r="AS325" s="10"/>
      <c r="AT325" s="10"/>
      <c r="AU325" s="10"/>
    </row>
    <row r="326" spans="2:47" x14ac:dyDescent="0.25">
      <c r="B326" s="15">
        <v>319</v>
      </c>
      <c r="C326" s="90"/>
      <c r="D326" s="56"/>
      <c r="E326" s="87"/>
      <c r="F326" s="87"/>
      <c r="G326" s="87"/>
      <c r="H326" s="91"/>
      <c r="I326" s="91"/>
      <c r="J326" s="91"/>
      <c r="K326" s="91"/>
      <c r="L326" s="91"/>
      <c r="M326" s="87"/>
      <c r="N326" s="92"/>
      <c r="O326" s="93"/>
      <c r="P326" s="94"/>
      <c r="Q326" s="95"/>
      <c r="R326" s="88"/>
      <c r="S326" s="88"/>
      <c r="T326" s="88"/>
      <c r="U326" s="88"/>
      <c r="V326" s="88"/>
      <c r="W326" s="88"/>
      <c r="X326" s="88"/>
      <c r="Y326" s="88"/>
      <c r="Z326" s="89"/>
      <c r="AA326" s="89"/>
      <c r="AB326" s="89"/>
      <c r="AC326" s="246"/>
      <c r="AD326" s="247"/>
      <c r="AE326" s="246"/>
      <c r="AF326" s="17"/>
      <c r="AG326" s="10"/>
      <c r="AH326" s="10"/>
      <c r="AI326" s="10"/>
      <c r="AJ326" s="10"/>
      <c r="AK326" s="10"/>
      <c r="AL326" s="10"/>
      <c r="AM326" s="10"/>
      <c r="AN326" s="10"/>
      <c r="AO326" s="10"/>
      <c r="AP326" s="10"/>
      <c r="AQ326" s="10"/>
      <c r="AR326" s="10"/>
      <c r="AS326" s="10"/>
      <c r="AT326" s="10"/>
      <c r="AU326" s="10"/>
    </row>
    <row r="327" spans="2:47" x14ac:dyDescent="0.25">
      <c r="B327" s="15">
        <v>320</v>
      </c>
      <c r="C327" s="90"/>
      <c r="D327" s="56"/>
      <c r="E327" s="87"/>
      <c r="F327" s="87"/>
      <c r="G327" s="87"/>
      <c r="H327" s="91"/>
      <c r="I327" s="91"/>
      <c r="J327" s="91"/>
      <c r="K327" s="91"/>
      <c r="L327" s="91"/>
      <c r="M327" s="87"/>
      <c r="N327" s="92"/>
      <c r="O327" s="93"/>
      <c r="P327" s="94"/>
      <c r="Q327" s="95"/>
      <c r="R327" s="88"/>
      <c r="S327" s="88"/>
      <c r="T327" s="88"/>
      <c r="U327" s="88"/>
      <c r="V327" s="88"/>
      <c r="W327" s="88"/>
      <c r="X327" s="88"/>
      <c r="Y327" s="88"/>
      <c r="Z327" s="89"/>
      <c r="AA327" s="89"/>
      <c r="AB327" s="89"/>
      <c r="AC327" s="246"/>
      <c r="AD327" s="247"/>
      <c r="AE327" s="246"/>
      <c r="AF327" s="17"/>
      <c r="AG327" s="10"/>
      <c r="AH327" s="10"/>
      <c r="AI327" s="10"/>
      <c r="AJ327" s="10"/>
      <c r="AK327" s="10"/>
      <c r="AL327" s="10"/>
      <c r="AM327" s="10"/>
      <c r="AN327" s="10"/>
      <c r="AO327" s="10"/>
      <c r="AP327" s="10"/>
      <c r="AQ327" s="10"/>
      <c r="AR327" s="10"/>
      <c r="AS327" s="10"/>
      <c r="AT327" s="10"/>
      <c r="AU327" s="10"/>
    </row>
    <row r="328" spans="2:47" x14ac:dyDescent="0.25">
      <c r="B328" s="15">
        <v>321</v>
      </c>
      <c r="C328" s="90"/>
      <c r="D328" s="56"/>
      <c r="E328" s="87"/>
      <c r="F328" s="87"/>
      <c r="G328" s="87"/>
      <c r="H328" s="91"/>
      <c r="I328" s="91"/>
      <c r="J328" s="91"/>
      <c r="K328" s="91"/>
      <c r="L328" s="91"/>
      <c r="M328" s="87"/>
      <c r="N328" s="92"/>
      <c r="O328" s="93"/>
      <c r="P328" s="94"/>
      <c r="Q328" s="95"/>
      <c r="R328" s="88"/>
      <c r="S328" s="88"/>
      <c r="T328" s="88"/>
      <c r="U328" s="88"/>
      <c r="V328" s="88"/>
      <c r="W328" s="88"/>
      <c r="X328" s="88"/>
      <c r="Y328" s="88"/>
      <c r="Z328" s="89"/>
      <c r="AA328" s="89"/>
      <c r="AB328" s="89"/>
      <c r="AC328" s="246"/>
      <c r="AD328" s="247"/>
      <c r="AE328" s="246"/>
      <c r="AF328" s="17"/>
      <c r="AG328" s="10"/>
      <c r="AH328" s="10"/>
      <c r="AI328" s="10"/>
      <c r="AJ328" s="10"/>
      <c r="AK328" s="10"/>
      <c r="AL328" s="10"/>
      <c r="AM328" s="10"/>
      <c r="AN328" s="10"/>
      <c r="AO328" s="10"/>
      <c r="AP328" s="10"/>
      <c r="AQ328" s="10"/>
      <c r="AR328" s="10"/>
      <c r="AS328" s="10"/>
      <c r="AT328" s="10"/>
      <c r="AU328" s="10"/>
    </row>
    <row r="329" spans="2:47" x14ac:dyDescent="0.25">
      <c r="B329" s="15">
        <v>322</v>
      </c>
      <c r="C329" s="90"/>
      <c r="D329" s="56"/>
      <c r="E329" s="87"/>
      <c r="F329" s="87"/>
      <c r="G329" s="87"/>
      <c r="H329" s="91"/>
      <c r="I329" s="91"/>
      <c r="J329" s="91"/>
      <c r="K329" s="91"/>
      <c r="L329" s="91"/>
      <c r="M329" s="87"/>
      <c r="N329" s="92"/>
      <c r="O329" s="93"/>
      <c r="P329" s="94"/>
      <c r="Q329" s="95"/>
      <c r="R329" s="88"/>
      <c r="S329" s="88"/>
      <c r="T329" s="88"/>
      <c r="U329" s="88"/>
      <c r="V329" s="88"/>
      <c r="W329" s="88"/>
      <c r="X329" s="88"/>
      <c r="Y329" s="88"/>
      <c r="Z329" s="89"/>
      <c r="AA329" s="89"/>
      <c r="AB329" s="89"/>
      <c r="AC329" s="246"/>
      <c r="AD329" s="247"/>
      <c r="AE329" s="246"/>
      <c r="AF329" s="17"/>
      <c r="AG329" s="10"/>
      <c r="AH329" s="10"/>
      <c r="AI329" s="10"/>
      <c r="AJ329" s="10"/>
      <c r="AK329" s="10"/>
      <c r="AL329" s="10"/>
      <c r="AM329" s="10"/>
      <c r="AN329" s="10"/>
      <c r="AO329" s="10"/>
      <c r="AP329" s="10"/>
      <c r="AQ329" s="10"/>
      <c r="AR329" s="10"/>
      <c r="AS329" s="10"/>
      <c r="AT329" s="10"/>
      <c r="AU329" s="10"/>
    </row>
    <row r="330" spans="2:47" x14ac:dyDescent="0.25">
      <c r="B330" s="15">
        <v>323</v>
      </c>
      <c r="C330" s="90"/>
      <c r="D330" s="56"/>
      <c r="E330" s="87"/>
      <c r="F330" s="87"/>
      <c r="G330" s="87"/>
      <c r="H330" s="91"/>
      <c r="I330" s="91"/>
      <c r="J330" s="91"/>
      <c r="K330" s="91"/>
      <c r="L330" s="91"/>
      <c r="M330" s="87"/>
      <c r="N330" s="92"/>
      <c r="O330" s="93"/>
      <c r="P330" s="94"/>
      <c r="Q330" s="95"/>
      <c r="R330" s="88"/>
      <c r="S330" s="88"/>
      <c r="T330" s="88"/>
      <c r="U330" s="88"/>
      <c r="V330" s="88"/>
      <c r="W330" s="88"/>
      <c r="X330" s="88"/>
      <c r="Y330" s="88"/>
      <c r="Z330" s="89"/>
      <c r="AA330" s="89"/>
      <c r="AB330" s="89"/>
      <c r="AC330" s="246"/>
      <c r="AD330" s="247"/>
      <c r="AE330" s="246"/>
      <c r="AF330" s="17"/>
      <c r="AG330" s="10"/>
      <c r="AH330" s="10"/>
      <c r="AI330" s="10"/>
      <c r="AJ330" s="10"/>
      <c r="AK330" s="10"/>
      <c r="AL330" s="10"/>
      <c r="AM330" s="10"/>
      <c r="AN330" s="10"/>
      <c r="AO330" s="10"/>
      <c r="AP330" s="10"/>
      <c r="AQ330" s="10"/>
      <c r="AR330" s="10"/>
      <c r="AS330" s="10"/>
      <c r="AT330" s="10"/>
      <c r="AU330" s="10"/>
    </row>
    <row r="331" spans="2:47" x14ac:dyDescent="0.25">
      <c r="B331" s="15">
        <v>324</v>
      </c>
      <c r="C331" s="90"/>
      <c r="D331" s="56"/>
      <c r="E331" s="87"/>
      <c r="F331" s="87"/>
      <c r="G331" s="87"/>
      <c r="H331" s="91"/>
      <c r="I331" s="91"/>
      <c r="J331" s="91"/>
      <c r="K331" s="91"/>
      <c r="L331" s="91"/>
      <c r="M331" s="87"/>
      <c r="N331" s="92"/>
      <c r="O331" s="93"/>
      <c r="P331" s="94"/>
      <c r="Q331" s="95"/>
      <c r="R331" s="88"/>
      <c r="S331" s="88"/>
      <c r="T331" s="88"/>
      <c r="U331" s="88"/>
      <c r="V331" s="88"/>
      <c r="W331" s="88"/>
      <c r="X331" s="88"/>
      <c r="Y331" s="88"/>
      <c r="Z331" s="89"/>
      <c r="AA331" s="89"/>
      <c r="AB331" s="89"/>
      <c r="AC331" s="246"/>
      <c r="AD331" s="247"/>
      <c r="AE331" s="246"/>
      <c r="AF331" s="17"/>
      <c r="AG331" s="10"/>
      <c r="AH331" s="10"/>
      <c r="AI331" s="10"/>
      <c r="AJ331" s="10"/>
      <c r="AK331" s="10"/>
      <c r="AL331" s="10"/>
      <c r="AM331" s="10"/>
      <c r="AN331" s="10"/>
      <c r="AO331" s="10"/>
      <c r="AP331" s="10"/>
      <c r="AQ331" s="10"/>
      <c r="AR331" s="10"/>
      <c r="AS331" s="10"/>
      <c r="AT331" s="10"/>
      <c r="AU331" s="10"/>
    </row>
    <row r="332" spans="2:47" x14ac:dyDescent="0.25">
      <c r="B332" s="15">
        <v>325</v>
      </c>
      <c r="C332" s="90"/>
      <c r="D332" s="56"/>
      <c r="E332" s="87"/>
      <c r="F332" s="87"/>
      <c r="G332" s="87"/>
      <c r="H332" s="91"/>
      <c r="I332" s="91"/>
      <c r="J332" s="91"/>
      <c r="K332" s="91"/>
      <c r="L332" s="91"/>
      <c r="M332" s="87"/>
      <c r="N332" s="92"/>
      <c r="O332" s="93"/>
      <c r="P332" s="94"/>
      <c r="Q332" s="95"/>
      <c r="R332" s="88"/>
      <c r="S332" s="88"/>
      <c r="T332" s="88"/>
      <c r="U332" s="88"/>
      <c r="V332" s="88"/>
      <c r="W332" s="88"/>
      <c r="X332" s="88"/>
      <c r="Y332" s="88"/>
      <c r="Z332" s="89"/>
      <c r="AA332" s="89"/>
      <c r="AB332" s="89"/>
      <c r="AC332" s="246"/>
      <c r="AD332" s="247"/>
      <c r="AE332" s="246"/>
      <c r="AF332" s="17"/>
      <c r="AG332" s="10"/>
      <c r="AH332" s="10"/>
      <c r="AI332" s="10"/>
      <c r="AJ332" s="10"/>
      <c r="AK332" s="10"/>
      <c r="AL332" s="10"/>
      <c r="AM332" s="10"/>
      <c r="AN332" s="10"/>
      <c r="AO332" s="10"/>
      <c r="AP332" s="10"/>
      <c r="AQ332" s="10"/>
      <c r="AR332" s="10"/>
      <c r="AS332" s="10"/>
      <c r="AT332" s="10"/>
      <c r="AU332" s="10"/>
    </row>
    <row r="333" spans="2:47" x14ac:dyDescent="0.25">
      <c r="B333" s="15">
        <v>326</v>
      </c>
      <c r="C333" s="90"/>
      <c r="D333" s="56"/>
      <c r="E333" s="87"/>
      <c r="F333" s="87"/>
      <c r="G333" s="87"/>
      <c r="H333" s="91"/>
      <c r="I333" s="91"/>
      <c r="J333" s="91"/>
      <c r="K333" s="91"/>
      <c r="L333" s="91"/>
      <c r="M333" s="87"/>
      <c r="N333" s="92"/>
      <c r="O333" s="93"/>
      <c r="P333" s="94"/>
      <c r="Q333" s="95"/>
      <c r="R333" s="88"/>
      <c r="S333" s="88"/>
      <c r="T333" s="88"/>
      <c r="U333" s="88"/>
      <c r="V333" s="88"/>
      <c r="W333" s="88"/>
      <c r="X333" s="88"/>
      <c r="Y333" s="88"/>
      <c r="Z333" s="89"/>
      <c r="AA333" s="89"/>
      <c r="AB333" s="89"/>
      <c r="AC333" s="246"/>
      <c r="AD333" s="247"/>
      <c r="AE333" s="246"/>
      <c r="AF333" s="17"/>
      <c r="AG333" s="10"/>
      <c r="AH333" s="10"/>
      <c r="AI333" s="10"/>
      <c r="AJ333" s="10"/>
      <c r="AK333" s="10"/>
      <c r="AL333" s="10"/>
      <c r="AM333" s="10"/>
      <c r="AN333" s="10"/>
      <c r="AO333" s="10"/>
      <c r="AP333" s="10"/>
      <c r="AQ333" s="10"/>
      <c r="AR333" s="10"/>
      <c r="AS333" s="10"/>
      <c r="AT333" s="10"/>
      <c r="AU333" s="10"/>
    </row>
    <row r="334" spans="2:47" x14ac:dyDescent="0.25">
      <c r="B334" s="15">
        <v>327</v>
      </c>
      <c r="C334" s="90"/>
      <c r="D334" s="56"/>
      <c r="E334" s="87"/>
      <c r="F334" s="87"/>
      <c r="G334" s="87"/>
      <c r="H334" s="91"/>
      <c r="I334" s="91"/>
      <c r="J334" s="91"/>
      <c r="K334" s="91"/>
      <c r="L334" s="91"/>
      <c r="M334" s="87"/>
      <c r="N334" s="92"/>
      <c r="O334" s="93"/>
      <c r="P334" s="94"/>
      <c r="Q334" s="95"/>
      <c r="R334" s="88"/>
      <c r="S334" s="88"/>
      <c r="T334" s="88"/>
      <c r="U334" s="88"/>
      <c r="V334" s="88"/>
      <c r="W334" s="88"/>
      <c r="X334" s="88"/>
      <c r="Y334" s="88"/>
      <c r="Z334" s="89"/>
      <c r="AA334" s="89"/>
      <c r="AB334" s="89"/>
      <c r="AC334" s="246"/>
      <c r="AD334" s="247"/>
      <c r="AE334" s="246"/>
      <c r="AF334" s="17"/>
      <c r="AG334" s="10"/>
      <c r="AH334" s="10"/>
      <c r="AI334" s="10"/>
      <c r="AJ334" s="10"/>
      <c r="AK334" s="10"/>
      <c r="AL334" s="10"/>
      <c r="AM334" s="10"/>
      <c r="AN334" s="10"/>
      <c r="AO334" s="10"/>
      <c r="AP334" s="10"/>
      <c r="AQ334" s="10"/>
      <c r="AR334" s="10"/>
      <c r="AS334" s="10"/>
      <c r="AT334" s="10"/>
      <c r="AU334" s="10"/>
    </row>
    <row r="335" spans="2:47" x14ac:dyDescent="0.25">
      <c r="B335" s="15">
        <v>328</v>
      </c>
      <c r="C335" s="90"/>
      <c r="D335" s="56"/>
      <c r="E335" s="87"/>
      <c r="F335" s="87"/>
      <c r="G335" s="87"/>
      <c r="H335" s="91"/>
      <c r="I335" s="91"/>
      <c r="J335" s="91"/>
      <c r="K335" s="91"/>
      <c r="L335" s="91"/>
      <c r="M335" s="87"/>
      <c r="N335" s="92"/>
      <c r="O335" s="93"/>
      <c r="P335" s="94"/>
      <c r="Q335" s="95"/>
      <c r="R335" s="88"/>
      <c r="S335" s="88"/>
      <c r="T335" s="88"/>
      <c r="U335" s="88"/>
      <c r="V335" s="88"/>
      <c r="W335" s="88"/>
      <c r="X335" s="88"/>
      <c r="Y335" s="88"/>
      <c r="Z335" s="89"/>
      <c r="AA335" s="89"/>
      <c r="AB335" s="89"/>
      <c r="AC335" s="246"/>
      <c r="AD335" s="247"/>
      <c r="AE335" s="246"/>
      <c r="AF335" s="17"/>
      <c r="AG335" s="10"/>
      <c r="AH335" s="10"/>
      <c r="AI335" s="10"/>
      <c r="AJ335" s="10"/>
      <c r="AK335" s="10"/>
      <c r="AL335" s="10"/>
      <c r="AM335" s="10"/>
      <c r="AN335" s="10"/>
      <c r="AO335" s="10"/>
      <c r="AP335" s="10"/>
      <c r="AQ335" s="10"/>
      <c r="AR335" s="10"/>
      <c r="AS335" s="10"/>
      <c r="AT335" s="10"/>
      <c r="AU335" s="10"/>
    </row>
    <row r="336" spans="2:47" x14ac:dyDescent="0.25">
      <c r="B336" s="15">
        <v>329</v>
      </c>
      <c r="C336" s="90"/>
      <c r="D336" s="56"/>
      <c r="E336" s="87"/>
      <c r="F336" s="87"/>
      <c r="G336" s="87"/>
      <c r="H336" s="91"/>
      <c r="I336" s="91"/>
      <c r="J336" s="91"/>
      <c r="K336" s="91"/>
      <c r="L336" s="91"/>
      <c r="M336" s="87"/>
      <c r="N336" s="92"/>
      <c r="O336" s="93"/>
      <c r="P336" s="94"/>
      <c r="Q336" s="95"/>
      <c r="R336" s="88"/>
      <c r="S336" s="88"/>
      <c r="T336" s="88"/>
      <c r="U336" s="88"/>
      <c r="V336" s="88"/>
      <c r="W336" s="88"/>
      <c r="X336" s="88"/>
      <c r="Y336" s="88"/>
      <c r="Z336" s="89"/>
      <c r="AA336" s="89"/>
      <c r="AB336" s="89"/>
      <c r="AC336" s="246"/>
      <c r="AD336" s="247"/>
      <c r="AE336" s="246"/>
      <c r="AF336" s="17"/>
      <c r="AG336" s="10"/>
      <c r="AH336" s="10"/>
      <c r="AI336" s="10"/>
      <c r="AJ336" s="10"/>
      <c r="AK336" s="10"/>
      <c r="AL336" s="10"/>
      <c r="AM336" s="10"/>
      <c r="AN336" s="10"/>
      <c r="AO336" s="10"/>
      <c r="AP336" s="10"/>
      <c r="AQ336" s="10"/>
      <c r="AR336" s="10"/>
      <c r="AS336" s="10"/>
      <c r="AT336" s="10"/>
      <c r="AU336" s="10"/>
    </row>
    <row r="337" spans="2:47" x14ac:dyDescent="0.25">
      <c r="B337" s="15">
        <v>330</v>
      </c>
      <c r="C337" s="90"/>
      <c r="D337" s="56"/>
      <c r="E337" s="87"/>
      <c r="F337" s="87"/>
      <c r="G337" s="87"/>
      <c r="H337" s="91"/>
      <c r="I337" s="91"/>
      <c r="J337" s="91"/>
      <c r="K337" s="91"/>
      <c r="L337" s="91"/>
      <c r="M337" s="87"/>
      <c r="N337" s="92"/>
      <c r="O337" s="93"/>
      <c r="P337" s="94"/>
      <c r="Q337" s="95"/>
      <c r="R337" s="88"/>
      <c r="S337" s="88"/>
      <c r="T337" s="88"/>
      <c r="U337" s="88"/>
      <c r="V337" s="88"/>
      <c r="W337" s="88"/>
      <c r="X337" s="88"/>
      <c r="Y337" s="88"/>
      <c r="Z337" s="89"/>
      <c r="AA337" s="89"/>
      <c r="AB337" s="89"/>
      <c r="AC337" s="246"/>
      <c r="AD337" s="247"/>
      <c r="AE337" s="246"/>
      <c r="AF337" s="17"/>
      <c r="AG337" s="10"/>
      <c r="AH337" s="10"/>
      <c r="AI337" s="10"/>
      <c r="AJ337" s="10"/>
      <c r="AK337" s="10"/>
      <c r="AL337" s="10"/>
      <c r="AM337" s="10"/>
      <c r="AN337" s="10"/>
      <c r="AO337" s="10"/>
      <c r="AP337" s="10"/>
      <c r="AQ337" s="10"/>
      <c r="AR337" s="10"/>
      <c r="AS337" s="10"/>
      <c r="AT337" s="10"/>
      <c r="AU337" s="10"/>
    </row>
    <row r="338" spans="2:47" x14ac:dyDescent="0.25">
      <c r="B338" s="15">
        <v>331</v>
      </c>
      <c r="C338" s="90"/>
      <c r="D338" s="56"/>
      <c r="E338" s="87"/>
      <c r="F338" s="87"/>
      <c r="G338" s="87"/>
      <c r="H338" s="91"/>
      <c r="I338" s="91"/>
      <c r="J338" s="91"/>
      <c r="K338" s="91"/>
      <c r="L338" s="91"/>
      <c r="M338" s="87"/>
      <c r="N338" s="92"/>
      <c r="O338" s="93"/>
      <c r="P338" s="94"/>
      <c r="Q338" s="95"/>
      <c r="R338" s="88"/>
      <c r="S338" s="88"/>
      <c r="T338" s="88"/>
      <c r="U338" s="88"/>
      <c r="V338" s="88"/>
      <c r="W338" s="88"/>
      <c r="X338" s="88"/>
      <c r="Y338" s="88"/>
      <c r="Z338" s="89"/>
      <c r="AA338" s="89"/>
      <c r="AB338" s="89"/>
      <c r="AC338" s="246"/>
      <c r="AD338" s="247"/>
      <c r="AE338" s="246"/>
      <c r="AF338" s="17"/>
      <c r="AG338" s="10"/>
      <c r="AH338" s="10"/>
      <c r="AI338" s="10"/>
      <c r="AJ338" s="10"/>
      <c r="AK338" s="10"/>
      <c r="AL338" s="10"/>
      <c r="AM338" s="10"/>
      <c r="AN338" s="10"/>
      <c r="AO338" s="10"/>
      <c r="AP338" s="10"/>
      <c r="AQ338" s="10"/>
      <c r="AR338" s="10"/>
      <c r="AS338" s="10"/>
      <c r="AT338" s="10"/>
      <c r="AU338" s="10"/>
    </row>
    <row r="339" spans="2:47" x14ac:dyDescent="0.25">
      <c r="B339" s="15">
        <v>332</v>
      </c>
      <c r="C339" s="90"/>
      <c r="D339" s="56"/>
      <c r="E339" s="87"/>
      <c r="F339" s="87"/>
      <c r="G339" s="87"/>
      <c r="H339" s="91"/>
      <c r="I339" s="91"/>
      <c r="J339" s="91"/>
      <c r="K339" s="91"/>
      <c r="L339" s="91"/>
      <c r="M339" s="87"/>
      <c r="N339" s="92"/>
      <c r="O339" s="93"/>
      <c r="P339" s="94"/>
      <c r="Q339" s="95"/>
      <c r="R339" s="88"/>
      <c r="S339" s="88"/>
      <c r="T339" s="88"/>
      <c r="U339" s="88"/>
      <c r="V339" s="88"/>
      <c r="W339" s="88"/>
      <c r="X339" s="88"/>
      <c r="Y339" s="88"/>
      <c r="Z339" s="89"/>
      <c r="AA339" s="89"/>
      <c r="AB339" s="89"/>
      <c r="AC339" s="246"/>
      <c r="AD339" s="247"/>
      <c r="AE339" s="246"/>
      <c r="AF339" s="17"/>
      <c r="AG339" s="10"/>
      <c r="AH339" s="10"/>
      <c r="AI339" s="10"/>
      <c r="AJ339" s="10"/>
      <c r="AK339" s="10"/>
      <c r="AL339" s="10"/>
      <c r="AM339" s="10"/>
      <c r="AN339" s="10"/>
      <c r="AO339" s="10"/>
      <c r="AP339" s="10"/>
      <c r="AQ339" s="10"/>
      <c r="AR339" s="10"/>
      <c r="AS339" s="10"/>
      <c r="AT339" s="10"/>
      <c r="AU339" s="10"/>
    </row>
    <row r="340" spans="2:47" x14ac:dyDescent="0.25">
      <c r="B340" s="15">
        <v>333</v>
      </c>
      <c r="C340" s="90"/>
      <c r="D340" s="56"/>
      <c r="E340" s="87"/>
      <c r="F340" s="87"/>
      <c r="G340" s="87"/>
      <c r="H340" s="91"/>
      <c r="I340" s="91"/>
      <c r="J340" s="91"/>
      <c r="K340" s="91"/>
      <c r="L340" s="91"/>
      <c r="M340" s="87"/>
      <c r="N340" s="92"/>
      <c r="O340" s="93"/>
      <c r="P340" s="94"/>
      <c r="Q340" s="95"/>
      <c r="R340" s="88"/>
      <c r="S340" s="88"/>
      <c r="T340" s="88"/>
      <c r="U340" s="88"/>
      <c r="V340" s="88"/>
      <c r="W340" s="88"/>
      <c r="X340" s="88"/>
      <c r="Y340" s="88"/>
      <c r="Z340" s="89"/>
      <c r="AA340" s="89"/>
      <c r="AB340" s="89"/>
      <c r="AC340" s="246"/>
      <c r="AD340" s="247"/>
      <c r="AE340" s="246"/>
      <c r="AF340" s="17"/>
      <c r="AG340" s="10"/>
      <c r="AH340" s="10"/>
      <c r="AI340" s="10"/>
      <c r="AJ340" s="10"/>
      <c r="AK340" s="10"/>
      <c r="AL340" s="10"/>
      <c r="AM340" s="10"/>
      <c r="AN340" s="10"/>
      <c r="AO340" s="10"/>
      <c r="AP340" s="10"/>
      <c r="AQ340" s="10"/>
      <c r="AR340" s="10"/>
      <c r="AS340" s="10"/>
      <c r="AT340" s="10"/>
      <c r="AU340" s="10"/>
    </row>
    <row r="341" spans="2:47" x14ac:dyDescent="0.25">
      <c r="B341" s="15">
        <v>334</v>
      </c>
      <c r="C341" s="90"/>
      <c r="D341" s="56"/>
      <c r="E341" s="87"/>
      <c r="F341" s="87"/>
      <c r="G341" s="87"/>
      <c r="H341" s="91"/>
      <c r="I341" s="91"/>
      <c r="J341" s="91"/>
      <c r="K341" s="91"/>
      <c r="L341" s="91"/>
      <c r="M341" s="87"/>
      <c r="N341" s="92"/>
      <c r="O341" s="93"/>
      <c r="P341" s="94"/>
      <c r="Q341" s="95"/>
      <c r="R341" s="88"/>
      <c r="S341" s="88"/>
      <c r="T341" s="88"/>
      <c r="U341" s="88"/>
      <c r="V341" s="88"/>
      <c r="W341" s="88"/>
      <c r="X341" s="88"/>
      <c r="Y341" s="88"/>
      <c r="Z341" s="89"/>
      <c r="AA341" s="89"/>
      <c r="AB341" s="89"/>
      <c r="AC341" s="246"/>
      <c r="AD341" s="247"/>
      <c r="AE341" s="246"/>
      <c r="AF341" s="17"/>
      <c r="AG341" s="10"/>
      <c r="AH341" s="10"/>
      <c r="AI341" s="10"/>
      <c r="AJ341" s="10"/>
      <c r="AK341" s="10"/>
      <c r="AL341" s="10"/>
      <c r="AM341" s="10"/>
      <c r="AN341" s="10"/>
      <c r="AO341" s="10"/>
      <c r="AP341" s="10"/>
      <c r="AQ341" s="10"/>
      <c r="AR341" s="10"/>
      <c r="AS341" s="10"/>
      <c r="AT341" s="10"/>
      <c r="AU341" s="10"/>
    </row>
    <row r="342" spans="2:47" x14ac:dyDescent="0.25">
      <c r="B342" s="15">
        <v>335</v>
      </c>
      <c r="C342" s="90"/>
      <c r="D342" s="56"/>
      <c r="E342" s="87"/>
      <c r="F342" s="87"/>
      <c r="G342" s="87"/>
      <c r="H342" s="91"/>
      <c r="I342" s="91"/>
      <c r="J342" s="91"/>
      <c r="K342" s="91"/>
      <c r="L342" s="91"/>
      <c r="M342" s="87"/>
      <c r="N342" s="92"/>
      <c r="O342" s="93"/>
      <c r="P342" s="94"/>
      <c r="Q342" s="95"/>
      <c r="R342" s="88"/>
      <c r="S342" s="88"/>
      <c r="T342" s="88"/>
      <c r="U342" s="88"/>
      <c r="V342" s="88"/>
      <c r="W342" s="88"/>
      <c r="X342" s="88"/>
      <c r="Y342" s="88"/>
      <c r="Z342" s="89"/>
      <c r="AA342" s="89"/>
      <c r="AB342" s="89"/>
      <c r="AC342" s="246"/>
      <c r="AD342" s="247"/>
      <c r="AE342" s="246"/>
      <c r="AF342" s="17"/>
      <c r="AG342" s="10"/>
      <c r="AH342" s="10"/>
      <c r="AI342" s="10"/>
      <c r="AJ342" s="10"/>
      <c r="AK342" s="10"/>
      <c r="AL342" s="10"/>
      <c r="AM342" s="10"/>
      <c r="AN342" s="10"/>
      <c r="AO342" s="10"/>
      <c r="AP342" s="10"/>
      <c r="AQ342" s="10"/>
      <c r="AR342" s="10"/>
      <c r="AS342" s="10"/>
      <c r="AT342" s="10"/>
      <c r="AU342" s="10"/>
    </row>
    <row r="343" spans="2:47" x14ac:dyDescent="0.25">
      <c r="B343" s="15">
        <v>336</v>
      </c>
      <c r="C343" s="90"/>
      <c r="D343" s="56"/>
      <c r="E343" s="87"/>
      <c r="F343" s="87"/>
      <c r="G343" s="87"/>
      <c r="H343" s="91"/>
      <c r="I343" s="91"/>
      <c r="J343" s="91"/>
      <c r="K343" s="91"/>
      <c r="L343" s="91"/>
      <c r="M343" s="87"/>
      <c r="N343" s="92"/>
      <c r="O343" s="93"/>
      <c r="P343" s="94"/>
      <c r="Q343" s="95"/>
      <c r="R343" s="88"/>
      <c r="S343" s="88"/>
      <c r="T343" s="88"/>
      <c r="U343" s="88"/>
      <c r="V343" s="88"/>
      <c r="W343" s="88"/>
      <c r="X343" s="88"/>
      <c r="Y343" s="88"/>
      <c r="Z343" s="89"/>
      <c r="AA343" s="89"/>
      <c r="AB343" s="89"/>
      <c r="AC343" s="246"/>
      <c r="AD343" s="247"/>
      <c r="AE343" s="246"/>
      <c r="AF343" s="17"/>
      <c r="AG343" s="10"/>
      <c r="AH343" s="10"/>
      <c r="AI343" s="10"/>
      <c r="AJ343" s="10"/>
      <c r="AK343" s="10"/>
      <c r="AL343" s="10"/>
      <c r="AM343" s="10"/>
      <c r="AN343" s="10"/>
      <c r="AO343" s="10"/>
      <c r="AP343" s="10"/>
      <c r="AQ343" s="10"/>
      <c r="AR343" s="10"/>
      <c r="AS343" s="10"/>
      <c r="AT343" s="10"/>
      <c r="AU343" s="10"/>
    </row>
    <row r="344" spans="2:47" x14ac:dyDescent="0.25">
      <c r="B344" s="15">
        <v>337</v>
      </c>
      <c r="C344" s="90"/>
      <c r="D344" s="56"/>
      <c r="E344" s="87"/>
      <c r="F344" s="87"/>
      <c r="G344" s="87"/>
      <c r="H344" s="91"/>
      <c r="I344" s="91"/>
      <c r="J344" s="91"/>
      <c r="K344" s="91"/>
      <c r="L344" s="91"/>
      <c r="M344" s="87"/>
      <c r="N344" s="92"/>
      <c r="O344" s="93"/>
      <c r="P344" s="94"/>
      <c r="Q344" s="95"/>
      <c r="R344" s="88"/>
      <c r="S344" s="88"/>
      <c r="T344" s="88"/>
      <c r="U344" s="88"/>
      <c r="V344" s="88"/>
      <c r="W344" s="88"/>
      <c r="X344" s="88"/>
      <c r="Y344" s="88"/>
      <c r="Z344" s="89"/>
      <c r="AA344" s="89"/>
      <c r="AB344" s="89"/>
      <c r="AC344" s="246"/>
      <c r="AD344" s="247"/>
      <c r="AE344" s="246"/>
      <c r="AF344" s="17"/>
      <c r="AG344" s="10"/>
      <c r="AH344" s="10"/>
      <c r="AI344" s="10"/>
      <c r="AJ344" s="10"/>
      <c r="AK344" s="10"/>
      <c r="AL344" s="10"/>
      <c r="AM344" s="10"/>
      <c r="AN344" s="10"/>
      <c r="AO344" s="10"/>
      <c r="AP344" s="10"/>
      <c r="AQ344" s="10"/>
      <c r="AR344" s="10"/>
      <c r="AS344" s="10"/>
      <c r="AT344" s="10"/>
      <c r="AU344" s="10"/>
    </row>
    <row r="345" spans="2:47" x14ac:dyDescent="0.25">
      <c r="B345" s="15">
        <v>338</v>
      </c>
      <c r="C345" s="90"/>
      <c r="D345" s="56"/>
      <c r="E345" s="87"/>
      <c r="F345" s="87"/>
      <c r="G345" s="87"/>
      <c r="H345" s="91"/>
      <c r="I345" s="91"/>
      <c r="J345" s="91"/>
      <c r="K345" s="91"/>
      <c r="L345" s="91"/>
      <c r="M345" s="87"/>
      <c r="N345" s="92"/>
      <c r="O345" s="93"/>
      <c r="P345" s="94"/>
      <c r="Q345" s="95"/>
      <c r="R345" s="88"/>
      <c r="S345" s="88"/>
      <c r="T345" s="88"/>
      <c r="U345" s="88"/>
      <c r="V345" s="88"/>
      <c r="W345" s="88"/>
      <c r="X345" s="88"/>
      <c r="Y345" s="88"/>
      <c r="Z345" s="89"/>
      <c r="AA345" s="89"/>
      <c r="AB345" s="89"/>
      <c r="AC345" s="246"/>
      <c r="AD345" s="247"/>
      <c r="AE345" s="246"/>
      <c r="AF345" s="17"/>
      <c r="AG345" s="10"/>
      <c r="AH345" s="10"/>
      <c r="AI345" s="10"/>
      <c r="AJ345" s="10"/>
      <c r="AK345" s="10"/>
      <c r="AL345" s="10"/>
      <c r="AM345" s="10"/>
      <c r="AN345" s="10"/>
      <c r="AO345" s="10"/>
      <c r="AP345" s="10"/>
      <c r="AQ345" s="10"/>
      <c r="AR345" s="10"/>
      <c r="AS345" s="10"/>
      <c r="AT345" s="10"/>
      <c r="AU345" s="10"/>
    </row>
    <row r="346" spans="2:47" x14ac:dyDescent="0.25">
      <c r="B346" s="15">
        <v>339</v>
      </c>
      <c r="C346" s="90"/>
      <c r="D346" s="56"/>
      <c r="E346" s="87"/>
      <c r="F346" s="87"/>
      <c r="G346" s="87"/>
      <c r="H346" s="91"/>
      <c r="I346" s="91"/>
      <c r="J346" s="91"/>
      <c r="K346" s="91"/>
      <c r="L346" s="91"/>
      <c r="M346" s="87"/>
      <c r="N346" s="92"/>
      <c r="O346" s="93"/>
      <c r="P346" s="94"/>
      <c r="Q346" s="95"/>
      <c r="R346" s="88"/>
      <c r="S346" s="88"/>
      <c r="T346" s="88"/>
      <c r="U346" s="88"/>
      <c r="V346" s="88"/>
      <c r="W346" s="88"/>
      <c r="X346" s="88"/>
      <c r="Y346" s="88"/>
      <c r="Z346" s="89"/>
      <c r="AA346" s="89"/>
      <c r="AB346" s="89"/>
      <c r="AC346" s="246"/>
      <c r="AD346" s="247"/>
      <c r="AE346" s="246"/>
      <c r="AF346" s="17"/>
      <c r="AG346" s="10"/>
      <c r="AH346" s="10"/>
      <c r="AI346" s="10"/>
      <c r="AJ346" s="10"/>
      <c r="AK346" s="10"/>
      <c r="AL346" s="10"/>
      <c r="AM346" s="10"/>
      <c r="AN346" s="10"/>
      <c r="AO346" s="10"/>
      <c r="AP346" s="10"/>
      <c r="AQ346" s="10"/>
      <c r="AR346" s="10"/>
      <c r="AS346" s="10"/>
      <c r="AT346" s="10"/>
      <c r="AU346" s="10"/>
    </row>
    <row r="347" spans="2:47" x14ac:dyDescent="0.25">
      <c r="B347" s="15">
        <v>340</v>
      </c>
      <c r="C347" s="90"/>
      <c r="D347" s="56"/>
      <c r="E347" s="87"/>
      <c r="F347" s="87"/>
      <c r="G347" s="87"/>
      <c r="H347" s="91"/>
      <c r="I347" s="91"/>
      <c r="J347" s="91"/>
      <c r="K347" s="91"/>
      <c r="L347" s="91"/>
      <c r="M347" s="87"/>
      <c r="N347" s="92"/>
      <c r="O347" s="93"/>
      <c r="P347" s="94"/>
      <c r="Q347" s="95"/>
      <c r="R347" s="88"/>
      <c r="S347" s="88"/>
      <c r="T347" s="88"/>
      <c r="U347" s="88"/>
      <c r="V347" s="88"/>
      <c r="W347" s="88"/>
      <c r="X347" s="88"/>
      <c r="Y347" s="88"/>
      <c r="Z347" s="89"/>
      <c r="AA347" s="89"/>
      <c r="AB347" s="89"/>
      <c r="AC347" s="246"/>
      <c r="AD347" s="247"/>
      <c r="AE347" s="246"/>
      <c r="AF347" s="17"/>
      <c r="AG347" s="10"/>
      <c r="AH347" s="10"/>
      <c r="AI347" s="10"/>
      <c r="AJ347" s="10"/>
      <c r="AK347" s="10"/>
      <c r="AL347" s="10"/>
      <c r="AM347" s="10"/>
      <c r="AN347" s="10"/>
      <c r="AO347" s="10"/>
      <c r="AP347" s="10"/>
      <c r="AQ347" s="10"/>
      <c r="AR347" s="10"/>
      <c r="AS347" s="10"/>
      <c r="AT347" s="10"/>
      <c r="AU347" s="10"/>
    </row>
    <row r="348" spans="2:47" x14ac:dyDescent="0.25">
      <c r="B348" s="15">
        <v>341</v>
      </c>
      <c r="C348" s="90"/>
      <c r="D348" s="56"/>
      <c r="E348" s="87"/>
      <c r="F348" s="87"/>
      <c r="G348" s="87"/>
      <c r="H348" s="91"/>
      <c r="I348" s="91"/>
      <c r="J348" s="91"/>
      <c r="K348" s="91"/>
      <c r="L348" s="91"/>
      <c r="M348" s="87"/>
      <c r="N348" s="92"/>
      <c r="O348" s="93"/>
      <c r="P348" s="94"/>
      <c r="Q348" s="95"/>
      <c r="R348" s="88"/>
      <c r="S348" s="88"/>
      <c r="T348" s="88"/>
      <c r="U348" s="88"/>
      <c r="V348" s="88"/>
      <c r="W348" s="88"/>
      <c r="X348" s="88"/>
      <c r="Y348" s="88"/>
      <c r="Z348" s="89"/>
      <c r="AA348" s="89"/>
      <c r="AB348" s="89"/>
      <c r="AC348" s="246"/>
      <c r="AD348" s="247"/>
      <c r="AE348" s="246"/>
      <c r="AF348" s="17"/>
      <c r="AG348" s="10"/>
      <c r="AH348" s="10"/>
      <c r="AI348" s="10"/>
      <c r="AJ348" s="10"/>
      <c r="AK348" s="10"/>
      <c r="AL348" s="10"/>
      <c r="AM348" s="10"/>
      <c r="AN348" s="10"/>
      <c r="AO348" s="10"/>
      <c r="AP348" s="10"/>
      <c r="AQ348" s="10"/>
      <c r="AR348" s="10"/>
      <c r="AS348" s="10"/>
      <c r="AT348" s="10"/>
      <c r="AU348" s="10"/>
    </row>
    <row r="349" spans="2:47" x14ac:dyDescent="0.25">
      <c r="B349" s="15">
        <v>342</v>
      </c>
      <c r="C349" s="90"/>
      <c r="D349" s="56"/>
      <c r="E349" s="87"/>
      <c r="F349" s="87"/>
      <c r="G349" s="87"/>
      <c r="H349" s="91"/>
      <c r="I349" s="91"/>
      <c r="J349" s="91"/>
      <c r="K349" s="91"/>
      <c r="L349" s="91"/>
      <c r="M349" s="87"/>
      <c r="N349" s="92"/>
      <c r="O349" s="93"/>
      <c r="P349" s="94"/>
      <c r="Q349" s="95"/>
      <c r="R349" s="88"/>
      <c r="S349" s="88"/>
      <c r="T349" s="88"/>
      <c r="U349" s="88"/>
      <c r="V349" s="88"/>
      <c r="W349" s="88"/>
      <c r="X349" s="88"/>
      <c r="Y349" s="88"/>
      <c r="Z349" s="89"/>
      <c r="AA349" s="89"/>
      <c r="AB349" s="89"/>
      <c r="AC349" s="246"/>
      <c r="AD349" s="247"/>
      <c r="AE349" s="246"/>
      <c r="AF349" s="17"/>
      <c r="AG349" s="10"/>
      <c r="AH349" s="10"/>
      <c r="AI349" s="10"/>
      <c r="AJ349" s="10"/>
      <c r="AK349" s="10"/>
      <c r="AL349" s="10"/>
      <c r="AM349" s="10"/>
      <c r="AN349" s="10"/>
      <c r="AO349" s="10"/>
      <c r="AP349" s="10"/>
      <c r="AQ349" s="10"/>
      <c r="AR349" s="10"/>
      <c r="AS349" s="10"/>
      <c r="AT349" s="10"/>
      <c r="AU349" s="10"/>
    </row>
    <row r="350" spans="2:47" x14ac:dyDescent="0.25">
      <c r="B350" s="15">
        <v>343</v>
      </c>
      <c r="C350" s="90"/>
      <c r="D350" s="56"/>
      <c r="E350" s="87"/>
      <c r="F350" s="87"/>
      <c r="G350" s="87"/>
      <c r="H350" s="91"/>
      <c r="I350" s="91"/>
      <c r="J350" s="91"/>
      <c r="K350" s="91"/>
      <c r="L350" s="91"/>
      <c r="M350" s="87"/>
      <c r="N350" s="92"/>
      <c r="O350" s="93"/>
      <c r="P350" s="94"/>
      <c r="Q350" s="95"/>
      <c r="R350" s="88"/>
      <c r="S350" s="88"/>
      <c r="T350" s="88"/>
      <c r="U350" s="88"/>
      <c r="V350" s="88"/>
      <c r="W350" s="88"/>
      <c r="X350" s="88"/>
      <c r="Y350" s="88"/>
      <c r="Z350" s="89"/>
      <c r="AA350" s="89"/>
      <c r="AB350" s="89"/>
      <c r="AC350" s="246"/>
      <c r="AD350" s="247"/>
      <c r="AE350" s="246"/>
      <c r="AF350" s="17"/>
      <c r="AG350" s="10"/>
      <c r="AH350" s="10"/>
      <c r="AI350" s="10"/>
      <c r="AJ350" s="10"/>
      <c r="AK350" s="10"/>
      <c r="AL350" s="10"/>
      <c r="AM350" s="10"/>
      <c r="AN350" s="10"/>
      <c r="AO350" s="10"/>
      <c r="AP350" s="10"/>
      <c r="AQ350" s="10"/>
      <c r="AR350" s="10"/>
      <c r="AS350" s="10"/>
      <c r="AT350" s="10"/>
      <c r="AU350" s="10"/>
    </row>
    <row r="351" spans="2:47" x14ac:dyDescent="0.25">
      <c r="B351" s="15">
        <v>344</v>
      </c>
      <c r="C351" s="90"/>
      <c r="D351" s="56"/>
      <c r="E351" s="87"/>
      <c r="F351" s="87"/>
      <c r="G351" s="87"/>
      <c r="H351" s="91"/>
      <c r="I351" s="91"/>
      <c r="J351" s="91"/>
      <c r="K351" s="91"/>
      <c r="L351" s="91"/>
      <c r="M351" s="87"/>
      <c r="N351" s="92"/>
      <c r="O351" s="93"/>
      <c r="P351" s="94"/>
      <c r="Q351" s="95"/>
      <c r="R351" s="88"/>
      <c r="S351" s="88"/>
      <c r="T351" s="88"/>
      <c r="U351" s="88"/>
      <c r="V351" s="88"/>
      <c r="W351" s="88"/>
      <c r="X351" s="88"/>
      <c r="Y351" s="88"/>
      <c r="Z351" s="89"/>
      <c r="AA351" s="89"/>
      <c r="AB351" s="89"/>
      <c r="AC351" s="246"/>
      <c r="AD351" s="247"/>
      <c r="AE351" s="246"/>
      <c r="AF351" s="17"/>
      <c r="AG351" s="10"/>
      <c r="AH351" s="10"/>
      <c r="AI351" s="10"/>
      <c r="AJ351" s="10"/>
      <c r="AK351" s="10"/>
      <c r="AL351" s="10"/>
      <c r="AM351" s="10"/>
      <c r="AN351" s="10"/>
      <c r="AO351" s="10"/>
      <c r="AP351" s="10"/>
      <c r="AQ351" s="10"/>
      <c r="AR351" s="10"/>
      <c r="AS351" s="10"/>
      <c r="AT351" s="10"/>
      <c r="AU351" s="10"/>
    </row>
    <row r="352" spans="2:47" x14ac:dyDescent="0.25">
      <c r="B352" s="15">
        <v>345</v>
      </c>
      <c r="C352" s="90"/>
      <c r="D352" s="56"/>
      <c r="E352" s="87"/>
      <c r="F352" s="87"/>
      <c r="G352" s="87"/>
      <c r="H352" s="91"/>
      <c r="I352" s="91"/>
      <c r="J352" s="91"/>
      <c r="K352" s="91"/>
      <c r="L352" s="91"/>
      <c r="M352" s="87"/>
      <c r="N352" s="92"/>
      <c r="O352" s="93"/>
      <c r="P352" s="94"/>
      <c r="Q352" s="95"/>
      <c r="R352" s="88"/>
      <c r="S352" s="88"/>
      <c r="T352" s="88"/>
      <c r="U352" s="88"/>
      <c r="V352" s="88"/>
      <c r="W352" s="88"/>
      <c r="X352" s="88"/>
      <c r="Y352" s="88"/>
      <c r="Z352" s="89"/>
      <c r="AA352" s="89"/>
      <c r="AB352" s="89"/>
      <c r="AC352" s="246"/>
      <c r="AD352" s="247"/>
      <c r="AE352" s="246"/>
      <c r="AF352" s="17"/>
      <c r="AG352" s="10"/>
      <c r="AH352" s="10"/>
      <c r="AI352" s="10"/>
      <c r="AJ352" s="10"/>
      <c r="AK352" s="10"/>
      <c r="AL352" s="10"/>
      <c r="AM352" s="10"/>
      <c r="AN352" s="10"/>
      <c r="AO352" s="10"/>
      <c r="AP352" s="10"/>
      <c r="AQ352" s="10"/>
      <c r="AR352" s="10"/>
      <c r="AS352" s="10"/>
      <c r="AT352" s="10"/>
      <c r="AU352" s="10"/>
    </row>
    <row r="353" spans="2:47" x14ac:dyDescent="0.25">
      <c r="B353" s="15">
        <v>346</v>
      </c>
      <c r="C353" s="90"/>
      <c r="D353" s="56"/>
      <c r="E353" s="87"/>
      <c r="F353" s="87"/>
      <c r="G353" s="87"/>
      <c r="H353" s="91"/>
      <c r="I353" s="91"/>
      <c r="J353" s="91"/>
      <c r="K353" s="91"/>
      <c r="L353" s="91"/>
      <c r="M353" s="87"/>
      <c r="N353" s="92"/>
      <c r="O353" s="93"/>
      <c r="P353" s="94"/>
      <c r="Q353" s="95"/>
      <c r="R353" s="88"/>
      <c r="S353" s="88"/>
      <c r="T353" s="88"/>
      <c r="U353" s="88"/>
      <c r="V353" s="88"/>
      <c r="W353" s="88"/>
      <c r="X353" s="88"/>
      <c r="Y353" s="88"/>
      <c r="Z353" s="89"/>
      <c r="AA353" s="89"/>
      <c r="AB353" s="89"/>
      <c r="AC353" s="246"/>
      <c r="AD353" s="247"/>
      <c r="AE353" s="246"/>
      <c r="AF353" s="17"/>
      <c r="AG353" s="10"/>
      <c r="AH353" s="10"/>
      <c r="AI353" s="10"/>
      <c r="AJ353" s="10"/>
      <c r="AK353" s="10"/>
      <c r="AL353" s="10"/>
      <c r="AM353" s="10"/>
      <c r="AN353" s="10"/>
      <c r="AO353" s="10"/>
      <c r="AP353" s="10"/>
      <c r="AQ353" s="10"/>
      <c r="AR353" s="10"/>
      <c r="AS353" s="10"/>
      <c r="AT353" s="10"/>
      <c r="AU353" s="10"/>
    </row>
    <row r="354" spans="2:47" x14ac:dyDescent="0.25">
      <c r="B354" s="15">
        <v>347</v>
      </c>
      <c r="C354" s="90"/>
      <c r="D354" s="56"/>
      <c r="E354" s="87"/>
      <c r="F354" s="87"/>
      <c r="G354" s="87"/>
      <c r="H354" s="91"/>
      <c r="I354" s="91"/>
      <c r="J354" s="91"/>
      <c r="K354" s="91"/>
      <c r="L354" s="91"/>
      <c r="M354" s="87"/>
      <c r="N354" s="92"/>
      <c r="O354" s="93"/>
      <c r="P354" s="94"/>
      <c r="Q354" s="95"/>
      <c r="R354" s="88"/>
      <c r="S354" s="88"/>
      <c r="T354" s="88"/>
      <c r="U354" s="88"/>
      <c r="V354" s="88"/>
      <c r="W354" s="88"/>
      <c r="X354" s="88"/>
      <c r="Y354" s="88"/>
      <c r="Z354" s="89"/>
      <c r="AA354" s="89"/>
      <c r="AB354" s="89"/>
      <c r="AC354" s="246"/>
      <c r="AD354" s="247"/>
      <c r="AE354" s="246"/>
      <c r="AF354" s="17"/>
      <c r="AG354" s="10"/>
      <c r="AH354" s="10"/>
      <c r="AI354" s="10"/>
      <c r="AJ354" s="10"/>
      <c r="AK354" s="10"/>
      <c r="AL354" s="10"/>
      <c r="AM354" s="10"/>
      <c r="AN354" s="10"/>
      <c r="AO354" s="10"/>
      <c r="AP354" s="10"/>
      <c r="AQ354" s="10"/>
      <c r="AR354" s="10"/>
      <c r="AS354" s="10"/>
      <c r="AT354" s="10"/>
      <c r="AU354" s="10"/>
    </row>
    <row r="355" spans="2:47" x14ac:dyDescent="0.25">
      <c r="B355" s="15">
        <v>348</v>
      </c>
      <c r="C355" s="90"/>
      <c r="D355" s="56"/>
      <c r="E355" s="87"/>
      <c r="F355" s="87"/>
      <c r="G355" s="87"/>
      <c r="H355" s="91"/>
      <c r="I355" s="91"/>
      <c r="J355" s="91"/>
      <c r="K355" s="91"/>
      <c r="L355" s="91"/>
      <c r="M355" s="87"/>
      <c r="N355" s="92"/>
      <c r="O355" s="93"/>
      <c r="P355" s="94"/>
      <c r="Q355" s="95"/>
      <c r="R355" s="88"/>
      <c r="S355" s="88"/>
      <c r="T355" s="88"/>
      <c r="U355" s="88"/>
      <c r="V355" s="88"/>
      <c r="W355" s="88"/>
      <c r="X355" s="88"/>
      <c r="Y355" s="88"/>
      <c r="Z355" s="89"/>
      <c r="AA355" s="89"/>
      <c r="AB355" s="89"/>
      <c r="AC355" s="246"/>
      <c r="AD355" s="247"/>
      <c r="AE355" s="246"/>
      <c r="AF355" s="17"/>
      <c r="AG355" s="10"/>
      <c r="AH355" s="10"/>
      <c r="AI355" s="10"/>
      <c r="AJ355" s="10"/>
      <c r="AK355" s="10"/>
      <c r="AL355" s="10"/>
      <c r="AM355" s="10"/>
      <c r="AN355" s="10"/>
      <c r="AO355" s="10"/>
      <c r="AP355" s="10"/>
      <c r="AQ355" s="10"/>
      <c r="AR355" s="10"/>
      <c r="AS355" s="10"/>
      <c r="AT355" s="10"/>
      <c r="AU355" s="10"/>
    </row>
    <row r="356" spans="2:47" x14ac:dyDescent="0.25">
      <c r="B356" s="15">
        <v>349</v>
      </c>
      <c r="C356" s="90"/>
      <c r="D356" s="56"/>
      <c r="E356" s="87"/>
      <c r="F356" s="87"/>
      <c r="G356" s="87"/>
      <c r="H356" s="91"/>
      <c r="I356" s="91"/>
      <c r="J356" s="91"/>
      <c r="K356" s="91"/>
      <c r="L356" s="91"/>
      <c r="M356" s="87"/>
      <c r="N356" s="92"/>
      <c r="O356" s="93"/>
      <c r="P356" s="94"/>
      <c r="Q356" s="95"/>
      <c r="R356" s="88"/>
      <c r="S356" s="88"/>
      <c r="T356" s="88"/>
      <c r="U356" s="88"/>
      <c r="V356" s="88"/>
      <c r="W356" s="88"/>
      <c r="X356" s="88"/>
      <c r="Y356" s="88"/>
      <c r="Z356" s="89"/>
      <c r="AA356" s="89"/>
      <c r="AB356" s="89"/>
      <c r="AC356" s="246"/>
      <c r="AD356" s="247"/>
      <c r="AE356" s="246"/>
      <c r="AF356" s="17"/>
      <c r="AG356" s="10"/>
      <c r="AH356" s="10"/>
      <c r="AI356" s="10"/>
      <c r="AJ356" s="10"/>
      <c r="AK356" s="10"/>
      <c r="AL356" s="10"/>
      <c r="AM356" s="10"/>
      <c r="AN356" s="10"/>
      <c r="AO356" s="10"/>
      <c r="AP356" s="10"/>
      <c r="AQ356" s="10"/>
      <c r="AR356" s="10"/>
      <c r="AS356" s="10"/>
      <c r="AT356" s="10"/>
      <c r="AU356" s="10"/>
    </row>
    <row r="357" spans="2:47" x14ac:dyDescent="0.25">
      <c r="B357" s="15">
        <v>350</v>
      </c>
      <c r="C357" s="90"/>
      <c r="D357" s="56"/>
      <c r="E357" s="87"/>
      <c r="F357" s="87"/>
      <c r="G357" s="87"/>
      <c r="H357" s="91"/>
      <c r="I357" s="91"/>
      <c r="J357" s="91"/>
      <c r="K357" s="91"/>
      <c r="L357" s="91"/>
      <c r="M357" s="87"/>
      <c r="N357" s="92"/>
      <c r="O357" s="93"/>
      <c r="P357" s="94"/>
      <c r="Q357" s="95"/>
      <c r="R357" s="88"/>
      <c r="S357" s="88"/>
      <c r="T357" s="88"/>
      <c r="U357" s="88"/>
      <c r="V357" s="88"/>
      <c r="W357" s="88"/>
      <c r="X357" s="88"/>
      <c r="Y357" s="88"/>
      <c r="Z357" s="89"/>
      <c r="AA357" s="89"/>
      <c r="AB357" s="89"/>
      <c r="AC357" s="246"/>
      <c r="AD357" s="247"/>
      <c r="AE357" s="246"/>
      <c r="AF357" s="17"/>
      <c r="AG357" s="10"/>
      <c r="AH357" s="10"/>
      <c r="AI357" s="10"/>
      <c r="AJ357" s="10"/>
      <c r="AK357" s="10"/>
      <c r="AL357" s="10"/>
      <c r="AM357" s="10"/>
      <c r="AN357" s="10"/>
      <c r="AO357" s="10"/>
      <c r="AP357" s="10"/>
      <c r="AQ357" s="10"/>
      <c r="AR357" s="10"/>
      <c r="AS357" s="10"/>
      <c r="AT357" s="10"/>
      <c r="AU357" s="10"/>
    </row>
    <row r="358" spans="2:47" x14ac:dyDescent="0.25">
      <c r="B358" s="15">
        <v>351</v>
      </c>
      <c r="C358" s="90"/>
      <c r="D358" s="56"/>
      <c r="E358" s="87"/>
      <c r="F358" s="87"/>
      <c r="G358" s="87"/>
      <c r="H358" s="91"/>
      <c r="I358" s="91"/>
      <c r="J358" s="91"/>
      <c r="K358" s="91"/>
      <c r="L358" s="91"/>
      <c r="M358" s="87"/>
      <c r="N358" s="92"/>
      <c r="O358" s="93"/>
      <c r="P358" s="94"/>
      <c r="Q358" s="95"/>
      <c r="R358" s="88"/>
      <c r="S358" s="88"/>
      <c r="T358" s="88"/>
      <c r="U358" s="88"/>
      <c r="V358" s="88"/>
      <c r="W358" s="88"/>
      <c r="X358" s="88"/>
      <c r="Y358" s="88"/>
      <c r="Z358" s="89"/>
      <c r="AA358" s="89"/>
      <c r="AB358" s="89"/>
      <c r="AC358" s="246"/>
      <c r="AD358" s="247"/>
      <c r="AE358" s="246"/>
      <c r="AF358" s="17"/>
      <c r="AG358" s="10"/>
      <c r="AH358" s="10"/>
      <c r="AI358" s="10"/>
      <c r="AJ358" s="10"/>
      <c r="AK358" s="10"/>
      <c r="AL358" s="10"/>
      <c r="AM358" s="10"/>
      <c r="AN358" s="10"/>
      <c r="AO358" s="10"/>
      <c r="AP358" s="10"/>
      <c r="AQ358" s="10"/>
      <c r="AR358" s="10"/>
      <c r="AS358" s="10"/>
      <c r="AT358" s="10"/>
      <c r="AU358" s="10"/>
    </row>
    <row r="359" spans="2:47" x14ac:dyDescent="0.25">
      <c r="B359" s="15">
        <v>352</v>
      </c>
      <c r="C359" s="90"/>
      <c r="D359" s="56"/>
      <c r="E359" s="87"/>
      <c r="F359" s="87"/>
      <c r="G359" s="87"/>
      <c r="H359" s="91"/>
      <c r="I359" s="91"/>
      <c r="J359" s="91"/>
      <c r="K359" s="91"/>
      <c r="L359" s="91"/>
      <c r="M359" s="87"/>
      <c r="N359" s="92"/>
      <c r="O359" s="93"/>
      <c r="P359" s="94"/>
      <c r="Q359" s="95"/>
      <c r="R359" s="88"/>
      <c r="S359" s="88"/>
      <c r="T359" s="88"/>
      <c r="U359" s="88"/>
      <c r="V359" s="88"/>
      <c r="W359" s="88"/>
      <c r="X359" s="88"/>
      <c r="Y359" s="88"/>
      <c r="Z359" s="89"/>
      <c r="AA359" s="89"/>
      <c r="AB359" s="89"/>
      <c r="AC359" s="246"/>
      <c r="AD359" s="247"/>
      <c r="AE359" s="246"/>
      <c r="AF359" s="17"/>
      <c r="AG359" s="10"/>
      <c r="AH359" s="10"/>
      <c r="AI359" s="10"/>
      <c r="AJ359" s="10"/>
      <c r="AK359" s="10"/>
      <c r="AL359" s="10"/>
      <c r="AM359" s="10"/>
      <c r="AN359" s="10"/>
      <c r="AO359" s="10"/>
      <c r="AP359" s="10"/>
      <c r="AQ359" s="10"/>
      <c r="AR359" s="10"/>
      <c r="AS359" s="10"/>
      <c r="AT359" s="10"/>
      <c r="AU359" s="10"/>
    </row>
    <row r="360" spans="2:47" x14ac:dyDescent="0.25">
      <c r="B360" s="15">
        <v>353</v>
      </c>
      <c r="C360" s="90"/>
      <c r="D360" s="56"/>
      <c r="E360" s="87"/>
      <c r="F360" s="87"/>
      <c r="G360" s="87"/>
      <c r="H360" s="91"/>
      <c r="I360" s="91"/>
      <c r="J360" s="91"/>
      <c r="K360" s="91"/>
      <c r="L360" s="91"/>
      <c r="M360" s="87"/>
      <c r="N360" s="92"/>
      <c r="O360" s="93"/>
      <c r="P360" s="94"/>
      <c r="Q360" s="95"/>
      <c r="R360" s="88"/>
      <c r="S360" s="88"/>
      <c r="T360" s="88"/>
      <c r="U360" s="88"/>
      <c r="V360" s="88"/>
      <c r="W360" s="88"/>
      <c r="X360" s="88"/>
      <c r="Y360" s="88"/>
      <c r="Z360" s="89"/>
      <c r="AA360" s="89"/>
      <c r="AB360" s="89"/>
      <c r="AC360" s="246"/>
      <c r="AD360" s="247"/>
      <c r="AE360" s="246"/>
      <c r="AF360" s="17"/>
      <c r="AG360" s="10"/>
      <c r="AH360" s="10"/>
      <c r="AI360" s="10"/>
      <c r="AJ360" s="10"/>
      <c r="AK360" s="10"/>
      <c r="AL360" s="10"/>
      <c r="AM360" s="10"/>
      <c r="AN360" s="10"/>
      <c r="AO360" s="10"/>
      <c r="AP360" s="10"/>
      <c r="AQ360" s="10"/>
      <c r="AR360" s="10"/>
      <c r="AS360" s="10"/>
      <c r="AT360" s="10"/>
      <c r="AU360" s="10"/>
    </row>
    <row r="361" spans="2:47" x14ac:dyDescent="0.25">
      <c r="B361" s="15">
        <v>354</v>
      </c>
      <c r="C361" s="90"/>
      <c r="D361" s="56"/>
      <c r="E361" s="87"/>
      <c r="F361" s="87"/>
      <c r="G361" s="87"/>
      <c r="H361" s="91"/>
      <c r="I361" s="91"/>
      <c r="J361" s="91"/>
      <c r="K361" s="91"/>
      <c r="L361" s="91"/>
      <c r="M361" s="87"/>
      <c r="N361" s="92"/>
      <c r="O361" s="93"/>
      <c r="P361" s="94"/>
      <c r="Q361" s="95"/>
      <c r="R361" s="88"/>
      <c r="S361" s="88"/>
      <c r="T361" s="88"/>
      <c r="U361" s="88"/>
      <c r="V361" s="88"/>
      <c r="W361" s="88"/>
      <c r="X361" s="88"/>
      <c r="Y361" s="88"/>
      <c r="Z361" s="89"/>
      <c r="AA361" s="89"/>
      <c r="AB361" s="89"/>
      <c r="AC361" s="246"/>
      <c r="AD361" s="247"/>
      <c r="AE361" s="246"/>
      <c r="AF361" s="17"/>
      <c r="AG361" s="10"/>
      <c r="AH361" s="10"/>
      <c r="AI361" s="10"/>
      <c r="AJ361" s="10"/>
      <c r="AK361" s="10"/>
      <c r="AL361" s="10"/>
      <c r="AM361" s="10"/>
      <c r="AN361" s="10"/>
      <c r="AO361" s="10"/>
      <c r="AP361" s="10"/>
      <c r="AQ361" s="10"/>
      <c r="AR361" s="10"/>
      <c r="AS361" s="10"/>
      <c r="AT361" s="10"/>
      <c r="AU361" s="10"/>
    </row>
    <row r="362" spans="2:47" x14ac:dyDescent="0.25">
      <c r="B362" s="15">
        <v>355</v>
      </c>
      <c r="C362" s="90"/>
      <c r="D362" s="56"/>
      <c r="E362" s="87"/>
      <c r="F362" s="87"/>
      <c r="G362" s="87"/>
      <c r="H362" s="91"/>
      <c r="I362" s="91"/>
      <c r="J362" s="91"/>
      <c r="K362" s="91"/>
      <c r="L362" s="91"/>
      <c r="M362" s="87"/>
      <c r="N362" s="92"/>
      <c r="O362" s="93"/>
      <c r="P362" s="94"/>
      <c r="Q362" s="95"/>
      <c r="R362" s="88"/>
      <c r="S362" s="88"/>
      <c r="T362" s="88"/>
      <c r="U362" s="88"/>
      <c r="V362" s="88"/>
      <c r="W362" s="88"/>
      <c r="X362" s="88"/>
      <c r="Y362" s="88"/>
      <c r="Z362" s="89"/>
      <c r="AA362" s="89"/>
      <c r="AB362" s="89"/>
      <c r="AC362" s="246"/>
      <c r="AD362" s="247"/>
      <c r="AE362" s="246"/>
      <c r="AF362" s="17"/>
      <c r="AG362" s="10"/>
      <c r="AH362" s="10"/>
      <c r="AI362" s="10"/>
      <c r="AJ362" s="10"/>
      <c r="AK362" s="10"/>
      <c r="AL362" s="10"/>
      <c r="AM362" s="10"/>
      <c r="AN362" s="10"/>
      <c r="AO362" s="10"/>
      <c r="AP362" s="10"/>
      <c r="AQ362" s="10"/>
      <c r="AR362" s="10"/>
      <c r="AS362" s="10"/>
      <c r="AT362" s="10"/>
      <c r="AU362" s="10"/>
    </row>
    <row r="363" spans="2:47" x14ac:dyDescent="0.25">
      <c r="B363" s="15">
        <v>356</v>
      </c>
      <c r="C363" s="90"/>
      <c r="D363" s="56"/>
      <c r="E363" s="87"/>
      <c r="F363" s="87"/>
      <c r="G363" s="87"/>
      <c r="H363" s="91"/>
      <c r="I363" s="91"/>
      <c r="J363" s="91"/>
      <c r="K363" s="91"/>
      <c r="L363" s="91"/>
      <c r="M363" s="87"/>
      <c r="N363" s="92"/>
      <c r="O363" s="93"/>
      <c r="P363" s="94"/>
      <c r="Q363" s="95"/>
      <c r="R363" s="88"/>
      <c r="S363" s="88"/>
      <c r="T363" s="88"/>
      <c r="U363" s="88"/>
      <c r="V363" s="88"/>
      <c r="W363" s="88"/>
      <c r="X363" s="88"/>
      <c r="Y363" s="88"/>
      <c r="Z363" s="89"/>
      <c r="AA363" s="89"/>
      <c r="AB363" s="89"/>
      <c r="AC363" s="246"/>
      <c r="AD363" s="247"/>
      <c r="AE363" s="246"/>
      <c r="AF363" s="17"/>
      <c r="AG363" s="10"/>
      <c r="AH363" s="10"/>
      <c r="AI363" s="10"/>
      <c r="AJ363" s="10"/>
      <c r="AK363" s="10"/>
      <c r="AL363" s="10"/>
      <c r="AM363" s="10"/>
      <c r="AN363" s="10"/>
      <c r="AO363" s="10"/>
      <c r="AP363" s="10"/>
      <c r="AQ363" s="10"/>
      <c r="AR363" s="10"/>
      <c r="AS363" s="10"/>
      <c r="AT363" s="10"/>
      <c r="AU363" s="10"/>
    </row>
    <row r="364" spans="2:47" x14ac:dyDescent="0.25">
      <c r="B364" s="15">
        <v>357</v>
      </c>
      <c r="C364" s="90"/>
      <c r="D364" s="56"/>
      <c r="E364" s="87"/>
      <c r="F364" s="87"/>
      <c r="G364" s="87"/>
      <c r="H364" s="91"/>
      <c r="I364" s="91"/>
      <c r="J364" s="91"/>
      <c r="K364" s="91"/>
      <c r="L364" s="91"/>
      <c r="M364" s="87"/>
      <c r="N364" s="92"/>
      <c r="O364" s="93"/>
      <c r="P364" s="94"/>
      <c r="Q364" s="95"/>
      <c r="R364" s="88"/>
      <c r="S364" s="88"/>
      <c r="T364" s="88"/>
      <c r="U364" s="88"/>
      <c r="V364" s="88"/>
      <c r="W364" s="88"/>
      <c r="X364" s="88"/>
      <c r="Y364" s="88"/>
      <c r="Z364" s="89"/>
      <c r="AA364" s="89"/>
      <c r="AB364" s="89"/>
      <c r="AC364" s="246"/>
      <c r="AD364" s="247"/>
      <c r="AE364" s="246"/>
      <c r="AF364" s="17"/>
      <c r="AG364" s="10"/>
      <c r="AH364" s="10"/>
      <c r="AI364" s="10"/>
      <c r="AJ364" s="10"/>
      <c r="AK364" s="10"/>
      <c r="AL364" s="10"/>
      <c r="AM364" s="10"/>
      <c r="AN364" s="10"/>
      <c r="AO364" s="10"/>
      <c r="AP364" s="10"/>
      <c r="AQ364" s="10"/>
      <c r="AR364" s="10"/>
      <c r="AS364" s="10"/>
      <c r="AT364" s="10"/>
      <c r="AU364" s="10"/>
    </row>
    <row r="365" spans="2:47" x14ac:dyDescent="0.25">
      <c r="B365" s="15">
        <v>358</v>
      </c>
      <c r="C365" s="90"/>
      <c r="D365" s="56"/>
      <c r="E365" s="87"/>
      <c r="F365" s="87"/>
      <c r="G365" s="87"/>
      <c r="H365" s="91"/>
      <c r="I365" s="91"/>
      <c r="J365" s="91"/>
      <c r="K365" s="91"/>
      <c r="L365" s="91"/>
      <c r="M365" s="87"/>
      <c r="N365" s="92"/>
      <c r="O365" s="93"/>
      <c r="P365" s="94"/>
      <c r="Q365" s="95"/>
      <c r="R365" s="88"/>
      <c r="S365" s="88"/>
      <c r="T365" s="88"/>
      <c r="U365" s="88"/>
      <c r="V365" s="88"/>
      <c r="W365" s="88"/>
      <c r="X365" s="88"/>
      <c r="Y365" s="88"/>
      <c r="Z365" s="89"/>
      <c r="AA365" s="89"/>
      <c r="AB365" s="89"/>
      <c r="AC365" s="246"/>
      <c r="AD365" s="247"/>
      <c r="AE365" s="246"/>
      <c r="AF365" s="17"/>
      <c r="AG365" s="10"/>
      <c r="AH365" s="10"/>
      <c r="AI365" s="10"/>
      <c r="AJ365" s="10"/>
      <c r="AK365" s="10"/>
      <c r="AL365" s="10"/>
      <c r="AM365" s="10"/>
      <c r="AN365" s="10"/>
      <c r="AO365" s="10"/>
      <c r="AP365" s="10"/>
      <c r="AQ365" s="10"/>
      <c r="AR365" s="10"/>
      <c r="AS365" s="10"/>
      <c r="AT365" s="10"/>
      <c r="AU365" s="10"/>
    </row>
    <row r="366" spans="2:47" x14ac:dyDescent="0.25">
      <c r="B366" s="15">
        <v>359</v>
      </c>
      <c r="C366" s="90"/>
      <c r="D366" s="56"/>
      <c r="E366" s="87"/>
      <c r="F366" s="87"/>
      <c r="G366" s="87"/>
      <c r="H366" s="91"/>
      <c r="I366" s="91"/>
      <c r="J366" s="91"/>
      <c r="K366" s="91"/>
      <c r="L366" s="91"/>
      <c r="M366" s="87"/>
      <c r="N366" s="92"/>
      <c r="O366" s="93"/>
      <c r="P366" s="94"/>
      <c r="Q366" s="95"/>
      <c r="R366" s="88"/>
      <c r="S366" s="88"/>
      <c r="T366" s="88"/>
      <c r="U366" s="88"/>
      <c r="V366" s="88"/>
      <c r="W366" s="88"/>
      <c r="X366" s="88"/>
      <c r="Y366" s="88"/>
      <c r="Z366" s="89"/>
      <c r="AA366" s="89"/>
      <c r="AB366" s="89"/>
      <c r="AC366" s="246"/>
      <c r="AD366" s="247"/>
      <c r="AE366" s="246"/>
      <c r="AF366" s="17"/>
      <c r="AG366" s="10"/>
      <c r="AH366" s="10"/>
      <c r="AI366" s="10"/>
      <c r="AJ366" s="10"/>
      <c r="AK366" s="10"/>
      <c r="AL366" s="10"/>
      <c r="AM366" s="10"/>
      <c r="AN366" s="10"/>
      <c r="AO366" s="10"/>
      <c r="AP366" s="10"/>
      <c r="AQ366" s="10"/>
      <c r="AR366" s="10"/>
      <c r="AS366" s="10"/>
      <c r="AT366" s="10"/>
      <c r="AU366" s="10"/>
    </row>
    <row r="367" spans="2:47" x14ac:dyDescent="0.25">
      <c r="B367" s="15">
        <v>360</v>
      </c>
      <c r="C367" s="90"/>
      <c r="D367" s="56"/>
      <c r="E367" s="87"/>
      <c r="F367" s="87"/>
      <c r="G367" s="87"/>
      <c r="H367" s="91"/>
      <c r="I367" s="91"/>
      <c r="J367" s="91"/>
      <c r="K367" s="91"/>
      <c r="L367" s="91"/>
      <c r="M367" s="87"/>
      <c r="N367" s="92"/>
      <c r="O367" s="93"/>
      <c r="P367" s="94"/>
      <c r="Q367" s="95"/>
      <c r="R367" s="88"/>
      <c r="S367" s="88"/>
      <c r="T367" s="88"/>
      <c r="U367" s="88"/>
      <c r="V367" s="88"/>
      <c r="W367" s="88"/>
      <c r="X367" s="88"/>
      <c r="Y367" s="88"/>
      <c r="Z367" s="89"/>
      <c r="AA367" s="89"/>
      <c r="AB367" s="89"/>
      <c r="AC367" s="246"/>
      <c r="AD367" s="247"/>
      <c r="AE367" s="246"/>
      <c r="AF367" s="17"/>
      <c r="AG367" s="10"/>
      <c r="AH367" s="10"/>
      <c r="AI367" s="10"/>
      <c r="AJ367" s="10"/>
      <c r="AK367" s="10"/>
      <c r="AL367" s="10"/>
      <c r="AM367" s="10"/>
      <c r="AN367" s="10"/>
      <c r="AO367" s="10"/>
      <c r="AP367" s="10"/>
      <c r="AQ367" s="10"/>
      <c r="AR367" s="10"/>
      <c r="AS367" s="10"/>
      <c r="AT367" s="10"/>
      <c r="AU367" s="10"/>
    </row>
    <row r="368" spans="2:47" x14ac:dyDescent="0.25">
      <c r="B368" s="15">
        <v>361</v>
      </c>
      <c r="C368" s="90"/>
      <c r="D368" s="56"/>
      <c r="E368" s="87"/>
      <c r="F368" s="87"/>
      <c r="G368" s="87"/>
      <c r="H368" s="91"/>
      <c r="I368" s="91"/>
      <c r="J368" s="91"/>
      <c r="K368" s="91"/>
      <c r="L368" s="91"/>
      <c r="M368" s="87"/>
      <c r="N368" s="92"/>
      <c r="O368" s="93"/>
      <c r="P368" s="94"/>
      <c r="Q368" s="95"/>
      <c r="R368" s="88"/>
      <c r="S368" s="88"/>
      <c r="T368" s="88"/>
      <c r="U368" s="88"/>
      <c r="V368" s="88"/>
      <c r="W368" s="88"/>
      <c r="X368" s="88"/>
      <c r="Y368" s="88"/>
      <c r="Z368" s="89"/>
      <c r="AA368" s="89"/>
      <c r="AB368" s="89"/>
      <c r="AC368" s="246"/>
      <c r="AD368" s="247"/>
      <c r="AE368" s="246"/>
      <c r="AF368" s="17"/>
      <c r="AG368" s="10"/>
      <c r="AH368" s="10"/>
      <c r="AI368" s="10"/>
      <c r="AJ368" s="10"/>
      <c r="AK368" s="10"/>
      <c r="AL368" s="10"/>
      <c r="AM368" s="10"/>
      <c r="AN368" s="10"/>
      <c r="AO368" s="10"/>
      <c r="AP368" s="10"/>
      <c r="AQ368" s="10"/>
      <c r="AR368" s="10"/>
      <c r="AS368" s="10"/>
      <c r="AT368" s="10"/>
      <c r="AU368" s="10"/>
    </row>
    <row r="369" spans="2:47" x14ac:dyDescent="0.25">
      <c r="B369" s="15">
        <v>362</v>
      </c>
      <c r="C369" s="90"/>
      <c r="D369" s="56"/>
      <c r="E369" s="87"/>
      <c r="F369" s="87"/>
      <c r="G369" s="87"/>
      <c r="H369" s="91"/>
      <c r="I369" s="91"/>
      <c r="J369" s="91"/>
      <c r="K369" s="91"/>
      <c r="L369" s="91"/>
      <c r="M369" s="87"/>
      <c r="N369" s="92"/>
      <c r="O369" s="93"/>
      <c r="P369" s="94"/>
      <c r="Q369" s="95"/>
      <c r="R369" s="88"/>
      <c r="S369" s="88"/>
      <c r="T369" s="88"/>
      <c r="U369" s="88"/>
      <c r="V369" s="88"/>
      <c r="W369" s="88"/>
      <c r="X369" s="88"/>
      <c r="Y369" s="88"/>
      <c r="Z369" s="89"/>
      <c r="AA369" s="89"/>
      <c r="AB369" s="89"/>
      <c r="AC369" s="246"/>
      <c r="AD369" s="247"/>
      <c r="AE369" s="246"/>
      <c r="AF369" s="17"/>
      <c r="AG369" s="10"/>
      <c r="AH369" s="10"/>
      <c r="AI369" s="10"/>
      <c r="AJ369" s="10"/>
      <c r="AK369" s="10"/>
      <c r="AL369" s="10"/>
      <c r="AM369" s="10"/>
      <c r="AN369" s="10"/>
      <c r="AO369" s="10"/>
      <c r="AP369" s="10"/>
      <c r="AQ369" s="10"/>
      <c r="AR369" s="10"/>
      <c r="AS369" s="10"/>
      <c r="AT369" s="10"/>
      <c r="AU369" s="10"/>
    </row>
    <row r="370" spans="2:47" x14ac:dyDescent="0.25">
      <c r="B370" s="15">
        <v>363</v>
      </c>
      <c r="C370" s="90"/>
      <c r="D370" s="56"/>
      <c r="E370" s="87"/>
      <c r="F370" s="87"/>
      <c r="G370" s="87"/>
      <c r="H370" s="91"/>
      <c r="I370" s="91"/>
      <c r="J370" s="91"/>
      <c r="K370" s="91"/>
      <c r="L370" s="91"/>
      <c r="M370" s="87"/>
      <c r="N370" s="92"/>
      <c r="O370" s="93"/>
      <c r="P370" s="94"/>
      <c r="Q370" s="95"/>
      <c r="R370" s="88"/>
      <c r="S370" s="88"/>
      <c r="T370" s="88"/>
      <c r="U370" s="88"/>
      <c r="V370" s="88"/>
      <c r="W370" s="88"/>
      <c r="X370" s="88"/>
      <c r="Y370" s="88"/>
      <c r="Z370" s="89"/>
      <c r="AA370" s="89"/>
      <c r="AB370" s="89"/>
      <c r="AC370" s="246"/>
      <c r="AD370" s="247"/>
      <c r="AE370" s="246"/>
      <c r="AF370" s="17"/>
      <c r="AG370" s="10"/>
      <c r="AH370" s="10"/>
      <c r="AI370" s="10"/>
      <c r="AJ370" s="10"/>
      <c r="AK370" s="10"/>
      <c r="AL370" s="10"/>
      <c r="AM370" s="10"/>
      <c r="AN370" s="10"/>
      <c r="AO370" s="10"/>
      <c r="AP370" s="10"/>
      <c r="AQ370" s="10"/>
      <c r="AR370" s="10"/>
      <c r="AS370" s="10"/>
      <c r="AT370" s="10"/>
      <c r="AU370" s="10"/>
    </row>
    <row r="371" spans="2:47" x14ac:dyDescent="0.25">
      <c r="B371" s="15">
        <v>364</v>
      </c>
      <c r="C371" s="90"/>
      <c r="D371" s="56"/>
      <c r="E371" s="87"/>
      <c r="F371" s="87"/>
      <c r="G371" s="87"/>
      <c r="H371" s="91"/>
      <c r="I371" s="91"/>
      <c r="J371" s="91"/>
      <c r="K371" s="91"/>
      <c r="L371" s="91"/>
      <c r="M371" s="87"/>
      <c r="N371" s="92"/>
      <c r="O371" s="93"/>
      <c r="P371" s="94"/>
      <c r="Q371" s="95"/>
      <c r="R371" s="88"/>
      <c r="S371" s="88"/>
      <c r="T371" s="88"/>
      <c r="U371" s="88"/>
      <c r="V371" s="88"/>
      <c r="W371" s="88"/>
      <c r="X371" s="88"/>
      <c r="Y371" s="88"/>
      <c r="Z371" s="89"/>
      <c r="AA371" s="89"/>
      <c r="AB371" s="89"/>
      <c r="AC371" s="246"/>
      <c r="AD371" s="247"/>
      <c r="AE371" s="246"/>
      <c r="AF371" s="17"/>
      <c r="AG371" s="10"/>
      <c r="AH371" s="10"/>
      <c r="AI371" s="10"/>
      <c r="AJ371" s="10"/>
      <c r="AK371" s="10"/>
      <c r="AL371" s="10"/>
      <c r="AM371" s="10"/>
      <c r="AN371" s="10"/>
      <c r="AO371" s="10"/>
      <c r="AP371" s="10"/>
      <c r="AQ371" s="10"/>
      <c r="AR371" s="10"/>
      <c r="AS371" s="10"/>
      <c r="AT371" s="10"/>
      <c r="AU371" s="10"/>
    </row>
    <row r="372" spans="2:47" x14ac:dyDescent="0.25">
      <c r="B372" s="15">
        <v>365</v>
      </c>
      <c r="C372" s="90"/>
      <c r="D372" s="56"/>
      <c r="E372" s="87"/>
      <c r="F372" s="87"/>
      <c r="G372" s="87"/>
      <c r="H372" s="91"/>
      <c r="I372" s="91"/>
      <c r="J372" s="91"/>
      <c r="K372" s="91"/>
      <c r="L372" s="91"/>
      <c r="M372" s="87"/>
      <c r="N372" s="92"/>
      <c r="O372" s="93"/>
      <c r="P372" s="94"/>
      <c r="Q372" s="95"/>
      <c r="R372" s="88"/>
      <c r="S372" s="88"/>
      <c r="T372" s="88"/>
      <c r="U372" s="88"/>
      <c r="V372" s="88"/>
      <c r="W372" s="88"/>
      <c r="X372" s="88"/>
      <c r="Y372" s="88"/>
      <c r="Z372" s="89"/>
      <c r="AA372" s="89"/>
      <c r="AB372" s="89"/>
      <c r="AC372" s="246"/>
      <c r="AD372" s="247"/>
      <c r="AE372" s="246"/>
      <c r="AF372" s="17"/>
      <c r="AG372" s="10"/>
      <c r="AH372" s="10"/>
      <c r="AI372" s="10"/>
      <c r="AJ372" s="10"/>
      <c r="AK372" s="10"/>
      <c r="AL372" s="10"/>
      <c r="AM372" s="10"/>
      <c r="AN372" s="10"/>
      <c r="AO372" s="10"/>
      <c r="AP372" s="10"/>
      <c r="AQ372" s="10"/>
      <c r="AR372" s="10"/>
      <c r="AS372" s="10"/>
      <c r="AT372" s="10"/>
      <c r="AU372" s="10"/>
    </row>
    <row r="373" spans="2:47" x14ac:dyDescent="0.25">
      <c r="B373" s="15">
        <v>366</v>
      </c>
      <c r="C373" s="90"/>
      <c r="D373" s="56"/>
      <c r="E373" s="87"/>
      <c r="F373" s="87"/>
      <c r="G373" s="87"/>
      <c r="H373" s="91"/>
      <c r="I373" s="91"/>
      <c r="J373" s="91"/>
      <c r="K373" s="91"/>
      <c r="L373" s="91"/>
      <c r="M373" s="87"/>
      <c r="N373" s="92"/>
      <c r="O373" s="93"/>
      <c r="P373" s="94"/>
      <c r="Q373" s="95"/>
      <c r="R373" s="88"/>
      <c r="S373" s="88"/>
      <c r="T373" s="88"/>
      <c r="U373" s="88"/>
      <c r="V373" s="88"/>
      <c r="W373" s="88"/>
      <c r="X373" s="88"/>
      <c r="Y373" s="88"/>
      <c r="Z373" s="89"/>
      <c r="AA373" s="89"/>
      <c r="AB373" s="89"/>
      <c r="AC373" s="246"/>
      <c r="AD373" s="247"/>
      <c r="AE373" s="246"/>
      <c r="AF373" s="17"/>
      <c r="AG373" s="10"/>
      <c r="AH373" s="10"/>
      <c r="AI373" s="10"/>
      <c r="AJ373" s="10"/>
      <c r="AK373" s="10"/>
      <c r="AL373" s="10"/>
      <c r="AM373" s="10"/>
      <c r="AN373" s="10"/>
      <c r="AO373" s="10"/>
      <c r="AP373" s="10"/>
      <c r="AQ373" s="10"/>
      <c r="AR373" s="10"/>
      <c r="AS373" s="10"/>
      <c r="AT373" s="10"/>
      <c r="AU373" s="10"/>
    </row>
    <row r="374" spans="2:47" x14ac:dyDescent="0.25">
      <c r="B374" s="15">
        <v>367</v>
      </c>
      <c r="C374" s="90"/>
      <c r="D374" s="56"/>
      <c r="E374" s="87"/>
      <c r="F374" s="87"/>
      <c r="G374" s="87"/>
      <c r="H374" s="91"/>
      <c r="I374" s="91"/>
      <c r="J374" s="91"/>
      <c r="K374" s="91"/>
      <c r="L374" s="91"/>
      <c r="M374" s="87"/>
      <c r="N374" s="92"/>
      <c r="O374" s="93"/>
      <c r="P374" s="94"/>
      <c r="Q374" s="95"/>
      <c r="R374" s="88"/>
      <c r="S374" s="88"/>
      <c r="T374" s="88"/>
      <c r="U374" s="88"/>
      <c r="V374" s="88"/>
      <c r="W374" s="88"/>
      <c r="X374" s="88"/>
      <c r="Y374" s="88"/>
      <c r="Z374" s="89"/>
      <c r="AA374" s="89"/>
      <c r="AB374" s="89"/>
      <c r="AC374" s="246"/>
      <c r="AD374" s="247"/>
      <c r="AE374" s="246"/>
      <c r="AF374" s="17"/>
      <c r="AG374" s="10"/>
      <c r="AH374" s="10"/>
      <c r="AI374" s="10"/>
      <c r="AJ374" s="10"/>
      <c r="AK374" s="10"/>
      <c r="AL374" s="10"/>
      <c r="AM374" s="10"/>
      <c r="AN374" s="10"/>
      <c r="AO374" s="10"/>
      <c r="AP374" s="10"/>
      <c r="AQ374" s="10"/>
      <c r="AR374" s="10"/>
      <c r="AS374" s="10"/>
      <c r="AT374" s="10"/>
      <c r="AU374" s="10"/>
    </row>
    <row r="375" spans="2:47" x14ac:dyDescent="0.25">
      <c r="B375" s="15">
        <v>368</v>
      </c>
      <c r="C375" s="90"/>
      <c r="D375" s="56"/>
      <c r="E375" s="87"/>
      <c r="F375" s="87"/>
      <c r="G375" s="87"/>
      <c r="H375" s="91"/>
      <c r="I375" s="91"/>
      <c r="J375" s="91"/>
      <c r="K375" s="91"/>
      <c r="L375" s="91"/>
      <c r="M375" s="87"/>
      <c r="N375" s="92"/>
      <c r="O375" s="93"/>
      <c r="P375" s="94"/>
      <c r="Q375" s="95"/>
      <c r="R375" s="88"/>
      <c r="S375" s="88"/>
      <c r="T375" s="88"/>
      <c r="U375" s="88"/>
      <c r="V375" s="88"/>
      <c r="W375" s="88"/>
      <c r="X375" s="88"/>
      <c r="Y375" s="88"/>
      <c r="Z375" s="89"/>
      <c r="AA375" s="89"/>
      <c r="AB375" s="89"/>
      <c r="AC375" s="246"/>
      <c r="AD375" s="247"/>
      <c r="AE375" s="246"/>
      <c r="AF375" s="17"/>
      <c r="AG375" s="10"/>
      <c r="AH375" s="10"/>
      <c r="AI375" s="10"/>
      <c r="AJ375" s="10"/>
      <c r="AK375" s="10"/>
      <c r="AL375" s="10"/>
      <c r="AM375" s="10"/>
      <c r="AN375" s="10"/>
      <c r="AO375" s="10"/>
      <c r="AP375" s="10"/>
      <c r="AQ375" s="10"/>
      <c r="AR375" s="10"/>
      <c r="AS375" s="10"/>
      <c r="AT375" s="10"/>
      <c r="AU375" s="10"/>
    </row>
    <row r="376" spans="2:47" x14ac:dyDescent="0.25">
      <c r="B376" s="15">
        <v>369</v>
      </c>
      <c r="C376" s="90"/>
      <c r="D376" s="56"/>
      <c r="E376" s="87"/>
      <c r="F376" s="87"/>
      <c r="G376" s="87"/>
      <c r="H376" s="91"/>
      <c r="I376" s="91"/>
      <c r="J376" s="91"/>
      <c r="K376" s="91"/>
      <c r="L376" s="91"/>
      <c r="M376" s="87"/>
      <c r="N376" s="92"/>
      <c r="O376" s="93"/>
      <c r="P376" s="94"/>
      <c r="Q376" s="95"/>
      <c r="R376" s="88"/>
      <c r="S376" s="88"/>
      <c r="T376" s="88"/>
      <c r="U376" s="88"/>
      <c r="V376" s="88"/>
      <c r="W376" s="88"/>
      <c r="X376" s="88"/>
      <c r="Y376" s="88"/>
      <c r="Z376" s="89"/>
      <c r="AA376" s="89"/>
      <c r="AB376" s="89"/>
      <c r="AC376" s="246"/>
      <c r="AD376" s="247"/>
      <c r="AE376" s="246"/>
      <c r="AF376" s="17"/>
      <c r="AG376" s="10"/>
      <c r="AH376" s="10"/>
      <c r="AI376" s="10"/>
      <c r="AJ376" s="10"/>
      <c r="AK376" s="10"/>
      <c r="AL376" s="10"/>
      <c r="AM376" s="10"/>
      <c r="AN376" s="10"/>
      <c r="AO376" s="10"/>
      <c r="AP376" s="10"/>
      <c r="AQ376" s="10"/>
      <c r="AR376" s="10"/>
      <c r="AS376" s="10"/>
      <c r="AT376" s="10"/>
      <c r="AU376" s="10"/>
    </row>
    <row r="377" spans="2:47" x14ac:dyDescent="0.25">
      <c r="B377" s="15">
        <v>370</v>
      </c>
      <c r="C377" s="90"/>
      <c r="D377" s="56"/>
      <c r="E377" s="87"/>
      <c r="F377" s="87"/>
      <c r="G377" s="87"/>
      <c r="H377" s="91"/>
      <c r="I377" s="91"/>
      <c r="J377" s="91"/>
      <c r="K377" s="91"/>
      <c r="L377" s="91"/>
      <c r="M377" s="87"/>
      <c r="N377" s="92"/>
      <c r="O377" s="93"/>
      <c r="P377" s="94"/>
      <c r="Q377" s="95"/>
      <c r="R377" s="88"/>
      <c r="S377" s="88"/>
      <c r="T377" s="88"/>
      <c r="U377" s="88"/>
      <c r="V377" s="88"/>
      <c r="W377" s="88"/>
      <c r="X377" s="88"/>
      <c r="Y377" s="88"/>
      <c r="Z377" s="89"/>
      <c r="AA377" s="89"/>
      <c r="AB377" s="89"/>
      <c r="AC377" s="246"/>
      <c r="AD377" s="247"/>
      <c r="AE377" s="246"/>
      <c r="AF377" s="17"/>
      <c r="AG377" s="10"/>
      <c r="AH377" s="10"/>
      <c r="AI377" s="10"/>
      <c r="AJ377" s="10"/>
      <c r="AK377" s="10"/>
      <c r="AL377" s="10"/>
      <c r="AM377" s="10"/>
      <c r="AN377" s="10"/>
      <c r="AO377" s="10"/>
      <c r="AP377" s="10"/>
      <c r="AQ377" s="10"/>
      <c r="AR377" s="10"/>
      <c r="AS377" s="10"/>
      <c r="AT377" s="10"/>
      <c r="AU377" s="10"/>
    </row>
    <row r="378" spans="2:47" x14ac:dyDescent="0.25">
      <c r="B378" s="15">
        <v>371</v>
      </c>
      <c r="C378" s="90"/>
      <c r="D378" s="56"/>
      <c r="E378" s="87"/>
      <c r="F378" s="87"/>
      <c r="G378" s="87"/>
      <c r="H378" s="91"/>
      <c r="I378" s="91"/>
      <c r="J378" s="91"/>
      <c r="K378" s="91"/>
      <c r="L378" s="91"/>
      <c r="M378" s="87"/>
      <c r="N378" s="92"/>
      <c r="O378" s="93"/>
      <c r="P378" s="94"/>
      <c r="Q378" s="95"/>
      <c r="R378" s="88"/>
      <c r="S378" s="88"/>
      <c r="T378" s="88"/>
      <c r="U378" s="88"/>
      <c r="V378" s="88"/>
      <c r="W378" s="88"/>
      <c r="X378" s="88"/>
      <c r="Y378" s="88"/>
      <c r="Z378" s="89"/>
      <c r="AA378" s="89"/>
      <c r="AB378" s="89"/>
      <c r="AC378" s="246"/>
      <c r="AD378" s="247"/>
      <c r="AE378" s="246"/>
      <c r="AF378" s="17"/>
      <c r="AG378" s="10"/>
      <c r="AH378" s="10"/>
      <c r="AI378" s="10"/>
      <c r="AJ378" s="10"/>
      <c r="AK378" s="10"/>
      <c r="AL378" s="10"/>
      <c r="AM378" s="10"/>
      <c r="AN378" s="10"/>
      <c r="AO378" s="10"/>
      <c r="AP378" s="10"/>
      <c r="AQ378" s="10"/>
      <c r="AR378" s="10"/>
      <c r="AS378" s="10"/>
      <c r="AT378" s="10"/>
      <c r="AU378" s="10"/>
    </row>
    <row r="379" spans="2:47" x14ac:dyDescent="0.25">
      <c r="B379" s="15">
        <v>372</v>
      </c>
      <c r="C379" s="90"/>
      <c r="D379" s="56"/>
      <c r="E379" s="87"/>
      <c r="F379" s="87"/>
      <c r="G379" s="87"/>
      <c r="H379" s="91"/>
      <c r="I379" s="91"/>
      <c r="J379" s="91"/>
      <c r="K379" s="91"/>
      <c r="L379" s="91"/>
      <c r="M379" s="87"/>
      <c r="N379" s="92"/>
      <c r="O379" s="93"/>
      <c r="P379" s="94"/>
      <c r="Q379" s="95"/>
      <c r="R379" s="88"/>
      <c r="S379" s="88"/>
      <c r="T379" s="88"/>
      <c r="U379" s="88"/>
      <c r="V379" s="88"/>
      <c r="W379" s="88"/>
      <c r="X379" s="88"/>
      <c r="Y379" s="88"/>
      <c r="Z379" s="89"/>
      <c r="AA379" s="89"/>
      <c r="AB379" s="89"/>
      <c r="AC379" s="246"/>
      <c r="AD379" s="247"/>
      <c r="AE379" s="246"/>
      <c r="AF379" s="17"/>
      <c r="AG379" s="10"/>
      <c r="AH379" s="10"/>
      <c r="AI379" s="10"/>
      <c r="AJ379" s="10"/>
      <c r="AK379" s="10"/>
      <c r="AL379" s="10"/>
      <c r="AM379" s="10"/>
      <c r="AN379" s="10"/>
      <c r="AO379" s="10"/>
      <c r="AP379" s="10"/>
      <c r="AQ379" s="10"/>
      <c r="AR379" s="10"/>
      <c r="AS379" s="10"/>
      <c r="AT379" s="10"/>
      <c r="AU379" s="10"/>
    </row>
    <row r="380" spans="2:47" x14ac:dyDescent="0.25">
      <c r="B380" s="15">
        <v>373</v>
      </c>
      <c r="C380" s="90"/>
      <c r="D380" s="56"/>
      <c r="E380" s="87"/>
      <c r="F380" s="87"/>
      <c r="G380" s="87"/>
      <c r="H380" s="91"/>
      <c r="I380" s="91"/>
      <c r="J380" s="91"/>
      <c r="K380" s="91"/>
      <c r="L380" s="91"/>
      <c r="M380" s="87"/>
      <c r="N380" s="92"/>
      <c r="O380" s="93"/>
      <c r="P380" s="94"/>
      <c r="Q380" s="95"/>
      <c r="R380" s="88"/>
      <c r="S380" s="88"/>
      <c r="T380" s="88"/>
      <c r="U380" s="88"/>
      <c r="V380" s="88"/>
      <c r="W380" s="88"/>
      <c r="X380" s="88"/>
      <c r="Y380" s="88"/>
      <c r="Z380" s="89"/>
      <c r="AA380" s="89"/>
      <c r="AB380" s="89"/>
      <c r="AC380" s="246"/>
      <c r="AD380" s="247"/>
      <c r="AE380" s="246"/>
      <c r="AF380" s="17"/>
      <c r="AG380" s="10"/>
      <c r="AH380" s="10"/>
      <c r="AI380" s="10"/>
      <c r="AJ380" s="10"/>
      <c r="AK380" s="10"/>
      <c r="AL380" s="10"/>
      <c r="AM380" s="10"/>
      <c r="AN380" s="10"/>
      <c r="AO380" s="10"/>
      <c r="AP380" s="10"/>
      <c r="AQ380" s="10"/>
      <c r="AR380" s="10"/>
      <c r="AS380" s="10"/>
      <c r="AT380" s="10"/>
      <c r="AU380" s="10"/>
    </row>
    <row r="381" spans="2:47" x14ac:dyDescent="0.25">
      <c r="B381" s="15">
        <v>374</v>
      </c>
      <c r="C381" s="90"/>
      <c r="D381" s="56"/>
      <c r="E381" s="87"/>
      <c r="F381" s="87"/>
      <c r="G381" s="87"/>
      <c r="H381" s="91"/>
      <c r="I381" s="91"/>
      <c r="J381" s="91"/>
      <c r="K381" s="91"/>
      <c r="L381" s="91"/>
      <c r="M381" s="87"/>
      <c r="N381" s="92"/>
      <c r="O381" s="93"/>
      <c r="P381" s="94"/>
      <c r="Q381" s="95"/>
      <c r="R381" s="88"/>
      <c r="S381" s="88"/>
      <c r="T381" s="88"/>
      <c r="U381" s="88"/>
      <c r="V381" s="88"/>
      <c r="W381" s="88"/>
      <c r="X381" s="88"/>
      <c r="Y381" s="88"/>
      <c r="Z381" s="89"/>
      <c r="AA381" s="89"/>
      <c r="AB381" s="89"/>
      <c r="AC381" s="246"/>
      <c r="AD381" s="247"/>
      <c r="AE381" s="246"/>
      <c r="AF381" s="17"/>
      <c r="AG381" s="10"/>
      <c r="AH381" s="10"/>
      <c r="AI381" s="10"/>
      <c r="AJ381" s="10"/>
      <c r="AK381" s="10"/>
      <c r="AL381" s="10"/>
      <c r="AM381" s="10"/>
      <c r="AN381" s="10"/>
      <c r="AO381" s="10"/>
      <c r="AP381" s="10"/>
      <c r="AQ381" s="10"/>
      <c r="AR381" s="10"/>
      <c r="AS381" s="10"/>
      <c r="AT381" s="10"/>
      <c r="AU381" s="10"/>
    </row>
    <row r="382" spans="2:47" x14ac:dyDescent="0.25">
      <c r="B382" s="15">
        <v>375</v>
      </c>
      <c r="C382" s="90"/>
      <c r="D382" s="56"/>
      <c r="E382" s="87"/>
      <c r="F382" s="87"/>
      <c r="G382" s="87"/>
      <c r="H382" s="91"/>
      <c r="I382" s="91"/>
      <c r="J382" s="91"/>
      <c r="K382" s="91"/>
      <c r="L382" s="91"/>
      <c r="M382" s="87"/>
      <c r="N382" s="92"/>
      <c r="O382" s="93"/>
      <c r="P382" s="94"/>
      <c r="Q382" s="95"/>
      <c r="R382" s="88"/>
      <c r="S382" s="88"/>
      <c r="T382" s="88"/>
      <c r="U382" s="88"/>
      <c r="V382" s="88"/>
      <c r="W382" s="88"/>
      <c r="X382" s="88"/>
      <c r="Y382" s="88"/>
      <c r="Z382" s="89"/>
      <c r="AA382" s="89"/>
      <c r="AB382" s="89"/>
      <c r="AC382" s="246"/>
      <c r="AD382" s="247"/>
      <c r="AE382" s="246"/>
      <c r="AF382" s="17"/>
      <c r="AG382" s="10"/>
      <c r="AH382" s="10"/>
      <c r="AI382" s="10"/>
      <c r="AJ382" s="10"/>
      <c r="AK382" s="10"/>
      <c r="AL382" s="10"/>
      <c r="AM382" s="10"/>
      <c r="AN382" s="10"/>
      <c r="AO382" s="10"/>
      <c r="AP382" s="10"/>
      <c r="AQ382" s="10"/>
      <c r="AR382" s="10"/>
      <c r="AS382" s="10"/>
      <c r="AT382" s="10"/>
      <c r="AU382" s="10"/>
    </row>
    <row r="383" spans="2:47" x14ac:dyDescent="0.25">
      <c r="B383" s="15">
        <v>376</v>
      </c>
      <c r="C383" s="90"/>
      <c r="D383" s="56"/>
      <c r="E383" s="87"/>
      <c r="F383" s="87"/>
      <c r="G383" s="87"/>
      <c r="H383" s="91"/>
      <c r="I383" s="91"/>
      <c r="J383" s="91"/>
      <c r="K383" s="91"/>
      <c r="L383" s="91"/>
      <c r="M383" s="87"/>
      <c r="N383" s="92"/>
      <c r="O383" s="93"/>
      <c r="P383" s="94"/>
      <c r="Q383" s="95"/>
      <c r="R383" s="88"/>
      <c r="S383" s="88"/>
      <c r="T383" s="88"/>
      <c r="U383" s="88"/>
      <c r="V383" s="88"/>
      <c r="W383" s="88"/>
      <c r="X383" s="88"/>
      <c r="Y383" s="88"/>
      <c r="Z383" s="89"/>
      <c r="AA383" s="89"/>
      <c r="AB383" s="89"/>
      <c r="AC383" s="246"/>
      <c r="AD383" s="247"/>
      <c r="AE383" s="246"/>
      <c r="AF383" s="17"/>
      <c r="AG383" s="10"/>
      <c r="AH383" s="10"/>
      <c r="AI383" s="10"/>
      <c r="AJ383" s="10"/>
      <c r="AK383" s="10"/>
      <c r="AL383" s="10"/>
      <c r="AM383" s="10"/>
      <c r="AN383" s="10"/>
      <c r="AO383" s="10"/>
      <c r="AP383" s="10"/>
      <c r="AQ383" s="10"/>
      <c r="AR383" s="10"/>
      <c r="AS383" s="10"/>
      <c r="AT383" s="10"/>
      <c r="AU383" s="10"/>
    </row>
    <row r="384" spans="2:47" x14ac:dyDescent="0.25">
      <c r="B384" s="15">
        <v>377</v>
      </c>
      <c r="C384" s="90"/>
      <c r="D384" s="56"/>
      <c r="E384" s="87"/>
      <c r="F384" s="87"/>
      <c r="G384" s="87"/>
      <c r="H384" s="91"/>
      <c r="I384" s="91"/>
      <c r="J384" s="91"/>
      <c r="K384" s="91"/>
      <c r="L384" s="91"/>
      <c r="M384" s="87"/>
      <c r="N384" s="92"/>
      <c r="O384" s="93"/>
      <c r="P384" s="94"/>
      <c r="Q384" s="95"/>
      <c r="R384" s="88"/>
      <c r="S384" s="88"/>
      <c r="T384" s="88"/>
      <c r="U384" s="88"/>
      <c r="V384" s="88"/>
      <c r="W384" s="88"/>
      <c r="X384" s="88"/>
      <c r="Y384" s="88"/>
      <c r="Z384" s="89"/>
      <c r="AA384" s="89"/>
      <c r="AB384" s="89"/>
      <c r="AC384" s="246"/>
      <c r="AD384" s="247"/>
      <c r="AE384" s="246"/>
      <c r="AF384" s="17"/>
      <c r="AG384" s="10"/>
      <c r="AH384" s="10"/>
      <c r="AI384" s="10"/>
      <c r="AJ384" s="10"/>
      <c r="AK384" s="10"/>
      <c r="AL384" s="10"/>
      <c r="AM384" s="10"/>
      <c r="AN384" s="10"/>
      <c r="AO384" s="10"/>
      <c r="AP384" s="10"/>
      <c r="AQ384" s="10"/>
      <c r="AR384" s="10"/>
      <c r="AS384" s="10"/>
      <c r="AT384" s="10"/>
      <c r="AU384" s="10"/>
    </row>
    <row r="385" spans="2:47" x14ac:dyDescent="0.25">
      <c r="B385" s="15">
        <v>378</v>
      </c>
      <c r="C385" s="90"/>
      <c r="D385" s="56"/>
      <c r="E385" s="87"/>
      <c r="F385" s="87"/>
      <c r="G385" s="87"/>
      <c r="H385" s="91"/>
      <c r="I385" s="91"/>
      <c r="J385" s="91"/>
      <c r="K385" s="91"/>
      <c r="L385" s="91"/>
      <c r="M385" s="87"/>
      <c r="N385" s="92"/>
      <c r="O385" s="93"/>
      <c r="P385" s="94"/>
      <c r="Q385" s="95"/>
      <c r="R385" s="88"/>
      <c r="S385" s="88"/>
      <c r="T385" s="88"/>
      <c r="U385" s="88"/>
      <c r="V385" s="88"/>
      <c r="W385" s="88"/>
      <c r="X385" s="88"/>
      <c r="Y385" s="88"/>
      <c r="Z385" s="89"/>
      <c r="AA385" s="89"/>
      <c r="AB385" s="89"/>
      <c r="AC385" s="246"/>
      <c r="AD385" s="247"/>
      <c r="AE385" s="246"/>
      <c r="AF385" s="17"/>
      <c r="AG385" s="10"/>
      <c r="AH385" s="10"/>
      <c r="AI385" s="10"/>
      <c r="AJ385" s="10"/>
      <c r="AK385" s="10"/>
      <c r="AL385" s="10"/>
      <c r="AM385" s="10"/>
      <c r="AN385" s="10"/>
      <c r="AO385" s="10"/>
      <c r="AP385" s="10"/>
      <c r="AQ385" s="10"/>
      <c r="AR385" s="10"/>
      <c r="AS385" s="10"/>
      <c r="AT385" s="10"/>
      <c r="AU385" s="10"/>
    </row>
    <row r="386" spans="2:47" x14ac:dyDescent="0.25">
      <c r="B386" s="15">
        <v>379</v>
      </c>
      <c r="C386" s="90"/>
      <c r="D386" s="56"/>
      <c r="E386" s="87"/>
      <c r="F386" s="87"/>
      <c r="G386" s="87"/>
      <c r="H386" s="91"/>
      <c r="I386" s="91"/>
      <c r="J386" s="91"/>
      <c r="K386" s="91"/>
      <c r="L386" s="91"/>
      <c r="M386" s="87"/>
      <c r="N386" s="92"/>
      <c r="O386" s="93"/>
      <c r="P386" s="94"/>
      <c r="Q386" s="95"/>
      <c r="R386" s="88"/>
      <c r="S386" s="88"/>
      <c r="T386" s="88"/>
      <c r="U386" s="88"/>
      <c r="V386" s="88"/>
      <c r="W386" s="88"/>
      <c r="X386" s="88"/>
      <c r="Y386" s="88"/>
      <c r="Z386" s="89"/>
      <c r="AA386" s="89"/>
      <c r="AB386" s="89"/>
      <c r="AC386" s="246"/>
      <c r="AD386" s="247"/>
      <c r="AE386" s="246"/>
      <c r="AF386" s="17"/>
      <c r="AG386" s="10"/>
      <c r="AH386" s="10"/>
      <c r="AI386" s="10"/>
      <c r="AJ386" s="10"/>
      <c r="AK386" s="10"/>
      <c r="AL386" s="10"/>
      <c r="AM386" s="10"/>
      <c r="AN386" s="10"/>
      <c r="AO386" s="10"/>
      <c r="AP386" s="10"/>
      <c r="AQ386" s="10"/>
      <c r="AR386" s="10"/>
      <c r="AS386" s="10"/>
      <c r="AT386" s="10"/>
      <c r="AU386" s="10"/>
    </row>
    <row r="387" spans="2:47" x14ac:dyDescent="0.25">
      <c r="B387" s="15">
        <v>380</v>
      </c>
      <c r="C387" s="90"/>
      <c r="D387" s="56"/>
      <c r="E387" s="87"/>
      <c r="F387" s="87"/>
      <c r="G387" s="87"/>
      <c r="H387" s="91"/>
      <c r="I387" s="91"/>
      <c r="J387" s="91"/>
      <c r="K387" s="91"/>
      <c r="L387" s="91"/>
      <c r="M387" s="87"/>
      <c r="N387" s="92"/>
      <c r="O387" s="93"/>
      <c r="P387" s="94"/>
      <c r="Q387" s="95"/>
      <c r="R387" s="88"/>
      <c r="S387" s="88"/>
      <c r="T387" s="88"/>
      <c r="U387" s="88"/>
      <c r="V387" s="88"/>
      <c r="W387" s="88"/>
      <c r="X387" s="88"/>
      <c r="Y387" s="88"/>
      <c r="Z387" s="89"/>
      <c r="AA387" s="89"/>
      <c r="AB387" s="89"/>
      <c r="AC387" s="246"/>
      <c r="AD387" s="247"/>
      <c r="AE387" s="246"/>
      <c r="AF387" s="17"/>
      <c r="AG387" s="10"/>
      <c r="AH387" s="10"/>
      <c r="AI387" s="10"/>
      <c r="AJ387" s="10"/>
      <c r="AK387" s="10"/>
      <c r="AL387" s="10"/>
      <c r="AM387" s="10"/>
      <c r="AN387" s="10"/>
      <c r="AO387" s="10"/>
      <c r="AP387" s="10"/>
      <c r="AQ387" s="10"/>
      <c r="AR387" s="10"/>
      <c r="AS387" s="10"/>
      <c r="AT387" s="10"/>
      <c r="AU387" s="10"/>
    </row>
    <row r="388" spans="2:47" x14ac:dyDescent="0.25">
      <c r="B388" s="15">
        <v>381</v>
      </c>
      <c r="C388" s="90"/>
      <c r="D388" s="56"/>
      <c r="E388" s="87"/>
      <c r="F388" s="87"/>
      <c r="G388" s="87"/>
      <c r="H388" s="91"/>
      <c r="I388" s="91"/>
      <c r="J388" s="91"/>
      <c r="K388" s="91"/>
      <c r="L388" s="91"/>
      <c r="M388" s="87"/>
      <c r="N388" s="92"/>
      <c r="O388" s="93"/>
      <c r="P388" s="94"/>
      <c r="Q388" s="95"/>
      <c r="R388" s="88"/>
      <c r="S388" s="88"/>
      <c r="T388" s="88"/>
      <c r="U388" s="88"/>
      <c r="V388" s="88"/>
      <c r="W388" s="88"/>
      <c r="X388" s="88"/>
      <c r="Y388" s="88"/>
      <c r="Z388" s="89"/>
      <c r="AA388" s="89"/>
      <c r="AB388" s="89"/>
      <c r="AC388" s="246"/>
      <c r="AD388" s="247"/>
      <c r="AE388" s="246"/>
      <c r="AF388" s="17"/>
      <c r="AG388" s="10"/>
      <c r="AH388" s="10"/>
      <c r="AI388" s="10"/>
      <c r="AJ388" s="10"/>
      <c r="AK388" s="10"/>
      <c r="AL388" s="10"/>
      <c r="AM388" s="10"/>
      <c r="AN388" s="10"/>
      <c r="AO388" s="10"/>
      <c r="AP388" s="10"/>
      <c r="AQ388" s="10"/>
      <c r="AR388" s="10"/>
      <c r="AS388" s="10"/>
      <c r="AT388" s="10"/>
      <c r="AU388" s="10"/>
    </row>
    <row r="389" spans="2:47" x14ac:dyDescent="0.25">
      <c r="B389" s="15">
        <v>382</v>
      </c>
      <c r="C389" s="90"/>
      <c r="D389" s="56"/>
      <c r="E389" s="87"/>
      <c r="F389" s="87"/>
      <c r="G389" s="87"/>
      <c r="H389" s="91"/>
      <c r="I389" s="91"/>
      <c r="J389" s="91"/>
      <c r="K389" s="91"/>
      <c r="L389" s="91"/>
      <c r="M389" s="87"/>
      <c r="N389" s="92"/>
      <c r="O389" s="93"/>
      <c r="P389" s="94"/>
      <c r="Q389" s="95"/>
      <c r="R389" s="88"/>
      <c r="S389" s="88"/>
      <c r="T389" s="88"/>
      <c r="U389" s="88"/>
      <c r="V389" s="88"/>
      <c r="W389" s="88"/>
      <c r="X389" s="88"/>
      <c r="Y389" s="88"/>
      <c r="Z389" s="89"/>
      <c r="AA389" s="89"/>
      <c r="AB389" s="89"/>
      <c r="AC389" s="246"/>
      <c r="AD389" s="247"/>
      <c r="AE389" s="246"/>
      <c r="AF389" s="17"/>
      <c r="AG389" s="10"/>
      <c r="AH389" s="10"/>
      <c r="AI389" s="10"/>
      <c r="AJ389" s="10"/>
      <c r="AK389" s="10"/>
      <c r="AL389" s="10"/>
      <c r="AM389" s="10"/>
      <c r="AN389" s="10"/>
      <c r="AO389" s="10"/>
      <c r="AP389" s="10"/>
      <c r="AQ389" s="10"/>
      <c r="AR389" s="10"/>
      <c r="AS389" s="10"/>
      <c r="AT389" s="10"/>
      <c r="AU389" s="10"/>
    </row>
    <row r="390" spans="2:47" x14ac:dyDescent="0.25">
      <c r="B390" s="15">
        <v>383</v>
      </c>
      <c r="C390" s="90"/>
      <c r="D390" s="56"/>
      <c r="E390" s="87"/>
      <c r="F390" s="87"/>
      <c r="G390" s="87"/>
      <c r="H390" s="91"/>
      <c r="I390" s="91"/>
      <c r="J390" s="91"/>
      <c r="K390" s="91"/>
      <c r="L390" s="91"/>
      <c r="M390" s="87"/>
      <c r="N390" s="92"/>
      <c r="O390" s="93"/>
      <c r="P390" s="94"/>
      <c r="Q390" s="95"/>
      <c r="R390" s="88"/>
      <c r="S390" s="88"/>
      <c r="T390" s="88"/>
      <c r="U390" s="88"/>
      <c r="V390" s="88"/>
      <c r="W390" s="88"/>
      <c r="X390" s="88"/>
      <c r="Y390" s="88"/>
      <c r="Z390" s="89"/>
      <c r="AA390" s="89"/>
      <c r="AB390" s="89"/>
      <c r="AC390" s="246"/>
      <c r="AD390" s="247"/>
      <c r="AE390" s="246"/>
      <c r="AF390" s="17"/>
      <c r="AG390" s="10"/>
      <c r="AH390" s="10"/>
      <c r="AI390" s="10"/>
      <c r="AJ390" s="10"/>
      <c r="AK390" s="10"/>
      <c r="AL390" s="10"/>
      <c r="AM390" s="10"/>
      <c r="AN390" s="10"/>
      <c r="AO390" s="10"/>
      <c r="AP390" s="10"/>
      <c r="AQ390" s="10"/>
      <c r="AR390" s="10"/>
      <c r="AS390" s="10"/>
      <c r="AT390" s="10"/>
      <c r="AU390" s="10"/>
    </row>
    <row r="391" spans="2:47" x14ac:dyDescent="0.25">
      <c r="B391" s="15">
        <v>384</v>
      </c>
      <c r="C391" s="90"/>
      <c r="D391" s="56"/>
      <c r="E391" s="87"/>
      <c r="F391" s="87"/>
      <c r="G391" s="87"/>
      <c r="H391" s="91"/>
      <c r="I391" s="91"/>
      <c r="J391" s="91"/>
      <c r="K391" s="91"/>
      <c r="L391" s="91"/>
      <c r="M391" s="87"/>
      <c r="N391" s="92"/>
      <c r="O391" s="93"/>
      <c r="P391" s="94"/>
      <c r="Q391" s="95"/>
      <c r="R391" s="88"/>
      <c r="S391" s="88"/>
      <c r="T391" s="88"/>
      <c r="U391" s="88"/>
      <c r="V391" s="88"/>
      <c r="W391" s="88"/>
      <c r="X391" s="88"/>
      <c r="Y391" s="88"/>
      <c r="Z391" s="89"/>
      <c r="AA391" s="89"/>
      <c r="AB391" s="89"/>
      <c r="AC391" s="246"/>
      <c r="AD391" s="247"/>
      <c r="AE391" s="246"/>
      <c r="AF391" s="17"/>
      <c r="AG391" s="10"/>
      <c r="AH391" s="10"/>
      <c r="AI391" s="10"/>
      <c r="AJ391" s="10"/>
      <c r="AK391" s="10"/>
      <c r="AL391" s="10"/>
      <c r="AM391" s="10"/>
      <c r="AN391" s="10"/>
      <c r="AO391" s="10"/>
      <c r="AP391" s="10"/>
      <c r="AQ391" s="10"/>
      <c r="AR391" s="10"/>
      <c r="AS391" s="10"/>
      <c r="AT391" s="10"/>
      <c r="AU391" s="10"/>
    </row>
    <row r="392" spans="2:47" x14ac:dyDescent="0.25">
      <c r="B392" s="15">
        <v>385</v>
      </c>
      <c r="C392" s="90"/>
      <c r="D392" s="56"/>
      <c r="E392" s="87"/>
      <c r="F392" s="87"/>
      <c r="G392" s="87"/>
      <c r="H392" s="91"/>
      <c r="I392" s="91"/>
      <c r="J392" s="91"/>
      <c r="K392" s="91"/>
      <c r="L392" s="91"/>
      <c r="M392" s="87"/>
      <c r="N392" s="92"/>
      <c r="O392" s="93"/>
      <c r="P392" s="94"/>
      <c r="Q392" s="95"/>
      <c r="R392" s="88"/>
      <c r="S392" s="88"/>
      <c r="T392" s="88"/>
      <c r="U392" s="88"/>
      <c r="V392" s="88"/>
      <c r="W392" s="88"/>
      <c r="X392" s="88"/>
      <c r="Y392" s="88"/>
      <c r="Z392" s="89"/>
      <c r="AA392" s="89"/>
      <c r="AB392" s="89"/>
      <c r="AC392" s="246"/>
      <c r="AD392" s="247"/>
      <c r="AE392" s="246"/>
      <c r="AF392" s="17"/>
      <c r="AG392" s="10"/>
      <c r="AH392" s="10"/>
      <c r="AI392" s="10"/>
      <c r="AJ392" s="10"/>
      <c r="AK392" s="10"/>
      <c r="AL392" s="10"/>
      <c r="AM392" s="10"/>
      <c r="AN392" s="10"/>
      <c r="AO392" s="10"/>
      <c r="AP392" s="10"/>
      <c r="AQ392" s="10"/>
      <c r="AR392" s="10"/>
      <c r="AS392" s="10"/>
      <c r="AT392" s="10"/>
      <c r="AU392" s="10"/>
    </row>
    <row r="393" spans="2:47" x14ac:dyDescent="0.25">
      <c r="B393" s="15">
        <v>386</v>
      </c>
      <c r="C393" s="90"/>
      <c r="D393" s="56"/>
      <c r="E393" s="87"/>
      <c r="F393" s="87"/>
      <c r="G393" s="87"/>
      <c r="H393" s="91"/>
      <c r="I393" s="91"/>
      <c r="J393" s="91"/>
      <c r="K393" s="91"/>
      <c r="L393" s="91"/>
      <c r="M393" s="87"/>
      <c r="N393" s="92"/>
      <c r="O393" s="93"/>
      <c r="P393" s="94"/>
      <c r="Q393" s="95"/>
      <c r="R393" s="88"/>
      <c r="S393" s="88"/>
      <c r="T393" s="88"/>
      <c r="U393" s="88"/>
      <c r="V393" s="88"/>
      <c r="W393" s="88"/>
      <c r="X393" s="88"/>
      <c r="Y393" s="88"/>
      <c r="Z393" s="89"/>
      <c r="AA393" s="89"/>
      <c r="AB393" s="89"/>
      <c r="AC393" s="246"/>
      <c r="AD393" s="247"/>
      <c r="AE393" s="246"/>
      <c r="AF393" s="17"/>
      <c r="AG393" s="10"/>
      <c r="AH393" s="10"/>
      <c r="AI393" s="10"/>
      <c r="AJ393" s="10"/>
      <c r="AK393" s="10"/>
      <c r="AL393" s="10"/>
      <c r="AM393" s="10"/>
      <c r="AN393" s="10"/>
      <c r="AO393" s="10"/>
      <c r="AP393" s="10"/>
      <c r="AQ393" s="10"/>
      <c r="AR393" s="10"/>
      <c r="AS393" s="10"/>
      <c r="AT393" s="10"/>
      <c r="AU393" s="10"/>
    </row>
    <row r="394" spans="2:47" x14ac:dyDescent="0.25">
      <c r="B394" s="15">
        <v>387</v>
      </c>
      <c r="C394" s="90"/>
      <c r="D394" s="56"/>
      <c r="E394" s="87"/>
      <c r="F394" s="87"/>
      <c r="G394" s="87"/>
      <c r="H394" s="91"/>
      <c r="I394" s="91"/>
      <c r="J394" s="91"/>
      <c r="K394" s="91"/>
      <c r="L394" s="91"/>
      <c r="M394" s="87"/>
      <c r="N394" s="92"/>
      <c r="O394" s="93"/>
      <c r="P394" s="94"/>
      <c r="Q394" s="95"/>
      <c r="R394" s="88"/>
      <c r="S394" s="88"/>
      <c r="T394" s="88"/>
      <c r="U394" s="88"/>
      <c r="V394" s="88"/>
      <c r="W394" s="88"/>
      <c r="X394" s="88"/>
      <c r="Y394" s="88"/>
      <c r="Z394" s="89"/>
      <c r="AA394" s="89"/>
      <c r="AB394" s="89"/>
      <c r="AC394" s="246"/>
      <c r="AD394" s="247"/>
      <c r="AE394" s="246"/>
      <c r="AF394" s="17"/>
      <c r="AG394" s="10"/>
      <c r="AH394" s="10"/>
      <c r="AI394" s="10"/>
      <c r="AJ394" s="10"/>
      <c r="AK394" s="10"/>
      <c r="AL394" s="10"/>
      <c r="AM394" s="10"/>
      <c r="AN394" s="10"/>
      <c r="AO394" s="10"/>
      <c r="AP394" s="10"/>
      <c r="AQ394" s="10"/>
      <c r="AR394" s="10"/>
      <c r="AS394" s="10"/>
      <c r="AT394" s="10"/>
      <c r="AU394" s="10"/>
    </row>
    <row r="395" spans="2:47" x14ac:dyDescent="0.25">
      <c r="B395" s="15">
        <v>388</v>
      </c>
      <c r="C395" s="90"/>
      <c r="D395" s="56"/>
      <c r="E395" s="87"/>
      <c r="F395" s="87"/>
      <c r="G395" s="87"/>
      <c r="H395" s="91"/>
      <c r="I395" s="91"/>
      <c r="J395" s="91"/>
      <c r="K395" s="91"/>
      <c r="L395" s="91"/>
      <c r="M395" s="87"/>
      <c r="N395" s="92"/>
      <c r="O395" s="93"/>
      <c r="P395" s="94"/>
      <c r="Q395" s="95"/>
      <c r="R395" s="88"/>
      <c r="S395" s="88"/>
      <c r="T395" s="88"/>
      <c r="U395" s="88"/>
      <c r="V395" s="88"/>
      <c r="W395" s="88"/>
      <c r="X395" s="88"/>
      <c r="Y395" s="88"/>
      <c r="Z395" s="89"/>
      <c r="AA395" s="89"/>
      <c r="AB395" s="89"/>
      <c r="AC395" s="246"/>
      <c r="AD395" s="247"/>
      <c r="AE395" s="246"/>
      <c r="AF395" s="17"/>
      <c r="AG395" s="10"/>
      <c r="AH395" s="10"/>
      <c r="AI395" s="10"/>
      <c r="AJ395" s="10"/>
      <c r="AK395" s="10"/>
      <c r="AL395" s="10"/>
      <c r="AM395" s="10"/>
      <c r="AN395" s="10"/>
      <c r="AO395" s="10"/>
      <c r="AP395" s="10"/>
      <c r="AQ395" s="10"/>
      <c r="AR395" s="10"/>
      <c r="AS395" s="10"/>
      <c r="AT395" s="10"/>
      <c r="AU395" s="10"/>
    </row>
    <row r="396" spans="2:47" x14ac:dyDescent="0.25">
      <c r="B396" s="15">
        <v>389</v>
      </c>
      <c r="C396" s="90"/>
      <c r="D396" s="56"/>
      <c r="E396" s="87"/>
      <c r="F396" s="87"/>
      <c r="G396" s="87"/>
      <c r="H396" s="91"/>
      <c r="I396" s="91"/>
      <c r="J396" s="91"/>
      <c r="K396" s="91"/>
      <c r="L396" s="91"/>
      <c r="M396" s="87"/>
      <c r="N396" s="92"/>
      <c r="O396" s="93"/>
      <c r="P396" s="94"/>
      <c r="Q396" s="95"/>
      <c r="R396" s="88"/>
      <c r="S396" s="88"/>
      <c r="T396" s="88"/>
      <c r="U396" s="88"/>
      <c r="V396" s="88"/>
      <c r="W396" s="88"/>
      <c r="X396" s="88"/>
      <c r="Y396" s="88"/>
      <c r="Z396" s="89"/>
      <c r="AA396" s="89"/>
      <c r="AB396" s="89"/>
      <c r="AC396" s="246"/>
      <c r="AD396" s="247"/>
      <c r="AE396" s="246"/>
      <c r="AF396" s="17"/>
      <c r="AG396" s="10"/>
      <c r="AH396" s="10"/>
      <c r="AI396" s="10"/>
      <c r="AJ396" s="10"/>
      <c r="AK396" s="10"/>
      <c r="AL396" s="10"/>
      <c r="AM396" s="10"/>
      <c r="AN396" s="10"/>
      <c r="AO396" s="10"/>
      <c r="AP396" s="10"/>
      <c r="AQ396" s="10"/>
      <c r="AR396" s="10"/>
      <c r="AS396" s="10"/>
      <c r="AT396" s="10"/>
      <c r="AU396" s="10"/>
    </row>
    <row r="397" spans="2:47" x14ac:dyDescent="0.25">
      <c r="B397" s="15">
        <v>390</v>
      </c>
      <c r="C397" s="90"/>
      <c r="D397" s="56"/>
      <c r="E397" s="87"/>
      <c r="F397" s="87"/>
      <c r="G397" s="87"/>
      <c r="H397" s="91"/>
      <c r="I397" s="91"/>
      <c r="J397" s="91"/>
      <c r="K397" s="91"/>
      <c r="L397" s="91"/>
      <c r="M397" s="87"/>
      <c r="N397" s="92"/>
      <c r="O397" s="93"/>
      <c r="P397" s="94"/>
      <c r="Q397" s="95"/>
      <c r="R397" s="88"/>
      <c r="S397" s="88"/>
      <c r="T397" s="88"/>
      <c r="U397" s="88"/>
      <c r="V397" s="88"/>
      <c r="W397" s="88"/>
      <c r="X397" s="88"/>
      <c r="Y397" s="88"/>
      <c r="Z397" s="89"/>
      <c r="AA397" s="89"/>
      <c r="AB397" s="89"/>
      <c r="AC397" s="246"/>
      <c r="AD397" s="247"/>
      <c r="AE397" s="246"/>
      <c r="AF397" s="17"/>
      <c r="AG397" s="10"/>
      <c r="AH397" s="10"/>
      <c r="AI397" s="10"/>
      <c r="AJ397" s="10"/>
      <c r="AK397" s="10"/>
      <c r="AL397" s="10"/>
      <c r="AM397" s="10"/>
      <c r="AN397" s="10"/>
      <c r="AO397" s="10"/>
      <c r="AP397" s="10"/>
      <c r="AQ397" s="10"/>
      <c r="AR397" s="10"/>
      <c r="AS397" s="10"/>
      <c r="AT397" s="10"/>
      <c r="AU397" s="10"/>
    </row>
    <row r="398" spans="2:47" x14ac:dyDescent="0.25">
      <c r="B398" s="15">
        <v>391</v>
      </c>
      <c r="C398" s="90"/>
      <c r="D398" s="56"/>
      <c r="E398" s="87"/>
      <c r="F398" s="87"/>
      <c r="G398" s="87"/>
      <c r="H398" s="91"/>
      <c r="I398" s="91"/>
      <c r="J398" s="91"/>
      <c r="K398" s="91"/>
      <c r="L398" s="91"/>
      <c r="M398" s="87"/>
      <c r="N398" s="92"/>
      <c r="O398" s="93"/>
      <c r="P398" s="94"/>
      <c r="Q398" s="95"/>
      <c r="R398" s="88"/>
      <c r="S398" s="88"/>
      <c r="T398" s="88"/>
      <c r="U398" s="88"/>
      <c r="V398" s="88"/>
      <c r="W398" s="88"/>
      <c r="X398" s="88"/>
      <c r="Y398" s="88"/>
      <c r="Z398" s="89"/>
      <c r="AA398" s="89"/>
      <c r="AB398" s="89"/>
      <c r="AC398" s="246"/>
      <c r="AD398" s="247"/>
      <c r="AE398" s="246"/>
      <c r="AF398" s="17"/>
      <c r="AG398" s="10"/>
      <c r="AH398" s="10"/>
      <c r="AI398" s="10"/>
      <c r="AJ398" s="10"/>
      <c r="AK398" s="10"/>
      <c r="AL398" s="10"/>
      <c r="AM398" s="10"/>
      <c r="AN398" s="10"/>
      <c r="AO398" s="10"/>
      <c r="AP398" s="10"/>
      <c r="AQ398" s="10"/>
      <c r="AR398" s="10"/>
      <c r="AS398" s="10"/>
      <c r="AT398" s="10"/>
      <c r="AU398" s="10"/>
    </row>
    <row r="399" spans="2:47" x14ac:dyDescent="0.25">
      <c r="B399" s="15">
        <v>392</v>
      </c>
      <c r="C399" s="90"/>
      <c r="D399" s="56"/>
      <c r="E399" s="87"/>
      <c r="F399" s="87"/>
      <c r="G399" s="87"/>
      <c r="H399" s="91"/>
      <c r="I399" s="91"/>
      <c r="J399" s="91"/>
      <c r="K399" s="91"/>
      <c r="L399" s="91"/>
      <c r="M399" s="87"/>
      <c r="N399" s="92"/>
      <c r="O399" s="93"/>
      <c r="P399" s="94"/>
      <c r="Q399" s="95"/>
      <c r="R399" s="88"/>
      <c r="S399" s="88"/>
      <c r="T399" s="88"/>
      <c r="U399" s="88"/>
      <c r="V399" s="88"/>
      <c r="W399" s="88"/>
      <c r="X399" s="88"/>
      <c r="Y399" s="88"/>
      <c r="Z399" s="89"/>
      <c r="AA399" s="89"/>
      <c r="AB399" s="89"/>
      <c r="AC399" s="246"/>
      <c r="AD399" s="247"/>
      <c r="AE399" s="246"/>
      <c r="AF399" s="17"/>
      <c r="AG399" s="10"/>
      <c r="AH399" s="10"/>
      <c r="AI399" s="10"/>
      <c r="AJ399" s="10"/>
      <c r="AK399" s="10"/>
      <c r="AL399" s="10"/>
      <c r="AM399" s="10"/>
      <c r="AN399" s="10"/>
      <c r="AO399" s="10"/>
      <c r="AP399" s="10"/>
      <c r="AQ399" s="10"/>
      <c r="AR399" s="10"/>
      <c r="AS399" s="10"/>
      <c r="AT399" s="10"/>
      <c r="AU399" s="10"/>
    </row>
    <row r="400" spans="2:47" x14ac:dyDescent="0.25">
      <c r="B400" s="15">
        <v>393</v>
      </c>
      <c r="C400" s="90"/>
      <c r="D400" s="56"/>
      <c r="E400" s="87"/>
      <c r="F400" s="87"/>
      <c r="G400" s="87"/>
      <c r="H400" s="91"/>
      <c r="I400" s="91"/>
      <c r="J400" s="91"/>
      <c r="K400" s="91"/>
      <c r="L400" s="91"/>
      <c r="M400" s="87"/>
      <c r="N400" s="92"/>
      <c r="O400" s="93"/>
      <c r="P400" s="94"/>
      <c r="Q400" s="95"/>
      <c r="R400" s="88"/>
      <c r="S400" s="88"/>
      <c r="T400" s="88"/>
      <c r="U400" s="88"/>
      <c r="V400" s="88"/>
      <c r="W400" s="88"/>
      <c r="X400" s="88"/>
      <c r="Y400" s="88"/>
      <c r="Z400" s="89"/>
      <c r="AA400" s="89"/>
      <c r="AB400" s="89"/>
      <c r="AC400" s="246"/>
      <c r="AD400" s="247"/>
      <c r="AE400" s="246"/>
      <c r="AF400" s="17"/>
      <c r="AG400" s="10"/>
      <c r="AH400" s="10"/>
      <c r="AI400" s="10"/>
      <c r="AJ400" s="10"/>
      <c r="AK400" s="10"/>
      <c r="AL400" s="10"/>
      <c r="AM400" s="10"/>
      <c r="AN400" s="10"/>
      <c r="AO400" s="10"/>
      <c r="AP400" s="10"/>
      <c r="AQ400" s="10"/>
      <c r="AR400" s="10"/>
      <c r="AS400" s="10"/>
      <c r="AT400" s="10"/>
      <c r="AU400" s="10"/>
    </row>
    <row r="401" spans="2:47" x14ac:dyDescent="0.25">
      <c r="B401" s="15">
        <v>394</v>
      </c>
      <c r="C401" s="90"/>
      <c r="D401" s="56"/>
      <c r="E401" s="87"/>
      <c r="F401" s="87"/>
      <c r="G401" s="87"/>
      <c r="H401" s="91"/>
      <c r="I401" s="91"/>
      <c r="J401" s="91"/>
      <c r="K401" s="91"/>
      <c r="L401" s="91"/>
      <c r="M401" s="87"/>
      <c r="N401" s="92"/>
      <c r="O401" s="93"/>
      <c r="P401" s="94"/>
      <c r="Q401" s="95"/>
      <c r="R401" s="88"/>
      <c r="S401" s="88"/>
      <c r="T401" s="88"/>
      <c r="U401" s="88"/>
      <c r="V401" s="88"/>
      <c r="W401" s="88"/>
      <c r="X401" s="88"/>
      <c r="Y401" s="88"/>
      <c r="Z401" s="89"/>
      <c r="AA401" s="89"/>
      <c r="AB401" s="89"/>
      <c r="AC401" s="246"/>
      <c r="AD401" s="247"/>
      <c r="AE401" s="246"/>
      <c r="AF401" s="17"/>
      <c r="AG401" s="10"/>
      <c r="AH401" s="10"/>
      <c r="AI401" s="10"/>
      <c r="AJ401" s="10"/>
      <c r="AK401" s="10"/>
      <c r="AL401" s="10"/>
      <c r="AM401" s="10"/>
      <c r="AN401" s="10"/>
      <c r="AO401" s="10"/>
      <c r="AP401" s="10"/>
      <c r="AQ401" s="10"/>
      <c r="AR401" s="10"/>
      <c r="AS401" s="10"/>
      <c r="AT401" s="10"/>
      <c r="AU401" s="10"/>
    </row>
    <row r="402" spans="2:47" x14ac:dyDescent="0.25">
      <c r="B402" s="15">
        <v>395</v>
      </c>
      <c r="C402" s="90"/>
      <c r="D402" s="56"/>
      <c r="E402" s="87"/>
      <c r="F402" s="87"/>
      <c r="G402" s="87"/>
      <c r="H402" s="91"/>
      <c r="I402" s="91"/>
      <c r="J402" s="91"/>
      <c r="K402" s="91"/>
      <c r="L402" s="91"/>
      <c r="M402" s="87"/>
      <c r="N402" s="92"/>
      <c r="O402" s="93"/>
      <c r="P402" s="94"/>
      <c r="Q402" s="95"/>
      <c r="R402" s="88"/>
      <c r="S402" s="88"/>
      <c r="T402" s="88"/>
      <c r="U402" s="88"/>
      <c r="V402" s="88"/>
      <c r="W402" s="88"/>
      <c r="X402" s="88"/>
      <c r="Y402" s="88"/>
      <c r="Z402" s="89"/>
      <c r="AA402" s="89"/>
      <c r="AB402" s="89"/>
      <c r="AC402" s="246"/>
      <c r="AD402" s="247"/>
      <c r="AE402" s="246"/>
      <c r="AF402" s="17"/>
      <c r="AG402" s="10"/>
      <c r="AH402" s="10"/>
      <c r="AI402" s="10"/>
      <c r="AJ402" s="10"/>
      <c r="AK402" s="10"/>
      <c r="AL402" s="10"/>
      <c r="AM402" s="10"/>
      <c r="AN402" s="10"/>
      <c r="AO402" s="10"/>
      <c r="AP402" s="10"/>
      <c r="AQ402" s="10"/>
      <c r="AR402" s="10"/>
      <c r="AS402" s="10"/>
      <c r="AT402" s="10"/>
      <c r="AU402" s="10"/>
    </row>
    <row r="403" spans="2:47" x14ac:dyDescent="0.25">
      <c r="B403" s="15">
        <v>396</v>
      </c>
      <c r="C403" s="90"/>
      <c r="D403" s="56"/>
      <c r="E403" s="87"/>
      <c r="F403" s="87"/>
      <c r="G403" s="87"/>
      <c r="H403" s="91"/>
      <c r="I403" s="91"/>
      <c r="J403" s="91"/>
      <c r="K403" s="91"/>
      <c r="L403" s="91"/>
      <c r="M403" s="87"/>
      <c r="N403" s="92"/>
      <c r="O403" s="93"/>
      <c r="P403" s="94"/>
      <c r="Q403" s="95"/>
      <c r="R403" s="88"/>
      <c r="S403" s="88"/>
      <c r="T403" s="88"/>
      <c r="U403" s="88"/>
      <c r="V403" s="88"/>
      <c r="W403" s="88"/>
      <c r="X403" s="88"/>
      <c r="Y403" s="88"/>
      <c r="Z403" s="89"/>
      <c r="AA403" s="89"/>
      <c r="AB403" s="89"/>
      <c r="AC403" s="246"/>
      <c r="AD403" s="247"/>
      <c r="AE403" s="246"/>
      <c r="AF403" s="17"/>
      <c r="AG403" s="10"/>
      <c r="AH403" s="10"/>
      <c r="AI403" s="10"/>
      <c r="AJ403" s="10"/>
      <c r="AK403" s="10"/>
      <c r="AL403" s="10"/>
      <c r="AM403" s="10"/>
      <c r="AN403" s="10"/>
      <c r="AO403" s="10"/>
      <c r="AP403" s="10"/>
      <c r="AQ403" s="10"/>
      <c r="AR403" s="10"/>
      <c r="AS403" s="10"/>
      <c r="AT403" s="10"/>
      <c r="AU403" s="10"/>
    </row>
    <row r="404" spans="2:47" x14ac:dyDescent="0.25">
      <c r="B404" s="15">
        <v>397</v>
      </c>
      <c r="C404" s="90"/>
      <c r="D404" s="56"/>
      <c r="E404" s="87"/>
      <c r="F404" s="87"/>
      <c r="G404" s="87"/>
      <c r="H404" s="91"/>
      <c r="I404" s="91"/>
      <c r="J404" s="91"/>
      <c r="K404" s="91"/>
      <c r="L404" s="91"/>
      <c r="M404" s="87"/>
      <c r="N404" s="92"/>
      <c r="O404" s="93"/>
      <c r="P404" s="94"/>
      <c r="Q404" s="95"/>
      <c r="R404" s="88"/>
      <c r="S404" s="88"/>
      <c r="T404" s="88"/>
      <c r="U404" s="88"/>
      <c r="V404" s="88"/>
      <c r="W404" s="88"/>
      <c r="X404" s="88"/>
      <c r="Y404" s="88"/>
      <c r="Z404" s="89"/>
      <c r="AA404" s="89"/>
      <c r="AB404" s="89"/>
      <c r="AC404" s="246"/>
      <c r="AD404" s="247"/>
      <c r="AE404" s="246"/>
      <c r="AF404" s="17"/>
      <c r="AG404" s="10"/>
      <c r="AH404" s="10"/>
      <c r="AI404" s="10"/>
      <c r="AJ404" s="10"/>
      <c r="AK404" s="10"/>
      <c r="AL404" s="10"/>
      <c r="AM404" s="10"/>
      <c r="AN404" s="10"/>
      <c r="AO404" s="10"/>
      <c r="AP404" s="10"/>
      <c r="AQ404" s="10"/>
      <c r="AR404" s="10"/>
      <c r="AS404" s="10"/>
      <c r="AT404" s="10"/>
      <c r="AU404" s="10"/>
    </row>
    <row r="405" spans="2:47" x14ac:dyDescent="0.25">
      <c r="B405" s="15">
        <v>398</v>
      </c>
      <c r="C405" s="90"/>
      <c r="D405" s="56"/>
      <c r="E405" s="87"/>
      <c r="F405" s="87"/>
      <c r="G405" s="87"/>
      <c r="H405" s="91"/>
      <c r="I405" s="91"/>
      <c r="J405" s="91"/>
      <c r="K405" s="91"/>
      <c r="L405" s="91"/>
      <c r="M405" s="87"/>
      <c r="N405" s="92"/>
      <c r="O405" s="93"/>
      <c r="P405" s="94"/>
      <c r="Q405" s="95"/>
      <c r="R405" s="88"/>
      <c r="S405" s="88"/>
      <c r="T405" s="88"/>
      <c r="U405" s="88"/>
      <c r="V405" s="88"/>
      <c r="W405" s="88"/>
      <c r="X405" s="88"/>
      <c r="Y405" s="88"/>
      <c r="Z405" s="89"/>
      <c r="AA405" s="89"/>
      <c r="AB405" s="89"/>
      <c r="AC405" s="246"/>
      <c r="AD405" s="247"/>
      <c r="AE405" s="246"/>
      <c r="AF405" s="17"/>
      <c r="AG405" s="10"/>
      <c r="AH405" s="10"/>
      <c r="AI405" s="10"/>
      <c r="AJ405" s="10"/>
      <c r="AK405" s="10"/>
      <c r="AL405" s="10"/>
      <c r="AM405" s="10"/>
      <c r="AN405" s="10"/>
      <c r="AO405" s="10"/>
      <c r="AP405" s="10"/>
      <c r="AQ405" s="10"/>
      <c r="AR405" s="10"/>
      <c r="AS405" s="10"/>
      <c r="AT405" s="10"/>
      <c r="AU405" s="10"/>
    </row>
    <row r="406" spans="2:47" x14ac:dyDescent="0.25">
      <c r="B406" s="15">
        <v>399</v>
      </c>
      <c r="C406" s="90"/>
      <c r="D406" s="56"/>
      <c r="E406" s="87"/>
      <c r="F406" s="87"/>
      <c r="G406" s="87"/>
      <c r="H406" s="91"/>
      <c r="I406" s="91"/>
      <c r="J406" s="91"/>
      <c r="K406" s="91"/>
      <c r="L406" s="91"/>
      <c r="M406" s="87"/>
      <c r="N406" s="92"/>
      <c r="O406" s="93"/>
      <c r="P406" s="94"/>
      <c r="Q406" s="95"/>
      <c r="R406" s="88"/>
      <c r="S406" s="88"/>
      <c r="T406" s="88"/>
      <c r="U406" s="88"/>
      <c r="V406" s="88"/>
      <c r="W406" s="88"/>
      <c r="X406" s="88"/>
      <c r="Y406" s="88"/>
      <c r="Z406" s="89"/>
      <c r="AA406" s="89"/>
      <c r="AB406" s="89"/>
      <c r="AC406" s="246"/>
      <c r="AD406" s="247"/>
      <c r="AE406" s="246"/>
      <c r="AF406" s="17"/>
      <c r="AG406" s="10"/>
      <c r="AH406" s="10"/>
      <c r="AI406" s="10"/>
      <c r="AJ406" s="10"/>
      <c r="AK406" s="10"/>
      <c r="AL406" s="10"/>
      <c r="AM406" s="10"/>
      <c r="AN406" s="10"/>
      <c r="AO406" s="10"/>
      <c r="AP406" s="10"/>
      <c r="AQ406" s="10"/>
      <c r="AR406" s="10"/>
      <c r="AS406" s="10"/>
      <c r="AT406" s="10"/>
      <c r="AU406" s="10"/>
    </row>
    <row r="407" spans="2:47" x14ac:dyDescent="0.25">
      <c r="B407" s="15">
        <v>400</v>
      </c>
      <c r="C407" s="90"/>
      <c r="D407" s="56"/>
      <c r="E407" s="87"/>
      <c r="F407" s="87"/>
      <c r="G407" s="87"/>
      <c r="H407" s="91"/>
      <c r="I407" s="91"/>
      <c r="J407" s="91"/>
      <c r="K407" s="91"/>
      <c r="L407" s="91"/>
      <c r="M407" s="87"/>
      <c r="N407" s="92"/>
      <c r="O407" s="93"/>
      <c r="P407" s="94"/>
      <c r="Q407" s="95"/>
      <c r="R407" s="88"/>
      <c r="S407" s="88"/>
      <c r="T407" s="88"/>
      <c r="U407" s="88"/>
      <c r="V407" s="88"/>
      <c r="W407" s="88"/>
      <c r="X407" s="88"/>
      <c r="Y407" s="88"/>
      <c r="Z407" s="89"/>
      <c r="AA407" s="89"/>
      <c r="AB407" s="89"/>
      <c r="AC407" s="246"/>
      <c r="AD407" s="247"/>
      <c r="AE407" s="246"/>
      <c r="AF407" s="17"/>
      <c r="AG407" s="10"/>
      <c r="AH407" s="10"/>
      <c r="AI407" s="10"/>
      <c r="AJ407" s="10"/>
      <c r="AK407" s="10"/>
      <c r="AL407" s="10"/>
      <c r="AM407" s="10"/>
      <c r="AN407" s="10"/>
      <c r="AO407" s="10"/>
      <c r="AP407" s="10"/>
      <c r="AQ407" s="10"/>
      <c r="AR407" s="10"/>
      <c r="AS407" s="10"/>
      <c r="AT407" s="10"/>
      <c r="AU407" s="10"/>
    </row>
    <row r="408" spans="2:47" x14ac:dyDescent="0.25">
      <c r="B408" s="15">
        <v>401</v>
      </c>
      <c r="C408" s="90"/>
      <c r="D408" s="56"/>
      <c r="E408" s="87"/>
      <c r="F408" s="87"/>
      <c r="G408" s="87"/>
      <c r="H408" s="91"/>
      <c r="I408" s="91"/>
      <c r="J408" s="91"/>
      <c r="K408" s="91"/>
      <c r="L408" s="91"/>
      <c r="M408" s="87"/>
      <c r="N408" s="92"/>
      <c r="O408" s="93"/>
      <c r="P408" s="94"/>
      <c r="Q408" s="95"/>
      <c r="R408" s="88"/>
      <c r="S408" s="88"/>
      <c r="T408" s="88"/>
      <c r="U408" s="88"/>
      <c r="V408" s="88"/>
      <c r="W408" s="88"/>
      <c r="X408" s="88"/>
      <c r="Y408" s="88"/>
      <c r="Z408" s="89"/>
      <c r="AA408" s="89"/>
      <c r="AB408" s="89"/>
      <c r="AC408" s="246"/>
      <c r="AD408" s="247"/>
      <c r="AE408" s="246"/>
      <c r="AF408" s="17"/>
      <c r="AG408" s="10"/>
      <c r="AH408" s="10"/>
      <c r="AI408" s="10"/>
      <c r="AJ408" s="10"/>
      <c r="AK408" s="10"/>
      <c r="AL408" s="10"/>
      <c r="AM408" s="10"/>
      <c r="AN408" s="10"/>
      <c r="AO408" s="10"/>
      <c r="AP408" s="10"/>
      <c r="AQ408" s="10"/>
      <c r="AR408" s="10"/>
      <c r="AS408" s="10"/>
      <c r="AT408" s="10"/>
      <c r="AU408" s="10"/>
    </row>
    <row r="409" spans="2:47" x14ac:dyDescent="0.25">
      <c r="B409" s="15">
        <v>402</v>
      </c>
      <c r="C409" s="90"/>
      <c r="D409" s="56"/>
      <c r="E409" s="87"/>
      <c r="F409" s="87"/>
      <c r="G409" s="87"/>
      <c r="H409" s="91"/>
      <c r="I409" s="91"/>
      <c r="J409" s="91"/>
      <c r="K409" s="91"/>
      <c r="L409" s="91"/>
      <c r="M409" s="87"/>
      <c r="N409" s="92"/>
      <c r="O409" s="93"/>
      <c r="P409" s="94"/>
      <c r="Q409" s="95"/>
      <c r="R409" s="88"/>
      <c r="S409" s="88"/>
      <c r="T409" s="88"/>
      <c r="U409" s="88"/>
      <c r="V409" s="88"/>
      <c r="W409" s="88"/>
      <c r="X409" s="88"/>
      <c r="Y409" s="88"/>
      <c r="Z409" s="89"/>
      <c r="AA409" s="89"/>
      <c r="AB409" s="89"/>
      <c r="AC409" s="246"/>
      <c r="AD409" s="247"/>
      <c r="AE409" s="246"/>
      <c r="AF409" s="17"/>
      <c r="AG409" s="10"/>
      <c r="AH409" s="10"/>
      <c r="AI409" s="10"/>
      <c r="AJ409" s="10"/>
      <c r="AK409" s="10"/>
      <c r="AL409" s="10"/>
      <c r="AM409" s="10"/>
      <c r="AN409" s="10"/>
      <c r="AO409" s="10"/>
      <c r="AP409" s="10"/>
      <c r="AQ409" s="10"/>
      <c r="AR409" s="10"/>
      <c r="AS409" s="10"/>
      <c r="AT409" s="10"/>
      <c r="AU409" s="10"/>
    </row>
    <row r="410" spans="2:47" x14ac:dyDescent="0.25">
      <c r="B410" s="15">
        <v>403</v>
      </c>
      <c r="C410" s="90"/>
      <c r="D410" s="56"/>
      <c r="E410" s="87"/>
      <c r="F410" s="87"/>
      <c r="G410" s="87"/>
      <c r="H410" s="91"/>
      <c r="I410" s="91"/>
      <c r="J410" s="91"/>
      <c r="K410" s="91"/>
      <c r="L410" s="91"/>
      <c r="M410" s="87"/>
      <c r="N410" s="92"/>
      <c r="O410" s="93"/>
      <c r="P410" s="94"/>
      <c r="Q410" s="95"/>
      <c r="R410" s="88"/>
      <c r="S410" s="88"/>
      <c r="T410" s="88"/>
      <c r="U410" s="88"/>
      <c r="V410" s="88"/>
      <c r="W410" s="88"/>
      <c r="X410" s="88"/>
      <c r="Y410" s="88"/>
      <c r="Z410" s="89"/>
      <c r="AA410" s="89"/>
      <c r="AB410" s="89"/>
      <c r="AC410" s="246"/>
      <c r="AD410" s="247"/>
      <c r="AE410" s="246"/>
      <c r="AF410" s="17"/>
      <c r="AG410" s="10"/>
      <c r="AH410" s="10"/>
      <c r="AI410" s="10"/>
      <c r="AJ410" s="10"/>
      <c r="AK410" s="10"/>
      <c r="AL410" s="10"/>
      <c r="AM410" s="10"/>
      <c r="AN410" s="10"/>
      <c r="AO410" s="10"/>
      <c r="AP410" s="10"/>
      <c r="AQ410" s="10"/>
      <c r="AR410" s="10"/>
      <c r="AS410" s="10"/>
      <c r="AT410" s="10"/>
      <c r="AU410" s="10"/>
    </row>
    <row r="411" spans="2:47" x14ac:dyDescent="0.25">
      <c r="B411" s="15">
        <v>404</v>
      </c>
      <c r="C411" s="90"/>
      <c r="D411" s="56"/>
      <c r="E411" s="87"/>
      <c r="F411" s="87"/>
      <c r="G411" s="87"/>
      <c r="H411" s="91"/>
      <c r="I411" s="91"/>
      <c r="J411" s="91"/>
      <c r="K411" s="91"/>
      <c r="L411" s="91"/>
      <c r="M411" s="87"/>
      <c r="N411" s="92"/>
      <c r="O411" s="93"/>
      <c r="P411" s="94"/>
      <c r="Q411" s="95"/>
      <c r="R411" s="88"/>
      <c r="S411" s="88"/>
      <c r="T411" s="88"/>
      <c r="U411" s="88"/>
      <c r="V411" s="88"/>
      <c r="W411" s="88"/>
      <c r="X411" s="88"/>
      <c r="Y411" s="88"/>
      <c r="Z411" s="89"/>
      <c r="AA411" s="89"/>
      <c r="AB411" s="89"/>
      <c r="AC411" s="246"/>
      <c r="AD411" s="247"/>
      <c r="AE411" s="246"/>
      <c r="AF411" s="17"/>
      <c r="AG411" s="10"/>
      <c r="AH411" s="10"/>
      <c r="AI411" s="10"/>
      <c r="AJ411" s="10"/>
      <c r="AK411" s="10"/>
      <c r="AL411" s="10"/>
      <c r="AM411" s="10"/>
      <c r="AN411" s="10"/>
      <c r="AO411" s="10"/>
      <c r="AP411" s="10"/>
      <c r="AQ411" s="10"/>
      <c r="AR411" s="10"/>
      <c r="AS411" s="10"/>
      <c r="AT411" s="10"/>
      <c r="AU411" s="10"/>
    </row>
    <row r="412" spans="2:47" x14ac:dyDescent="0.25">
      <c r="B412" s="15">
        <v>405</v>
      </c>
      <c r="C412" s="90"/>
      <c r="D412" s="56"/>
      <c r="E412" s="87"/>
      <c r="F412" s="87"/>
      <c r="G412" s="87"/>
      <c r="H412" s="91"/>
      <c r="I412" s="91"/>
      <c r="J412" s="91"/>
      <c r="K412" s="91"/>
      <c r="L412" s="91"/>
      <c r="M412" s="87"/>
      <c r="N412" s="92"/>
      <c r="O412" s="93"/>
      <c r="P412" s="94"/>
      <c r="Q412" s="95"/>
      <c r="R412" s="88"/>
      <c r="S412" s="88"/>
      <c r="T412" s="88"/>
      <c r="U412" s="88"/>
      <c r="V412" s="88"/>
      <c r="W412" s="88"/>
      <c r="X412" s="88"/>
      <c r="Y412" s="88"/>
      <c r="Z412" s="89"/>
      <c r="AA412" s="89"/>
      <c r="AB412" s="89"/>
      <c r="AC412" s="246"/>
      <c r="AD412" s="247"/>
      <c r="AE412" s="246"/>
      <c r="AF412" s="17"/>
      <c r="AG412" s="10"/>
      <c r="AH412" s="10"/>
      <c r="AI412" s="10"/>
      <c r="AJ412" s="10"/>
      <c r="AK412" s="10"/>
      <c r="AL412" s="10"/>
      <c r="AM412" s="10"/>
      <c r="AN412" s="10"/>
      <c r="AO412" s="10"/>
      <c r="AP412" s="10"/>
      <c r="AQ412" s="10"/>
      <c r="AR412" s="10"/>
      <c r="AS412" s="10"/>
      <c r="AT412" s="10"/>
      <c r="AU412" s="10"/>
    </row>
    <row r="413" spans="2:47" x14ac:dyDescent="0.25">
      <c r="B413" s="15">
        <v>406</v>
      </c>
      <c r="C413" s="90"/>
      <c r="D413" s="56"/>
      <c r="E413" s="87"/>
      <c r="F413" s="87"/>
      <c r="G413" s="87"/>
      <c r="H413" s="91"/>
      <c r="I413" s="91"/>
      <c r="J413" s="91"/>
      <c r="K413" s="91"/>
      <c r="L413" s="91"/>
      <c r="M413" s="87"/>
      <c r="N413" s="92"/>
      <c r="O413" s="93"/>
      <c r="P413" s="94"/>
      <c r="Q413" s="95"/>
      <c r="R413" s="88"/>
      <c r="S413" s="88"/>
      <c r="T413" s="88"/>
      <c r="U413" s="88"/>
      <c r="V413" s="88"/>
      <c r="W413" s="88"/>
      <c r="X413" s="88"/>
      <c r="Y413" s="88"/>
      <c r="Z413" s="89"/>
      <c r="AA413" s="89"/>
      <c r="AB413" s="89"/>
      <c r="AC413" s="246"/>
      <c r="AD413" s="247"/>
      <c r="AE413" s="246"/>
      <c r="AF413" s="17"/>
      <c r="AG413" s="10"/>
      <c r="AH413" s="10"/>
      <c r="AI413" s="10"/>
      <c r="AJ413" s="10"/>
      <c r="AK413" s="10"/>
      <c r="AL413" s="10"/>
      <c r="AM413" s="10"/>
      <c r="AN413" s="10"/>
      <c r="AO413" s="10"/>
      <c r="AP413" s="10"/>
      <c r="AQ413" s="10"/>
      <c r="AR413" s="10"/>
      <c r="AS413" s="10"/>
      <c r="AT413" s="10"/>
      <c r="AU413" s="10"/>
    </row>
    <row r="414" spans="2:47" x14ac:dyDescent="0.25">
      <c r="B414" s="15">
        <v>407</v>
      </c>
      <c r="C414" s="90"/>
      <c r="D414" s="56"/>
      <c r="E414" s="87"/>
      <c r="F414" s="87"/>
      <c r="G414" s="87"/>
      <c r="H414" s="91"/>
      <c r="I414" s="91"/>
      <c r="J414" s="91"/>
      <c r="K414" s="91"/>
      <c r="L414" s="91"/>
      <c r="M414" s="87"/>
      <c r="N414" s="92"/>
      <c r="O414" s="93"/>
      <c r="P414" s="94"/>
      <c r="Q414" s="95"/>
      <c r="R414" s="88"/>
      <c r="S414" s="88"/>
      <c r="T414" s="88"/>
      <c r="U414" s="88"/>
      <c r="V414" s="88"/>
      <c r="W414" s="88"/>
      <c r="X414" s="88"/>
      <c r="Y414" s="88"/>
      <c r="Z414" s="89"/>
      <c r="AA414" s="89"/>
      <c r="AB414" s="89"/>
      <c r="AC414" s="246"/>
      <c r="AD414" s="247"/>
      <c r="AE414" s="246"/>
      <c r="AF414" s="17"/>
      <c r="AG414" s="10"/>
      <c r="AH414" s="10"/>
      <c r="AI414" s="10"/>
      <c r="AJ414" s="10"/>
      <c r="AK414" s="10"/>
      <c r="AL414" s="10"/>
      <c r="AM414" s="10"/>
      <c r="AN414" s="10"/>
      <c r="AO414" s="10"/>
      <c r="AP414" s="10"/>
      <c r="AQ414" s="10"/>
      <c r="AR414" s="10"/>
      <c r="AS414" s="10"/>
      <c r="AT414" s="10"/>
      <c r="AU414" s="10"/>
    </row>
    <row r="415" spans="2:47" x14ac:dyDescent="0.25">
      <c r="B415" s="15">
        <v>408</v>
      </c>
      <c r="C415" s="90"/>
      <c r="D415" s="56"/>
      <c r="E415" s="87"/>
      <c r="F415" s="87"/>
      <c r="G415" s="87"/>
      <c r="H415" s="91"/>
      <c r="I415" s="91"/>
      <c r="J415" s="91"/>
      <c r="K415" s="91"/>
      <c r="L415" s="91"/>
      <c r="M415" s="87"/>
      <c r="N415" s="92"/>
      <c r="O415" s="93"/>
      <c r="P415" s="94"/>
      <c r="Q415" s="95"/>
      <c r="R415" s="88"/>
      <c r="S415" s="88"/>
      <c r="T415" s="88"/>
      <c r="U415" s="88"/>
      <c r="V415" s="88"/>
      <c r="W415" s="88"/>
      <c r="X415" s="88"/>
      <c r="Y415" s="88"/>
      <c r="Z415" s="89"/>
      <c r="AA415" s="89"/>
      <c r="AB415" s="89"/>
      <c r="AC415" s="246"/>
      <c r="AD415" s="247"/>
      <c r="AE415" s="246"/>
      <c r="AF415" s="17"/>
      <c r="AG415" s="10"/>
      <c r="AH415" s="10"/>
      <c r="AI415" s="10"/>
      <c r="AJ415" s="10"/>
      <c r="AK415" s="10"/>
      <c r="AL415" s="10"/>
      <c r="AM415" s="10"/>
      <c r="AN415" s="10"/>
      <c r="AO415" s="10"/>
      <c r="AP415" s="10"/>
      <c r="AQ415" s="10"/>
      <c r="AR415" s="10"/>
      <c r="AS415" s="10"/>
      <c r="AT415" s="10"/>
      <c r="AU415" s="10"/>
    </row>
    <row r="416" spans="2:47" x14ac:dyDescent="0.25">
      <c r="B416" s="15">
        <v>409</v>
      </c>
      <c r="C416" s="90"/>
      <c r="D416" s="56"/>
      <c r="E416" s="87"/>
      <c r="F416" s="87"/>
      <c r="G416" s="87"/>
      <c r="H416" s="91"/>
      <c r="I416" s="91"/>
      <c r="J416" s="91"/>
      <c r="K416" s="91"/>
      <c r="L416" s="91"/>
      <c r="M416" s="87"/>
      <c r="N416" s="92"/>
      <c r="O416" s="93"/>
      <c r="P416" s="94"/>
      <c r="Q416" s="95"/>
      <c r="R416" s="88"/>
      <c r="S416" s="88"/>
      <c r="T416" s="88"/>
      <c r="U416" s="88"/>
      <c r="V416" s="88"/>
      <c r="W416" s="88"/>
      <c r="X416" s="88"/>
      <c r="Y416" s="88"/>
      <c r="Z416" s="89"/>
      <c r="AA416" s="89"/>
      <c r="AB416" s="89"/>
      <c r="AC416" s="246"/>
      <c r="AD416" s="247"/>
      <c r="AE416" s="246"/>
      <c r="AF416" s="17"/>
      <c r="AG416" s="10"/>
      <c r="AH416" s="10"/>
      <c r="AI416" s="10"/>
      <c r="AJ416" s="10"/>
      <c r="AK416" s="10"/>
      <c r="AL416" s="10"/>
      <c r="AM416" s="10"/>
      <c r="AN416" s="10"/>
      <c r="AO416" s="10"/>
      <c r="AP416" s="10"/>
      <c r="AQ416" s="10"/>
      <c r="AR416" s="10"/>
      <c r="AS416" s="10"/>
      <c r="AT416" s="10"/>
      <c r="AU416" s="10"/>
    </row>
    <row r="417" spans="2:47" x14ac:dyDescent="0.25">
      <c r="B417" s="15">
        <v>410</v>
      </c>
      <c r="C417" s="90"/>
      <c r="D417" s="56"/>
      <c r="E417" s="87"/>
      <c r="F417" s="87"/>
      <c r="G417" s="87"/>
      <c r="H417" s="91"/>
      <c r="I417" s="91"/>
      <c r="J417" s="91"/>
      <c r="K417" s="91"/>
      <c r="L417" s="91"/>
      <c r="M417" s="87"/>
      <c r="N417" s="92"/>
      <c r="O417" s="93"/>
      <c r="P417" s="94"/>
      <c r="Q417" s="95"/>
      <c r="R417" s="88"/>
      <c r="S417" s="88"/>
      <c r="T417" s="88"/>
      <c r="U417" s="88"/>
      <c r="V417" s="88"/>
      <c r="W417" s="88"/>
      <c r="X417" s="88"/>
      <c r="Y417" s="88"/>
      <c r="Z417" s="89"/>
      <c r="AA417" s="89"/>
      <c r="AB417" s="89"/>
      <c r="AC417" s="246"/>
      <c r="AD417" s="247"/>
      <c r="AE417" s="246"/>
      <c r="AF417" s="17"/>
      <c r="AG417" s="10"/>
      <c r="AH417" s="10"/>
      <c r="AI417" s="10"/>
      <c r="AJ417" s="10"/>
      <c r="AK417" s="10"/>
      <c r="AL417" s="10"/>
      <c r="AM417" s="10"/>
      <c r="AN417" s="10"/>
      <c r="AO417" s="10"/>
      <c r="AP417" s="10"/>
      <c r="AQ417" s="10"/>
      <c r="AR417" s="10"/>
      <c r="AS417" s="10"/>
      <c r="AT417" s="10"/>
      <c r="AU417" s="10"/>
    </row>
    <row r="418" spans="2:47" x14ac:dyDescent="0.25">
      <c r="B418" s="15">
        <v>411</v>
      </c>
      <c r="C418" s="90"/>
      <c r="D418" s="56"/>
      <c r="E418" s="87"/>
      <c r="F418" s="87"/>
      <c r="G418" s="87"/>
      <c r="H418" s="91"/>
      <c r="I418" s="91"/>
      <c r="J418" s="91"/>
      <c r="K418" s="91"/>
      <c r="L418" s="91"/>
      <c r="M418" s="87"/>
      <c r="N418" s="92"/>
      <c r="O418" s="93"/>
      <c r="P418" s="94"/>
      <c r="Q418" s="95"/>
      <c r="R418" s="88"/>
      <c r="S418" s="88"/>
      <c r="T418" s="88"/>
      <c r="U418" s="88"/>
      <c r="V418" s="88"/>
      <c r="W418" s="88"/>
      <c r="X418" s="88"/>
      <c r="Y418" s="88"/>
      <c r="Z418" s="89"/>
      <c r="AA418" s="89"/>
      <c r="AB418" s="89"/>
      <c r="AC418" s="246"/>
      <c r="AD418" s="247"/>
      <c r="AE418" s="246"/>
      <c r="AF418" s="17"/>
      <c r="AG418" s="10"/>
      <c r="AH418" s="10"/>
      <c r="AI418" s="10"/>
      <c r="AJ418" s="10"/>
      <c r="AK418" s="10"/>
      <c r="AL418" s="10"/>
      <c r="AM418" s="10"/>
      <c r="AN418" s="10"/>
      <c r="AO418" s="10"/>
      <c r="AP418" s="10"/>
      <c r="AQ418" s="10"/>
      <c r="AR418" s="10"/>
      <c r="AS418" s="10"/>
      <c r="AT418" s="10"/>
      <c r="AU418" s="10"/>
    </row>
    <row r="419" spans="2:47" x14ac:dyDescent="0.25">
      <c r="B419" s="15">
        <v>412</v>
      </c>
      <c r="C419" s="90"/>
      <c r="D419" s="56"/>
      <c r="E419" s="87"/>
      <c r="F419" s="87"/>
      <c r="G419" s="87"/>
      <c r="H419" s="91"/>
      <c r="I419" s="91"/>
      <c r="J419" s="91"/>
      <c r="K419" s="91"/>
      <c r="L419" s="91"/>
      <c r="M419" s="87"/>
      <c r="N419" s="92"/>
      <c r="O419" s="93"/>
      <c r="P419" s="94"/>
      <c r="Q419" s="95"/>
      <c r="R419" s="88"/>
      <c r="S419" s="88"/>
      <c r="T419" s="88"/>
      <c r="U419" s="88"/>
      <c r="V419" s="88"/>
      <c r="W419" s="88"/>
      <c r="X419" s="88"/>
      <c r="Y419" s="88"/>
      <c r="Z419" s="89"/>
      <c r="AA419" s="89"/>
      <c r="AB419" s="89"/>
      <c r="AC419" s="246"/>
      <c r="AD419" s="247"/>
      <c r="AE419" s="246"/>
      <c r="AF419" s="17"/>
      <c r="AG419" s="10"/>
      <c r="AH419" s="10"/>
      <c r="AI419" s="10"/>
      <c r="AJ419" s="10"/>
      <c r="AK419" s="10"/>
      <c r="AL419" s="10"/>
      <c r="AM419" s="10"/>
      <c r="AN419" s="10"/>
      <c r="AO419" s="10"/>
      <c r="AP419" s="10"/>
      <c r="AQ419" s="10"/>
      <c r="AR419" s="10"/>
      <c r="AS419" s="10"/>
      <c r="AT419" s="10"/>
      <c r="AU419" s="10"/>
    </row>
    <row r="420" spans="2:47" x14ac:dyDescent="0.25">
      <c r="B420" s="15">
        <v>413</v>
      </c>
      <c r="C420" s="90"/>
      <c r="D420" s="56"/>
      <c r="E420" s="87"/>
      <c r="F420" s="87"/>
      <c r="G420" s="87"/>
      <c r="H420" s="91"/>
      <c r="I420" s="91"/>
      <c r="J420" s="91"/>
      <c r="K420" s="91"/>
      <c r="L420" s="91"/>
      <c r="M420" s="87"/>
      <c r="N420" s="92"/>
      <c r="O420" s="93"/>
      <c r="P420" s="94"/>
      <c r="Q420" s="95"/>
      <c r="R420" s="88"/>
      <c r="S420" s="88"/>
      <c r="T420" s="88"/>
      <c r="U420" s="88"/>
      <c r="V420" s="88"/>
      <c r="W420" s="88"/>
      <c r="X420" s="88"/>
      <c r="Y420" s="88"/>
      <c r="Z420" s="89"/>
      <c r="AA420" s="89"/>
      <c r="AB420" s="89"/>
      <c r="AC420" s="246"/>
      <c r="AD420" s="247"/>
      <c r="AE420" s="246"/>
      <c r="AF420" s="17"/>
      <c r="AG420" s="10"/>
      <c r="AH420" s="10"/>
      <c r="AI420" s="10"/>
      <c r="AJ420" s="10"/>
      <c r="AK420" s="10"/>
      <c r="AL420" s="10"/>
      <c r="AM420" s="10"/>
      <c r="AN420" s="10"/>
      <c r="AO420" s="10"/>
      <c r="AP420" s="10"/>
      <c r="AQ420" s="10"/>
      <c r="AR420" s="10"/>
      <c r="AS420" s="10"/>
      <c r="AT420" s="10"/>
      <c r="AU420" s="10"/>
    </row>
    <row r="421" spans="2:47" x14ac:dyDescent="0.25">
      <c r="B421" s="15">
        <v>414</v>
      </c>
      <c r="C421" s="90"/>
      <c r="D421" s="56"/>
      <c r="E421" s="87"/>
      <c r="F421" s="87"/>
      <c r="G421" s="87"/>
      <c r="H421" s="91"/>
      <c r="I421" s="91"/>
      <c r="J421" s="91"/>
      <c r="K421" s="91"/>
      <c r="L421" s="91"/>
      <c r="M421" s="87"/>
      <c r="N421" s="92"/>
      <c r="O421" s="93"/>
      <c r="P421" s="94"/>
      <c r="Q421" s="95"/>
      <c r="R421" s="88"/>
      <c r="S421" s="88"/>
      <c r="T421" s="88"/>
      <c r="U421" s="88"/>
      <c r="V421" s="88"/>
      <c r="W421" s="88"/>
      <c r="X421" s="88"/>
      <c r="Y421" s="88"/>
      <c r="Z421" s="89"/>
      <c r="AA421" s="89"/>
      <c r="AB421" s="89"/>
      <c r="AC421" s="246"/>
      <c r="AD421" s="247"/>
      <c r="AE421" s="246"/>
      <c r="AF421" s="17"/>
      <c r="AG421" s="10"/>
      <c r="AH421" s="10"/>
      <c r="AI421" s="10"/>
      <c r="AJ421" s="10"/>
      <c r="AK421" s="10"/>
      <c r="AL421" s="10"/>
      <c r="AM421" s="10"/>
      <c r="AN421" s="10"/>
      <c r="AO421" s="10"/>
      <c r="AP421" s="10"/>
      <c r="AQ421" s="10"/>
      <c r="AR421" s="10"/>
      <c r="AS421" s="10"/>
      <c r="AT421" s="10"/>
      <c r="AU421" s="10"/>
    </row>
    <row r="422" spans="2:47" x14ac:dyDescent="0.25">
      <c r="B422" s="15">
        <v>415</v>
      </c>
      <c r="C422" s="90"/>
      <c r="D422" s="56"/>
      <c r="E422" s="87"/>
      <c r="F422" s="87"/>
      <c r="G422" s="87"/>
      <c r="H422" s="91"/>
      <c r="I422" s="91"/>
      <c r="J422" s="91"/>
      <c r="K422" s="91"/>
      <c r="L422" s="91"/>
      <c r="M422" s="87"/>
      <c r="N422" s="92"/>
      <c r="O422" s="93"/>
      <c r="P422" s="94"/>
      <c r="Q422" s="95"/>
      <c r="R422" s="88"/>
      <c r="S422" s="88"/>
      <c r="T422" s="88"/>
      <c r="U422" s="88"/>
      <c r="V422" s="88"/>
      <c r="W422" s="88"/>
      <c r="X422" s="88"/>
      <c r="Y422" s="88"/>
      <c r="Z422" s="89"/>
      <c r="AA422" s="89"/>
      <c r="AB422" s="89"/>
      <c r="AC422" s="246"/>
      <c r="AD422" s="247"/>
      <c r="AE422" s="246"/>
      <c r="AF422" s="17"/>
      <c r="AG422" s="10"/>
      <c r="AH422" s="10"/>
      <c r="AI422" s="10"/>
      <c r="AJ422" s="10"/>
      <c r="AK422" s="10"/>
      <c r="AL422" s="10"/>
      <c r="AM422" s="10"/>
      <c r="AN422" s="10"/>
      <c r="AO422" s="10"/>
      <c r="AP422" s="10"/>
      <c r="AQ422" s="10"/>
      <c r="AR422" s="10"/>
      <c r="AS422" s="10"/>
      <c r="AT422" s="10"/>
      <c r="AU422" s="10"/>
    </row>
    <row r="423" spans="2:47" x14ac:dyDescent="0.25">
      <c r="B423" s="15">
        <v>416</v>
      </c>
      <c r="C423" s="90"/>
      <c r="D423" s="56"/>
      <c r="E423" s="87"/>
      <c r="F423" s="87"/>
      <c r="G423" s="87"/>
      <c r="H423" s="91"/>
      <c r="I423" s="91"/>
      <c r="J423" s="91"/>
      <c r="K423" s="91"/>
      <c r="L423" s="91"/>
      <c r="M423" s="87"/>
      <c r="N423" s="92"/>
      <c r="O423" s="93"/>
      <c r="P423" s="94"/>
      <c r="Q423" s="95"/>
      <c r="R423" s="88"/>
      <c r="S423" s="88"/>
      <c r="T423" s="88"/>
      <c r="U423" s="88"/>
      <c r="V423" s="88"/>
      <c r="W423" s="88"/>
      <c r="X423" s="88"/>
      <c r="Y423" s="88"/>
      <c r="Z423" s="89"/>
      <c r="AA423" s="89"/>
      <c r="AB423" s="89"/>
      <c r="AC423" s="246"/>
      <c r="AD423" s="247"/>
      <c r="AE423" s="246"/>
      <c r="AF423" s="17"/>
      <c r="AG423" s="10"/>
      <c r="AH423" s="10"/>
      <c r="AI423" s="10"/>
      <c r="AJ423" s="10"/>
      <c r="AK423" s="10"/>
      <c r="AL423" s="10"/>
      <c r="AM423" s="10"/>
      <c r="AN423" s="10"/>
      <c r="AO423" s="10"/>
      <c r="AP423" s="10"/>
      <c r="AQ423" s="10"/>
      <c r="AR423" s="10"/>
      <c r="AS423" s="10"/>
      <c r="AT423" s="10"/>
      <c r="AU423" s="10"/>
    </row>
    <row r="424" spans="2:47" x14ac:dyDescent="0.25">
      <c r="B424" s="15">
        <v>417</v>
      </c>
      <c r="C424" s="90"/>
      <c r="D424" s="56"/>
      <c r="E424" s="87"/>
      <c r="F424" s="87"/>
      <c r="G424" s="87"/>
      <c r="H424" s="91"/>
      <c r="I424" s="91"/>
      <c r="J424" s="91"/>
      <c r="K424" s="91"/>
      <c r="L424" s="91"/>
      <c r="M424" s="87"/>
      <c r="N424" s="92"/>
      <c r="O424" s="93"/>
      <c r="P424" s="94"/>
      <c r="Q424" s="95"/>
      <c r="R424" s="88"/>
      <c r="S424" s="88"/>
      <c r="T424" s="88"/>
      <c r="U424" s="88"/>
      <c r="V424" s="88"/>
      <c r="W424" s="88"/>
      <c r="X424" s="88"/>
      <c r="Y424" s="88"/>
      <c r="Z424" s="89"/>
      <c r="AA424" s="89"/>
      <c r="AB424" s="89"/>
      <c r="AC424" s="246"/>
      <c r="AD424" s="247"/>
      <c r="AE424" s="246"/>
      <c r="AF424" s="17"/>
      <c r="AG424" s="10"/>
      <c r="AH424" s="10"/>
      <c r="AI424" s="10"/>
      <c r="AJ424" s="10"/>
      <c r="AK424" s="10"/>
      <c r="AL424" s="10"/>
      <c r="AM424" s="10"/>
      <c r="AN424" s="10"/>
      <c r="AO424" s="10"/>
      <c r="AP424" s="10"/>
      <c r="AQ424" s="10"/>
      <c r="AR424" s="10"/>
      <c r="AS424" s="10"/>
      <c r="AT424" s="10"/>
      <c r="AU424" s="10"/>
    </row>
    <row r="425" spans="2:47" x14ac:dyDescent="0.25">
      <c r="B425" s="15">
        <v>418</v>
      </c>
      <c r="C425" s="90"/>
      <c r="D425" s="56"/>
      <c r="E425" s="87"/>
      <c r="F425" s="87"/>
      <c r="G425" s="87"/>
      <c r="H425" s="91"/>
      <c r="I425" s="91"/>
      <c r="J425" s="91"/>
      <c r="K425" s="91"/>
      <c r="L425" s="91"/>
      <c r="M425" s="87"/>
      <c r="N425" s="92"/>
      <c r="O425" s="93"/>
      <c r="P425" s="94"/>
      <c r="Q425" s="95"/>
      <c r="R425" s="88"/>
      <c r="S425" s="88"/>
      <c r="T425" s="88"/>
      <c r="U425" s="88"/>
      <c r="V425" s="88"/>
      <c r="W425" s="88"/>
      <c r="X425" s="88"/>
      <c r="Y425" s="88"/>
      <c r="Z425" s="89"/>
      <c r="AA425" s="89"/>
      <c r="AB425" s="89"/>
      <c r="AC425" s="246"/>
      <c r="AD425" s="247"/>
      <c r="AE425" s="246"/>
      <c r="AF425" s="17"/>
      <c r="AG425" s="10"/>
      <c r="AH425" s="10"/>
      <c r="AI425" s="10"/>
      <c r="AJ425" s="10"/>
      <c r="AK425" s="10"/>
      <c r="AL425" s="10"/>
      <c r="AM425" s="10"/>
      <c r="AN425" s="10"/>
      <c r="AO425" s="10"/>
      <c r="AP425" s="10"/>
      <c r="AQ425" s="10"/>
      <c r="AR425" s="10"/>
      <c r="AS425" s="10"/>
      <c r="AT425" s="10"/>
      <c r="AU425" s="10"/>
    </row>
    <row r="426" spans="2:47" x14ac:dyDescent="0.25">
      <c r="B426" s="15">
        <v>419</v>
      </c>
      <c r="C426" s="90"/>
      <c r="D426" s="56"/>
      <c r="E426" s="87"/>
      <c r="F426" s="87"/>
      <c r="G426" s="87"/>
      <c r="H426" s="91"/>
      <c r="I426" s="91"/>
      <c r="J426" s="91"/>
      <c r="K426" s="91"/>
      <c r="L426" s="91"/>
      <c r="M426" s="87"/>
      <c r="N426" s="92"/>
      <c r="O426" s="93"/>
      <c r="P426" s="94"/>
      <c r="Q426" s="95"/>
      <c r="R426" s="88"/>
      <c r="S426" s="88"/>
      <c r="T426" s="88"/>
      <c r="U426" s="88"/>
      <c r="V426" s="88"/>
      <c r="W426" s="88"/>
      <c r="X426" s="88"/>
      <c r="Y426" s="88"/>
      <c r="Z426" s="89"/>
      <c r="AA426" s="89"/>
      <c r="AB426" s="89"/>
      <c r="AC426" s="246"/>
      <c r="AD426" s="247"/>
      <c r="AE426" s="246"/>
      <c r="AF426" s="17"/>
      <c r="AG426" s="10"/>
      <c r="AH426" s="10"/>
      <c r="AI426" s="10"/>
      <c r="AJ426" s="10"/>
      <c r="AK426" s="10"/>
      <c r="AL426" s="10"/>
      <c r="AM426" s="10"/>
      <c r="AN426" s="10"/>
      <c r="AO426" s="10"/>
      <c r="AP426" s="10"/>
      <c r="AQ426" s="10"/>
      <c r="AR426" s="10"/>
      <c r="AS426" s="10"/>
      <c r="AT426" s="10"/>
      <c r="AU426" s="10"/>
    </row>
    <row r="427" spans="2:47" x14ac:dyDescent="0.25">
      <c r="B427" s="15">
        <v>420</v>
      </c>
      <c r="C427" s="90"/>
      <c r="D427" s="56"/>
      <c r="E427" s="87"/>
      <c r="F427" s="87"/>
      <c r="G427" s="87"/>
      <c r="H427" s="91"/>
      <c r="I427" s="91"/>
      <c r="J427" s="91"/>
      <c r="K427" s="91"/>
      <c r="L427" s="91"/>
      <c r="M427" s="87"/>
      <c r="N427" s="92"/>
      <c r="O427" s="93"/>
      <c r="P427" s="94"/>
      <c r="Q427" s="95"/>
      <c r="R427" s="88"/>
      <c r="S427" s="88"/>
      <c r="T427" s="88"/>
      <c r="U427" s="88"/>
      <c r="V427" s="88"/>
      <c r="W427" s="88"/>
      <c r="X427" s="88"/>
      <c r="Y427" s="88"/>
      <c r="Z427" s="89"/>
      <c r="AA427" s="89"/>
      <c r="AB427" s="89"/>
      <c r="AC427" s="246"/>
      <c r="AD427" s="247"/>
      <c r="AE427" s="246"/>
      <c r="AF427" s="17"/>
      <c r="AG427" s="10"/>
      <c r="AH427" s="10"/>
      <c r="AI427" s="10"/>
      <c r="AJ427" s="10"/>
      <c r="AK427" s="10"/>
      <c r="AL427" s="10"/>
      <c r="AM427" s="10"/>
      <c r="AN427" s="10"/>
      <c r="AO427" s="10"/>
      <c r="AP427" s="10"/>
      <c r="AQ427" s="10"/>
      <c r="AR427" s="10"/>
      <c r="AS427" s="10"/>
      <c r="AT427" s="10"/>
      <c r="AU427" s="10"/>
    </row>
    <row r="428" spans="2:47" x14ac:dyDescent="0.25">
      <c r="B428" s="15">
        <v>421</v>
      </c>
      <c r="C428" s="90"/>
      <c r="D428" s="56"/>
      <c r="E428" s="87"/>
      <c r="F428" s="87"/>
      <c r="G428" s="87"/>
      <c r="H428" s="91"/>
      <c r="I428" s="91"/>
      <c r="J428" s="91"/>
      <c r="K428" s="91"/>
      <c r="L428" s="91"/>
      <c r="M428" s="87"/>
      <c r="N428" s="92"/>
      <c r="O428" s="93"/>
      <c r="P428" s="94"/>
      <c r="Q428" s="95"/>
      <c r="R428" s="88"/>
      <c r="S428" s="88"/>
      <c r="T428" s="88"/>
      <c r="U428" s="88"/>
      <c r="V428" s="88"/>
      <c r="W428" s="88"/>
      <c r="X428" s="88"/>
      <c r="Y428" s="88"/>
      <c r="Z428" s="89"/>
      <c r="AA428" s="89"/>
      <c r="AB428" s="89"/>
      <c r="AC428" s="246"/>
      <c r="AD428" s="247"/>
      <c r="AE428" s="246"/>
      <c r="AF428" s="17"/>
      <c r="AG428" s="10"/>
      <c r="AH428" s="10"/>
      <c r="AI428" s="10"/>
      <c r="AJ428" s="10"/>
      <c r="AK428" s="10"/>
      <c r="AL428" s="10"/>
      <c r="AM428" s="10"/>
      <c r="AN428" s="10"/>
      <c r="AO428" s="10"/>
      <c r="AP428" s="10"/>
      <c r="AQ428" s="10"/>
      <c r="AR428" s="10"/>
      <c r="AS428" s="10"/>
      <c r="AT428" s="10"/>
      <c r="AU428" s="10"/>
    </row>
    <row r="429" spans="2:47" x14ac:dyDescent="0.25">
      <c r="B429" s="15">
        <v>422</v>
      </c>
      <c r="C429" s="90"/>
      <c r="D429" s="56"/>
      <c r="E429" s="87"/>
      <c r="F429" s="87"/>
      <c r="G429" s="87"/>
      <c r="H429" s="91"/>
      <c r="I429" s="91"/>
      <c r="J429" s="91"/>
      <c r="K429" s="91"/>
      <c r="L429" s="91"/>
      <c r="M429" s="87"/>
      <c r="N429" s="92"/>
      <c r="O429" s="93"/>
      <c r="P429" s="94"/>
      <c r="Q429" s="95"/>
      <c r="R429" s="88"/>
      <c r="S429" s="88"/>
      <c r="T429" s="88"/>
      <c r="U429" s="88"/>
      <c r="V429" s="88"/>
      <c r="W429" s="88"/>
      <c r="X429" s="88"/>
      <c r="Y429" s="88"/>
      <c r="Z429" s="89"/>
      <c r="AA429" s="89"/>
      <c r="AB429" s="89"/>
      <c r="AC429" s="246"/>
      <c r="AD429" s="247"/>
      <c r="AE429" s="246"/>
      <c r="AF429" s="17"/>
      <c r="AG429" s="10"/>
      <c r="AH429" s="10"/>
      <c r="AI429" s="10"/>
      <c r="AJ429" s="10"/>
      <c r="AK429" s="10"/>
      <c r="AL429" s="10"/>
      <c r="AM429" s="10"/>
      <c r="AN429" s="10"/>
      <c r="AO429" s="10"/>
      <c r="AP429" s="10"/>
      <c r="AQ429" s="10"/>
      <c r="AR429" s="10"/>
      <c r="AS429" s="10"/>
      <c r="AT429" s="10"/>
      <c r="AU429" s="10"/>
    </row>
    <row r="430" spans="2:47" x14ac:dyDescent="0.25">
      <c r="B430" s="15">
        <v>423</v>
      </c>
      <c r="C430" s="90"/>
      <c r="D430" s="56"/>
      <c r="E430" s="87"/>
      <c r="F430" s="87"/>
      <c r="G430" s="87"/>
      <c r="H430" s="91"/>
      <c r="I430" s="91"/>
      <c r="J430" s="91"/>
      <c r="K430" s="91"/>
      <c r="L430" s="91"/>
      <c r="M430" s="87"/>
      <c r="N430" s="92"/>
      <c r="O430" s="93"/>
      <c r="P430" s="94"/>
      <c r="Q430" s="95"/>
      <c r="R430" s="88"/>
      <c r="S430" s="88"/>
      <c r="T430" s="88"/>
      <c r="U430" s="88"/>
      <c r="V430" s="88"/>
      <c r="W430" s="88"/>
      <c r="X430" s="88"/>
      <c r="Y430" s="88"/>
      <c r="Z430" s="89"/>
      <c r="AA430" s="89"/>
      <c r="AB430" s="89"/>
      <c r="AC430" s="246"/>
      <c r="AD430" s="247"/>
      <c r="AE430" s="246"/>
      <c r="AF430" s="17"/>
      <c r="AG430" s="10"/>
      <c r="AH430" s="10"/>
      <c r="AI430" s="10"/>
      <c r="AJ430" s="10"/>
      <c r="AK430" s="10"/>
      <c r="AL430" s="10"/>
      <c r="AM430" s="10"/>
      <c r="AN430" s="10"/>
      <c r="AO430" s="10"/>
      <c r="AP430" s="10"/>
      <c r="AQ430" s="10"/>
      <c r="AR430" s="10"/>
      <c r="AS430" s="10"/>
      <c r="AT430" s="10"/>
      <c r="AU430" s="10"/>
    </row>
    <row r="431" spans="2:47" x14ac:dyDescent="0.25">
      <c r="B431" s="15">
        <v>424</v>
      </c>
      <c r="C431" s="90"/>
      <c r="D431" s="56"/>
      <c r="E431" s="87"/>
      <c r="F431" s="87"/>
      <c r="G431" s="87"/>
      <c r="H431" s="91"/>
      <c r="I431" s="91"/>
      <c r="J431" s="91"/>
      <c r="K431" s="91"/>
      <c r="L431" s="91"/>
      <c r="M431" s="87"/>
      <c r="N431" s="92"/>
      <c r="O431" s="93"/>
      <c r="P431" s="94"/>
      <c r="Q431" s="95"/>
      <c r="R431" s="88"/>
      <c r="S431" s="88"/>
      <c r="T431" s="88"/>
      <c r="U431" s="88"/>
      <c r="V431" s="88"/>
      <c r="W431" s="88"/>
      <c r="X431" s="88"/>
      <c r="Y431" s="88"/>
      <c r="Z431" s="89"/>
      <c r="AA431" s="89"/>
      <c r="AB431" s="89"/>
      <c r="AC431" s="246"/>
      <c r="AD431" s="247"/>
      <c r="AE431" s="246"/>
      <c r="AF431" s="17"/>
      <c r="AG431" s="10"/>
      <c r="AH431" s="10"/>
      <c r="AI431" s="10"/>
      <c r="AJ431" s="10"/>
      <c r="AK431" s="10"/>
      <c r="AL431" s="10"/>
      <c r="AM431" s="10"/>
      <c r="AN431" s="10"/>
      <c r="AO431" s="10"/>
      <c r="AP431" s="10"/>
      <c r="AQ431" s="10"/>
      <c r="AR431" s="10"/>
      <c r="AS431" s="10"/>
      <c r="AT431" s="10"/>
      <c r="AU431" s="10"/>
    </row>
    <row r="432" spans="2:47" x14ac:dyDescent="0.25">
      <c r="B432" s="15">
        <v>425</v>
      </c>
      <c r="C432" s="90"/>
      <c r="D432" s="56"/>
      <c r="E432" s="87"/>
      <c r="F432" s="87"/>
      <c r="G432" s="87"/>
      <c r="H432" s="91"/>
      <c r="I432" s="91"/>
      <c r="J432" s="91"/>
      <c r="K432" s="91"/>
      <c r="L432" s="91"/>
      <c r="M432" s="87"/>
      <c r="N432" s="92"/>
      <c r="O432" s="93"/>
      <c r="P432" s="94"/>
      <c r="Q432" s="95"/>
      <c r="R432" s="88"/>
      <c r="S432" s="88"/>
      <c r="T432" s="88"/>
      <c r="U432" s="88"/>
      <c r="V432" s="88"/>
      <c r="W432" s="88"/>
      <c r="X432" s="88"/>
      <c r="Y432" s="88"/>
      <c r="Z432" s="89"/>
      <c r="AA432" s="89"/>
      <c r="AB432" s="89"/>
      <c r="AC432" s="246"/>
      <c r="AD432" s="247"/>
      <c r="AE432" s="246"/>
      <c r="AF432" s="17"/>
      <c r="AG432" s="10"/>
      <c r="AH432" s="10"/>
      <c r="AI432" s="10"/>
      <c r="AJ432" s="10"/>
      <c r="AK432" s="10"/>
      <c r="AL432" s="10"/>
      <c r="AM432" s="10"/>
      <c r="AN432" s="10"/>
      <c r="AO432" s="10"/>
      <c r="AP432" s="10"/>
      <c r="AQ432" s="10"/>
      <c r="AR432" s="10"/>
      <c r="AS432" s="10"/>
      <c r="AT432" s="10"/>
      <c r="AU432" s="10"/>
    </row>
    <row r="433" spans="2:47" x14ac:dyDescent="0.25">
      <c r="B433" s="15">
        <v>426</v>
      </c>
      <c r="C433" s="90"/>
      <c r="D433" s="56"/>
      <c r="E433" s="87"/>
      <c r="F433" s="87"/>
      <c r="G433" s="87"/>
      <c r="H433" s="91"/>
      <c r="I433" s="91"/>
      <c r="J433" s="91"/>
      <c r="K433" s="91"/>
      <c r="L433" s="91"/>
      <c r="M433" s="87"/>
      <c r="N433" s="92"/>
      <c r="O433" s="93"/>
      <c r="P433" s="94"/>
      <c r="Q433" s="95"/>
      <c r="R433" s="88"/>
      <c r="S433" s="88"/>
      <c r="T433" s="88"/>
      <c r="U433" s="88"/>
      <c r="V433" s="88"/>
      <c r="W433" s="88"/>
      <c r="X433" s="88"/>
      <c r="Y433" s="88"/>
      <c r="Z433" s="89"/>
      <c r="AA433" s="89"/>
      <c r="AB433" s="89"/>
      <c r="AC433" s="246"/>
      <c r="AD433" s="247"/>
      <c r="AE433" s="246"/>
      <c r="AF433" s="17"/>
      <c r="AG433" s="10"/>
      <c r="AH433" s="10"/>
      <c r="AI433" s="10"/>
      <c r="AJ433" s="10"/>
      <c r="AK433" s="10"/>
      <c r="AL433" s="10"/>
      <c r="AM433" s="10"/>
      <c r="AN433" s="10"/>
      <c r="AO433" s="10"/>
      <c r="AP433" s="10"/>
      <c r="AQ433" s="10"/>
      <c r="AR433" s="10"/>
      <c r="AS433" s="10"/>
      <c r="AT433" s="10"/>
      <c r="AU433" s="10"/>
    </row>
    <row r="434" spans="2:47" x14ac:dyDescent="0.25">
      <c r="B434" s="15">
        <v>427</v>
      </c>
      <c r="C434" s="90"/>
      <c r="D434" s="56"/>
      <c r="E434" s="87"/>
      <c r="F434" s="87"/>
      <c r="G434" s="87"/>
      <c r="H434" s="91"/>
      <c r="I434" s="91"/>
      <c r="J434" s="91"/>
      <c r="K434" s="91"/>
      <c r="L434" s="91"/>
      <c r="M434" s="87"/>
      <c r="N434" s="92"/>
      <c r="O434" s="93"/>
      <c r="P434" s="94"/>
      <c r="Q434" s="95"/>
      <c r="R434" s="88"/>
      <c r="S434" s="88"/>
      <c r="T434" s="88"/>
      <c r="U434" s="88"/>
      <c r="V434" s="88"/>
      <c r="W434" s="88"/>
      <c r="X434" s="88"/>
      <c r="Y434" s="88"/>
      <c r="Z434" s="89"/>
      <c r="AA434" s="89"/>
      <c r="AB434" s="89"/>
      <c r="AC434" s="246"/>
      <c r="AD434" s="247"/>
      <c r="AE434" s="246"/>
      <c r="AF434" s="17"/>
      <c r="AG434" s="10"/>
      <c r="AH434" s="10"/>
      <c r="AI434" s="10"/>
      <c r="AJ434" s="10"/>
      <c r="AK434" s="10"/>
      <c r="AL434" s="10"/>
      <c r="AM434" s="10"/>
      <c r="AN434" s="10"/>
      <c r="AO434" s="10"/>
      <c r="AP434" s="10"/>
      <c r="AQ434" s="10"/>
      <c r="AR434" s="10"/>
      <c r="AS434" s="10"/>
      <c r="AT434" s="10"/>
      <c r="AU434" s="10"/>
    </row>
    <row r="435" spans="2:47" x14ac:dyDescent="0.25">
      <c r="B435" s="15">
        <v>428</v>
      </c>
      <c r="C435" s="90"/>
      <c r="D435" s="56"/>
      <c r="E435" s="87"/>
      <c r="F435" s="87"/>
      <c r="G435" s="87"/>
      <c r="H435" s="91"/>
      <c r="I435" s="91"/>
      <c r="J435" s="91"/>
      <c r="K435" s="91"/>
      <c r="L435" s="91"/>
      <c r="M435" s="87"/>
      <c r="N435" s="92"/>
      <c r="O435" s="93"/>
      <c r="P435" s="94"/>
      <c r="Q435" s="95"/>
      <c r="R435" s="88"/>
      <c r="S435" s="88"/>
      <c r="T435" s="88"/>
      <c r="U435" s="88"/>
      <c r="V435" s="88"/>
      <c r="W435" s="88"/>
      <c r="X435" s="88"/>
      <c r="Y435" s="88"/>
      <c r="Z435" s="89"/>
      <c r="AA435" s="89"/>
      <c r="AB435" s="89"/>
      <c r="AC435" s="246"/>
      <c r="AD435" s="247"/>
      <c r="AE435" s="246"/>
      <c r="AF435" s="17"/>
      <c r="AG435" s="10"/>
      <c r="AH435" s="10"/>
      <c r="AI435" s="10"/>
      <c r="AJ435" s="10"/>
      <c r="AK435" s="10"/>
      <c r="AL435" s="10"/>
      <c r="AM435" s="10"/>
      <c r="AN435" s="10"/>
      <c r="AO435" s="10"/>
      <c r="AP435" s="10"/>
      <c r="AQ435" s="10"/>
      <c r="AR435" s="10"/>
      <c r="AS435" s="10"/>
      <c r="AT435" s="10"/>
      <c r="AU435" s="10"/>
    </row>
    <row r="436" spans="2:47" x14ac:dyDescent="0.25">
      <c r="B436" s="15">
        <v>429</v>
      </c>
      <c r="C436" s="90"/>
      <c r="D436" s="56"/>
      <c r="E436" s="87"/>
      <c r="F436" s="87"/>
      <c r="G436" s="87"/>
      <c r="H436" s="91"/>
      <c r="I436" s="91"/>
      <c r="J436" s="91"/>
      <c r="K436" s="91"/>
      <c r="L436" s="91"/>
      <c r="M436" s="87"/>
      <c r="N436" s="92"/>
      <c r="O436" s="93"/>
      <c r="P436" s="94"/>
      <c r="Q436" s="95"/>
      <c r="R436" s="88"/>
      <c r="S436" s="88"/>
      <c r="T436" s="88"/>
      <c r="U436" s="88"/>
      <c r="V436" s="88"/>
      <c r="W436" s="88"/>
      <c r="X436" s="88"/>
      <c r="Y436" s="88"/>
      <c r="Z436" s="89"/>
      <c r="AA436" s="89"/>
      <c r="AB436" s="89"/>
      <c r="AC436" s="246"/>
      <c r="AD436" s="247"/>
      <c r="AE436" s="246"/>
      <c r="AF436" s="17"/>
      <c r="AG436" s="10"/>
      <c r="AH436" s="10"/>
      <c r="AI436" s="10"/>
      <c r="AJ436" s="10"/>
      <c r="AK436" s="10"/>
      <c r="AL436" s="10"/>
      <c r="AM436" s="10"/>
      <c r="AN436" s="10"/>
      <c r="AO436" s="10"/>
      <c r="AP436" s="10"/>
      <c r="AQ436" s="10"/>
      <c r="AR436" s="10"/>
      <c r="AS436" s="10"/>
      <c r="AT436" s="10"/>
      <c r="AU436" s="10"/>
    </row>
    <row r="437" spans="2:47" x14ac:dyDescent="0.25">
      <c r="B437" s="15">
        <v>430</v>
      </c>
      <c r="C437" s="90"/>
      <c r="D437" s="56"/>
      <c r="E437" s="87"/>
      <c r="F437" s="87"/>
      <c r="G437" s="87"/>
      <c r="H437" s="91"/>
      <c r="I437" s="91"/>
      <c r="J437" s="91"/>
      <c r="K437" s="91"/>
      <c r="L437" s="91"/>
      <c r="M437" s="87"/>
      <c r="N437" s="92"/>
      <c r="O437" s="93"/>
      <c r="P437" s="94"/>
      <c r="Q437" s="95"/>
      <c r="R437" s="88"/>
      <c r="S437" s="88"/>
      <c r="T437" s="88"/>
      <c r="U437" s="88"/>
      <c r="V437" s="88"/>
      <c r="W437" s="88"/>
      <c r="X437" s="88"/>
      <c r="Y437" s="88"/>
      <c r="Z437" s="89"/>
      <c r="AA437" s="89"/>
      <c r="AB437" s="89"/>
      <c r="AC437" s="246"/>
      <c r="AD437" s="247"/>
      <c r="AE437" s="246"/>
      <c r="AF437" s="17"/>
      <c r="AG437" s="10"/>
      <c r="AH437" s="10"/>
      <c r="AI437" s="10"/>
      <c r="AJ437" s="10"/>
      <c r="AK437" s="10"/>
      <c r="AL437" s="10"/>
      <c r="AM437" s="10"/>
      <c r="AN437" s="10"/>
      <c r="AO437" s="10"/>
      <c r="AP437" s="10"/>
      <c r="AQ437" s="10"/>
      <c r="AR437" s="10"/>
      <c r="AS437" s="10"/>
      <c r="AT437" s="10"/>
      <c r="AU437" s="10"/>
    </row>
    <row r="438" spans="2:47" x14ac:dyDescent="0.25">
      <c r="B438" s="15">
        <v>431</v>
      </c>
      <c r="C438" s="90"/>
      <c r="D438" s="56"/>
      <c r="E438" s="87"/>
      <c r="F438" s="87"/>
      <c r="G438" s="87"/>
      <c r="H438" s="91"/>
      <c r="I438" s="91"/>
      <c r="J438" s="91"/>
      <c r="K438" s="91"/>
      <c r="L438" s="91"/>
      <c r="M438" s="87"/>
      <c r="N438" s="92"/>
      <c r="O438" s="93"/>
      <c r="P438" s="94"/>
      <c r="Q438" s="95"/>
      <c r="R438" s="88"/>
      <c r="S438" s="88"/>
      <c r="T438" s="88"/>
      <c r="U438" s="88"/>
      <c r="V438" s="88"/>
      <c r="W438" s="88"/>
      <c r="X438" s="88"/>
      <c r="Y438" s="88"/>
      <c r="Z438" s="89"/>
      <c r="AA438" s="89"/>
      <c r="AB438" s="89"/>
      <c r="AC438" s="246"/>
      <c r="AD438" s="247"/>
      <c r="AE438" s="246"/>
      <c r="AF438" s="17"/>
      <c r="AG438" s="10"/>
      <c r="AH438" s="10"/>
      <c r="AI438" s="10"/>
      <c r="AJ438" s="10"/>
      <c r="AK438" s="10"/>
      <c r="AL438" s="10"/>
      <c r="AM438" s="10"/>
      <c r="AN438" s="10"/>
      <c r="AO438" s="10"/>
      <c r="AP438" s="10"/>
      <c r="AQ438" s="10"/>
      <c r="AR438" s="10"/>
      <c r="AS438" s="10"/>
      <c r="AT438" s="10"/>
      <c r="AU438" s="10"/>
    </row>
    <row r="439" spans="2:47" x14ac:dyDescent="0.25">
      <c r="B439" s="15">
        <v>432</v>
      </c>
      <c r="C439" s="90"/>
      <c r="D439" s="56"/>
      <c r="E439" s="87"/>
      <c r="F439" s="87"/>
      <c r="G439" s="87"/>
      <c r="H439" s="91"/>
      <c r="I439" s="91"/>
      <c r="J439" s="91"/>
      <c r="K439" s="91"/>
      <c r="L439" s="91"/>
      <c r="M439" s="87"/>
      <c r="N439" s="92"/>
      <c r="O439" s="93"/>
      <c r="P439" s="94"/>
      <c r="Q439" s="95"/>
      <c r="R439" s="88"/>
      <c r="S439" s="88"/>
      <c r="T439" s="88"/>
      <c r="U439" s="88"/>
      <c r="V439" s="88"/>
      <c r="W439" s="88"/>
      <c r="X439" s="88"/>
      <c r="Y439" s="88"/>
      <c r="Z439" s="89"/>
      <c r="AA439" s="89"/>
      <c r="AB439" s="89"/>
      <c r="AC439" s="246"/>
      <c r="AD439" s="247"/>
      <c r="AE439" s="246"/>
      <c r="AF439" s="17"/>
      <c r="AG439" s="10"/>
      <c r="AH439" s="10"/>
      <c r="AI439" s="10"/>
      <c r="AJ439" s="10"/>
      <c r="AK439" s="10"/>
      <c r="AL439" s="10"/>
      <c r="AM439" s="10"/>
      <c r="AN439" s="10"/>
      <c r="AO439" s="10"/>
      <c r="AP439" s="10"/>
      <c r="AQ439" s="10"/>
      <c r="AR439" s="10"/>
      <c r="AS439" s="10"/>
      <c r="AT439" s="10"/>
      <c r="AU439" s="10"/>
    </row>
    <row r="440" spans="2:47" x14ac:dyDescent="0.25">
      <c r="B440" s="15">
        <v>433</v>
      </c>
      <c r="C440" s="90"/>
      <c r="D440" s="56"/>
      <c r="E440" s="87"/>
      <c r="F440" s="87"/>
      <c r="G440" s="87"/>
      <c r="H440" s="91"/>
      <c r="I440" s="91"/>
      <c r="J440" s="91"/>
      <c r="K440" s="91"/>
      <c r="L440" s="91"/>
      <c r="M440" s="87"/>
      <c r="N440" s="92"/>
      <c r="O440" s="93"/>
      <c r="P440" s="94"/>
      <c r="Q440" s="95"/>
      <c r="R440" s="88"/>
      <c r="S440" s="88"/>
      <c r="T440" s="88"/>
      <c r="U440" s="88"/>
      <c r="V440" s="88"/>
      <c r="W440" s="88"/>
      <c r="X440" s="88"/>
      <c r="Y440" s="88"/>
      <c r="Z440" s="89"/>
      <c r="AA440" s="89"/>
      <c r="AB440" s="89"/>
      <c r="AC440" s="246"/>
      <c r="AD440" s="247"/>
      <c r="AE440" s="246"/>
      <c r="AF440" s="17"/>
      <c r="AG440" s="10"/>
      <c r="AH440" s="10"/>
      <c r="AI440" s="10"/>
      <c r="AJ440" s="10"/>
      <c r="AK440" s="10"/>
      <c r="AL440" s="10"/>
      <c r="AM440" s="10"/>
      <c r="AN440" s="10"/>
      <c r="AO440" s="10"/>
      <c r="AP440" s="10"/>
      <c r="AQ440" s="10"/>
      <c r="AR440" s="10"/>
      <c r="AS440" s="10"/>
      <c r="AT440" s="10"/>
      <c r="AU440" s="10"/>
    </row>
    <row r="441" spans="2:47" x14ac:dyDescent="0.25">
      <c r="B441" s="15">
        <v>434</v>
      </c>
      <c r="C441" s="90"/>
      <c r="D441" s="56"/>
      <c r="E441" s="87"/>
      <c r="F441" s="87"/>
      <c r="G441" s="87"/>
      <c r="H441" s="91"/>
      <c r="I441" s="91"/>
      <c r="J441" s="91"/>
      <c r="K441" s="91"/>
      <c r="L441" s="91"/>
      <c r="M441" s="87"/>
      <c r="N441" s="92"/>
      <c r="O441" s="93"/>
      <c r="P441" s="94"/>
      <c r="Q441" s="95"/>
      <c r="R441" s="88"/>
      <c r="S441" s="88"/>
      <c r="T441" s="88"/>
      <c r="U441" s="88"/>
      <c r="V441" s="88"/>
      <c r="W441" s="88"/>
      <c r="X441" s="88"/>
      <c r="Y441" s="88"/>
      <c r="Z441" s="89"/>
      <c r="AA441" s="89"/>
      <c r="AB441" s="89"/>
      <c r="AC441" s="246"/>
      <c r="AD441" s="247"/>
      <c r="AE441" s="246"/>
      <c r="AF441" s="17"/>
      <c r="AG441" s="10"/>
      <c r="AH441" s="10"/>
      <c r="AI441" s="10"/>
      <c r="AJ441" s="10"/>
      <c r="AK441" s="10"/>
      <c r="AL441" s="10"/>
      <c r="AM441" s="10"/>
      <c r="AN441" s="10"/>
      <c r="AO441" s="10"/>
      <c r="AP441" s="10"/>
      <c r="AQ441" s="10"/>
      <c r="AR441" s="10"/>
      <c r="AS441" s="10"/>
      <c r="AT441" s="10"/>
      <c r="AU441" s="10"/>
    </row>
    <row r="442" spans="2:47" x14ac:dyDescent="0.25">
      <c r="B442" s="15">
        <v>435</v>
      </c>
      <c r="C442" s="90"/>
      <c r="D442" s="56"/>
      <c r="E442" s="87"/>
      <c r="F442" s="87"/>
      <c r="G442" s="87"/>
      <c r="H442" s="91"/>
      <c r="I442" s="91"/>
      <c r="J442" s="91"/>
      <c r="K442" s="91"/>
      <c r="L442" s="91"/>
      <c r="M442" s="87"/>
      <c r="N442" s="92"/>
      <c r="O442" s="93"/>
      <c r="P442" s="94"/>
      <c r="Q442" s="95"/>
      <c r="R442" s="88"/>
      <c r="S442" s="88"/>
      <c r="T442" s="88"/>
      <c r="U442" s="88"/>
      <c r="V442" s="88"/>
      <c r="W442" s="88"/>
      <c r="X442" s="88"/>
      <c r="Y442" s="88"/>
      <c r="Z442" s="89"/>
      <c r="AA442" s="89"/>
      <c r="AB442" s="89"/>
      <c r="AC442" s="246"/>
      <c r="AD442" s="247"/>
      <c r="AE442" s="246"/>
      <c r="AF442" s="17"/>
      <c r="AG442" s="10"/>
      <c r="AH442" s="10"/>
      <c r="AI442" s="10"/>
      <c r="AJ442" s="10"/>
      <c r="AK442" s="10"/>
      <c r="AL442" s="10"/>
      <c r="AM442" s="10"/>
      <c r="AN442" s="10"/>
      <c r="AO442" s="10"/>
      <c r="AP442" s="10"/>
      <c r="AQ442" s="10"/>
      <c r="AR442" s="10"/>
      <c r="AS442" s="10"/>
      <c r="AT442" s="10"/>
      <c r="AU442" s="10"/>
    </row>
    <row r="443" spans="2:47" x14ac:dyDescent="0.25">
      <c r="B443" s="15">
        <v>436</v>
      </c>
      <c r="C443" s="90"/>
      <c r="D443" s="56"/>
      <c r="E443" s="87"/>
      <c r="F443" s="87"/>
      <c r="G443" s="87"/>
      <c r="H443" s="91"/>
      <c r="I443" s="91"/>
      <c r="J443" s="91"/>
      <c r="K443" s="91"/>
      <c r="L443" s="91"/>
      <c r="M443" s="87"/>
      <c r="N443" s="92"/>
      <c r="O443" s="93"/>
      <c r="P443" s="94"/>
      <c r="Q443" s="95"/>
      <c r="R443" s="88"/>
      <c r="S443" s="88"/>
      <c r="T443" s="88"/>
      <c r="U443" s="88"/>
      <c r="V443" s="88"/>
      <c r="W443" s="88"/>
      <c r="X443" s="88"/>
      <c r="Y443" s="88"/>
      <c r="Z443" s="89"/>
      <c r="AA443" s="89"/>
      <c r="AB443" s="89"/>
      <c r="AC443" s="246"/>
      <c r="AD443" s="247"/>
      <c r="AE443" s="246"/>
      <c r="AF443" s="17"/>
      <c r="AG443" s="10"/>
      <c r="AH443" s="10"/>
      <c r="AI443" s="10"/>
      <c r="AJ443" s="10"/>
      <c r="AK443" s="10"/>
      <c r="AL443" s="10"/>
      <c r="AM443" s="10"/>
      <c r="AN443" s="10"/>
      <c r="AO443" s="10"/>
      <c r="AP443" s="10"/>
      <c r="AQ443" s="10"/>
      <c r="AR443" s="10"/>
      <c r="AS443" s="10"/>
      <c r="AT443" s="10"/>
      <c r="AU443" s="10"/>
    </row>
    <row r="444" spans="2:47" x14ac:dyDescent="0.25">
      <c r="B444" s="15">
        <v>437</v>
      </c>
      <c r="C444" s="90"/>
      <c r="D444" s="56"/>
      <c r="E444" s="87"/>
      <c r="F444" s="87"/>
      <c r="G444" s="87"/>
      <c r="H444" s="91"/>
      <c r="I444" s="91"/>
      <c r="J444" s="91"/>
      <c r="K444" s="91"/>
      <c r="L444" s="91"/>
      <c r="M444" s="87"/>
      <c r="N444" s="92"/>
      <c r="O444" s="93"/>
      <c r="P444" s="94"/>
      <c r="Q444" s="95"/>
      <c r="R444" s="88"/>
      <c r="S444" s="88"/>
      <c r="T444" s="88"/>
      <c r="U444" s="88"/>
      <c r="V444" s="88"/>
      <c r="W444" s="88"/>
      <c r="X444" s="88"/>
      <c r="Y444" s="88"/>
      <c r="Z444" s="89"/>
      <c r="AA444" s="89"/>
      <c r="AB444" s="89"/>
      <c r="AC444" s="246"/>
      <c r="AD444" s="247"/>
      <c r="AE444" s="246"/>
      <c r="AF444" s="17"/>
      <c r="AG444" s="10"/>
      <c r="AH444" s="10"/>
      <c r="AI444" s="10"/>
      <c r="AJ444" s="10"/>
      <c r="AK444" s="10"/>
      <c r="AL444" s="10"/>
      <c r="AM444" s="10"/>
      <c r="AN444" s="10"/>
      <c r="AO444" s="10"/>
      <c r="AP444" s="10"/>
      <c r="AQ444" s="10"/>
      <c r="AR444" s="10"/>
      <c r="AS444" s="10"/>
      <c r="AT444" s="10"/>
      <c r="AU444" s="10"/>
    </row>
    <row r="445" spans="2:47" x14ac:dyDescent="0.25">
      <c r="B445" s="15">
        <v>438</v>
      </c>
      <c r="C445" s="90"/>
      <c r="D445" s="56"/>
      <c r="E445" s="87"/>
      <c r="F445" s="87"/>
      <c r="G445" s="87"/>
      <c r="H445" s="91"/>
      <c r="I445" s="91"/>
      <c r="J445" s="91"/>
      <c r="K445" s="91"/>
      <c r="L445" s="91"/>
      <c r="M445" s="87"/>
      <c r="N445" s="92"/>
      <c r="O445" s="93"/>
      <c r="P445" s="94"/>
      <c r="Q445" s="95"/>
      <c r="R445" s="88"/>
      <c r="S445" s="88"/>
      <c r="T445" s="88"/>
      <c r="U445" s="88"/>
      <c r="V445" s="88"/>
      <c r="W445" s="88"/>
      <c r="X445" s="88"/>
      <c r="Y445" s="88"/>
      <c r="Z445" s="89"/>
      <c r="AA445" s="89"/>
      <c r="AB445" s="89"/>
      <c r="AC445" s="246"/>
      <c r="AD445" s="247"/>
      <c r="AE445" s="246"/>
      <c r="AF445" s="17"/>
      <c r="AG445" s="10"/>
      <c r="AH445" s="10"/>
      <c r="AI445" s="10"/>
      <c r="AJ445" s="10"/>
      <c r="AK445" s="10"/>
      <c r="AL445" s="10"/>
      <c r="AM445" s="10"/>
      <c r="AN445" s="10"/>
      <c r="AO445" s="10"/>
      <c r="AP445" s="10"/>
      <c r="AQ445" s="10"/>
      <c r="AR445" s="10"/>
      <c r="AS445" s="10"/>
      <c r="AT445" s="10"/>
      <c r="AU445" s="10"/>
    </row>
    <row r="446" spans="2:47" x14ac:dyDescent="0.25">
      <c r="B446" s="15">
        <v>439</v>
      </c>
      <c r="C446" s="90"/>
      <c r="D446" s="56"/>
      <c r="E446" s="87"/>
      <c r="F446" s="87"/>
      <c r="G446" s="87"/>
      <c r="H446" s="91"/>
      <c r="I446" s="91"/>
      <c r="J446" s="91"/>
      <c r="K446" s="91"/>
      <c r="L446" s="91"/>
      <c r="M446" s="87"/>
      <c r="N446" s="92"/>
      <c r="O446" s="93"/>
      <c r="P446" s="94"/>
      <c r="Q446" s="95"/>
      <c r="R446" s="88"/>
      <c r="S446" s="88"/>
      <c r="T446" s="88"/>
      <c r="U446" s="88"/>
      <c r="V446" s="88"/>
      <c r="W446" s="88"/>
      <c r="X446" s="88"/>
      <c r="Y446" s="88"/>
      <c r="Z446" s="89"/>
      <c r="AA446" s="89"/>
      <c r="AB446" s="89"/>
      <c r="AC446" s="246"/>
      <c r="AD446" s="247"/>
      <c r="AE446" s="246"/>
      <c r="AF446" s="17"/>
      <c r="AG446" s="10"/>
      <c r="AH446" s="10"/>
      <c r="AI446" s="10"/>
      <c r="AJ446" s="10"/>
      <c r="AK446" s="10"/>
      <c r="AL446" s="10"/>
      <c r="AM446" s="10"/>
      <c r="AN446" s="10"/>
      <c r="AO446" s="10"/>
      <c r="AP446" s="10"/>
      <c r="AQ446" s="10"/>
      <c r="AR446" s="10"/>
      <c r="AS446" s="10"/>
      <c r="AT446" s="10"/>
      <c r="AU446" s="10"/>
    </row>
    <row r="447" spans="2:47" x14ac:dyDescent="0.25">
      <c r="B447" s="15">
        <v>440</v>
      </c>
      <c r="C447" s="90"/>
      <c r="D447" s="56"/>
      <c r="E447" s="87"/>
      <c r="F447" s="87"/>
      <c r="G447" s="87"/>
      <c r="H447" s="91"/>
      <c r="I447" s="91"/>
      <c r="J447" s="91"/>
      <c r="K447" s="91"/>
      <c r="L447" s="91"/>
      <c r="M447" s="87"/>
      <c r="N447" s="92"/>
      <c r="O447" s="93"/>
      <c r="P447" s="94"/>
      <c r="Q447" s="95"/>
      <c r="R447" s="88"/>
      <c r="S447" s="88"/>
      <c r="T447" s="88"/>
      <c r="U447" s="88"/>
      <c r="V447" s="88"/>
      <c r="W447" s="88"/>
      <c r="X447" s="88"/>
      <c r="Y447" s="88"/>
      <c r="Z447" s="89"/>
      <c r="AA447" s="89"/>
      <c r="AB447" s="89"/>
      <c r="AC447" s="246"/>
      <c r="AD447" s="247"/>
      <c r="AE447" s="246"/>
      <c r="AF447" s="17"/>
      <c r="AG447" s="10"/>
      <c r="AH447" s="10"/>
      <c r="AI447" s="10"/>
      <c r="AJ447" s="10"/>
      <c r="AK447" s="10"/>
      <c r="AL447" s="10"/>
      <c r="AM447" s="10"/>
      <c r="AN447" s="10"/>
      <c r="AO447" s="10"/>
      <c r="AP447" s="10"/>
      <c r="AQ447" s="10"/>
      <c r="AR447" s="10"/>
      <c r="AS447" s="10"/>
      <c r="AT447" s="10"/>
      <c r="AU447" s="10"/>
    </row>
    <row r="448" spans="2:47" x14ac:dyDescent="0.25">
      <c r="B448" s="15">
        <v>441</v>
      </c>
      <c r="C448" s="90"/>
      <c r="D448" s="56"/>
      <c r="E448" s="87"/>
      <c r="F448" s="87"/>
      <c r="G448" s="87"/>
      <c r="H448" s="91"/>
      <c r="I448" s="91"/>
      <c r="J448" s="91"/>
      <c r="K448" s="91"/>
      <c r="L448" s="91"/>
      <c r="M448" s="87"/>
      <c r="N448" s="92"/>
      <c r="O448" s="93"/>
      <c r="P448" s="94"/>
      <c r="Q448" s="95"/>
      <c r="R448" s="88"/>
      <c r="S448" s="88"/>
      <c r="T448" s="88"/>
      <c r="U448" s="88"/>
      <c r="V448" s="88"/>
      <c r="W448" s="88"/>
      <c r="X448" s="88"/>
      <c r="Y448" s="88"/>
      <c r="Z448" s="89"/>
      <c r="AA448" s="89"/>
      <c r="AB448" s="89"/>
      <c r="AC448" s="246"/>
      <c r="AD448" s="247"/>
      <c r="AE448" s="246"/>
      <c r="AF448" s="17"/>
      <c r="AG448" s="10"/>
      <c r="AH448" s="10"/>
      <c r="AI448" s="10"/>
      <c r="AJ448" s="10"/>
      <c r="AK448" s="10"/>
      <c r="AL448" s="10"/>
      <c r="AM448" s="10"/>
      <c r="AN448" s="10"/>
      <c r="AO448" s="10"/>
      <c r="AP448" s="10"/>
      <c r="AQ448" s="10"/>
      <c r="AR448" s="10"/>
      <c r="AS448" s="10"/>
      <c r="AT448" s="10"/>
      <c r="AU448" s="10"/>
    </row>
    <row r="449" spans="2:47" x14ac:dyDescent="0.25">
      <c r="B449" s="15">
        <v>442</v>
      </c>
      <c r="C449" s="90"/>
      <c r="D449" s="56"/>
      <c r="E449" s="87"/>
      <c r="F449" s="87"/>
      <c r="G449" s="87"/>
      <c r="H449" s="91"/>
      <c r="I449" s="91"/>
      <c r="J449" s="91"/>
      <c r="K449" s="91"/>
      <c r="L449" s="91"/>
      <c r="M449" s="87"/>
      <c r="N449" s="92"/>
      <c r="O449" s="93"/>
      <c r="P449" s="94"/>
      <c r="Q449" s="95"/>
      <c r="R449" s="88"/>
      <c r="S449" s="88"/>
      <c r="T449" s="88"/>
      <c r="U449" s="88"/>
      <c r="V449" s="88"/>
      <c r="W449" s="88"/>
      <c r="X449" s="88"/>
      <c r="Y449" s="88"/>
      <c r="Z449" s="89"/>
      <c r="AA449" s="89"/>
      <c r="AB449" s="89"/>
      <c r="AC449" s="246"/>
      <c r="AD449" s="247"/>
      <c r="AE449" s="246"/>
      <c r="AF449" s="17"/>
      <c r="AG449" s="10"/>
      <c r="AH449" s="10"/>
      <c r="AI449" s="10"/>
      <c r="AJ449" s="10"/>
      <c r="AK449" s="10"/>
      <c r="AL449" s="10"/>
      <c r="AM449" s="10"/>
      <c r="AN449" s="10"/>
      <c r="AO449" s="10"/>
      <c r="AP449" s="10"/>
      <c r="AQ449" s="10"/>
      <c r="AR449" s="10"/>
      <c r="AS449" s="10"/>
      <c r="AT449" s="10"/>
      <c r="AU449" s="10"/>
    </row>
    <row r="450" spans="2:47" x14ac:dyDescent="0.25">
      <c r="B450" s="15">
        <v>443</v>
      </c>
      <c r="C450" s="90"/>
      <c r="D450" s="56"/>
      <c r="E450" s="87"/>
      <c r="F450" s="87"/>
      <c r="G450" s="87"/>
      <c r="H450" s="91"/>
      <c r="I450" s="91"/>
      <c r="J450" s="91"/>
      <c r="K450" s="91"/>
      <c r="L450" s="91"/>
      <c r="M450" s="87"/>
      <c r="N450" s="92"/>
      <c r="O450" s="93"/>
      <c r="P450" s="94"/>
      <c r="Q450" s="95"/>
      <c r="R450" s="88"/>
      <c r="S450" s="88"/>
      <c r="T450" s="88"/>
      <c r="U450" s="88"/>
      <c r="V450" s="88"/>
      <c r="W450" s="88"/>
      <c r="X450" s="88"/>
      <c r="Y450" s="88"/>
      <c r="Z450" s="89"/>
      <c r="AA450" s="89"/>
      <c r="AB450" s="89"/>
      <c r="AC450" s="246"/>
      <c r="AD450" s="247"/>
      <c r="AE450" s="246"/>
      <c r="AF450" s="17"/>
      <c r="AG450" s="10"/>
      <c r="AH450" s="10"/>
      <c r="AI450" s="10"/>
      <c r="AJ450" s="10"/>
      <c r="AK450" s="10"/>
      <c r="AL450" s="10"/>
      <c r="AM450" s="10"/>
      <c r="AN450" s="10"/>
      <c r="AO450" s="10"/>
      <c r="AP450" s="10"/>
      <c r="AQ450" s="10"/>
      <c r="AR450" s="10"/>
      <c r="AS450" s="10"/>
      <c r="AT450" s="10"/>
      <c r="AU450" s="10"/>
    </row>
    <row r="451" spans="2:47" x14ac:dyDescent="0.25">
      <c r="B451" s="15">
        <v>444</v>
      </c>
      <c r="C451" s="90"/>
      <c r="D451" s="56"/>
      <c r="E451" s="87"/>
      <c r="F451" s="87"/>
      <c r="G451" s="87"/>
      <c r="H451" s="91"/>
      <c r="I451" s="91"/>
      <c r="J451" s="91"/>
      <c r="K451" s="91"/>
      <c r="L451" s="91"/>
      <c r="M451" s="87"/>
      <c r="N451" s="92"/>
      <c r="O451" s="93"/>
      <c r="P451" s="94"/>
      <c r="Q451" s="95"/>
      <c r="R451" s="88"/>
      <c r="S451" s="88"/>
      <c r="T451" s="88"/>
      <c r="U451" s="88"/>
      <c r="V451" s="88"/>
      <c r="W451" s="88"/>
      <c r="X451" s="88"/>
      <c r="Y451" s="88"/>
      <c r="Z451" s="89"/>
      <c r="AA451" s="89"/>
      <c r="AB451" s="89"/>
      <c r="AC451" s="246"/>
      <c r="AD451" s="247"/>
      <c r="AE451" s="246"/>
      <c r="AF451" s="17"/>
      <c r="AG451" s="10"/>
      <c r="AH451" s="10"/>
      <c r="AI451" s="10"/>
      <c r="AJ451" s="10"/>
      <c r="AK451" s="10"/>
      <c r="AL451" s="10"/>
      <c r="AM451" s="10"/>
      <c r="AN451" s="10"/>
      <c r="AO451" s="10"/>
      <c r="AP451" s="10"/>
      <c r="AQ451" s="10"/>
      <c r="AR451" s="10"/>
      <c r="AS451" s="10"/>
      <c r="AT451" s="10"/>
      <c r="AU451" s="10"/>
    </row>
    <row r="452" spans="2:47" x14ac:dyDescent="0.25">
      <c r="B452" s="15">
        <v>445</v>
      </c>
      <c r="C452" s="90"/>
      <c r="D452" s="56"/>
      <c r="E452" s="87"/>
      <c r="F452" s="87"/>
      <c r="G452" s="87"/>
      <c r="H452" s="91"/>
      <c r="I452" s="91"/>
      <c r="J452" s="91"/>
      <c r="K452" s="91"/>
      <c r="L452" s="91"/>
      <c r="M452" s="87"/>
      <c r="N452" s="92"/>
      <c r="O452" s="93"/>
      <c r="P452" s="94"/>
      <c r="Q452" s="95"/>
      <c r="R452" s="88"/>
      <c r="S452" s="88"/>
      <c r="T452" s="88"/>
      <c r="U452" s="88"/>
      <c r="V452" s="88"/>
      <c r="W452" s="88"/>
      <c r="X452" s="88"/>
      <c r="Y452" s="88"/>
      <c r="Z452" s="89"/>
      <c r="AA452" s="89"/>
      <c r="AB452" s="89"/>
      <c r="AC452" s="246"/>
      <c r="AD452" s="247"/>
      <c r="AE452" s="246"/>
      <c r="AF452" s="17"/>
      <c r="AG452" s="10"/>
      <c r="AH452" s="10"/>
      <c r="AI452" s="10"/>
      <c r="AJ452" s="10"/>
      <c r="AK452" s="10"/>
      <c r="AL452" s="10"/>
      <c r="AM452" s="10"/>
      <c r="AN452" s="10"/>
      <c r="AO452" s="10"/>
      <c r="AP452" s="10"/>
      <c r="AQ452" s="10"/>
      <c r="AR452" s="10"/>
      <c r="AS452" s="10"/>
      <c r="AT452" s="10"/>
      <c r="AU452" s="10"/>
    </row>
    <row r="453" spans="2:47" x14ac:dyDescent="0.25">
      <c r="B453" s="15">
        <v>446</v>
      </c>
      <c r="C453" s="90"/>
      <c r="D453" s="56"/>
      <c r="E453" s="87"/>
      <c r="F453" s="87"/>
      <c r="G453" s="87"/>
      <c r="H453" s="91"/>
      <c r="I453" s="91"/>
      <c r="J453" s="91"/>
      <c r="K453" s="91"/>
      <c r="L453" s="91"/>
      <c r="M453" s="87"/>
      <c r="N453" s="92"/>
      <c r="O453" s="93"/>
      <c r="P453" s="94"/>
      <c r="Q453" s="95"/>
      <c r="R453" s="88"/>
      <c r="S453" s="88"/>
      <c r="T453" s="88"/>
      <c r="U453" s="88"/>
      <c r="V453" s="88"/>
      <c r="W453" s="88"/>
      <c r="X453" s="88"/>
      <c r="Y453" s="88"/>
      <c r="Z453" s="89"/>
      <c r="AA453" s="89"/>
      <c r="AB453" s="89"/>
      <c r="AC453" s="246"/>
      <c r="AD453" s="247"/>
      <c r="AE453" s="246"/>
      <c r="AF453" s="17"/>
      <c r="AG453" s="10"/>
      <c r="AH453" s="10"/>
      <c r="AI453" s="10"/>
      <c r="AJ453" s="10"/>
      <c r="AK453" s="10"/>
      <c r="AL453" s="10"/>
      <c r="AM453" s="10"/>
      <c r="AN453" s="10"/>
      <c r="AO453" s="10"/>
      <c r="AP453" s="10"/>
      <c r="AQ453" s="10"/>
      <c r="AR453" s="10"/>
      <c r="AS453" s="10"/>
      <c r="AT453" s="10"/>
      <c r="AU453" s="10"/>
    </row>
    <row r="454" spans="2:47" x14ac:dyDescent="0.25">
      <c r="B454" s="15">
        <v>447</v>
      </c>
      <c r="C454" s="90"/>
      <c r="D454" s="56"/>
      <c r="E454" s="87"/>
      <c r="F454" s="87"/>
      <c r="G454" s="87"/>
      <c r="H454" s="91"/>
      <c r="I454" s="91"/>
      <c r="J454" s="91"/>
      <c r="K454" s="91"/>
      <c r="L454" s="91"/>
      <c r="M454" s="87"/>
      <c r="N454" s="92"/>
      <c r="O454" s="93"/>
      <c r="P454" s="94"/>
      <c r="Q454" s="95"/>
      <c r="R454" s="88"/>
      <c r="S454" s="88"/>
      <c r="T454" s="88"/>
      <c r="U454" s="88"/>
      <c r="V454" s="88"/>
      <c r="W454" s="88"/>
      <c r="X454" s="88"/>
      <c r="Y454" s="88"/>
      <c r="Z454" s="89"/>
      <c r="AA454" s="89"/>
      <c r="AB454" s="89"/>
      <c r="AC454" s="246"/>
      <c r="AD454" s="247"/>
      <c r="AE454" s="246"/>
      <c r="AF454" s="17"/>
      <c r="AG454" s="10"/>
      <c r="AH454" s="10"/>
      <c r="AI454" s="10"/>
      <c r="AJ454" s="10"/>
      <c r="AK454" s="10"/>
      <c r="AL454" s="10"/>
      <c r="AM454" s="10"/>
      <c r="AN454" s="10"/>
      <c r="AO454" s="10"/>
      <c r="AP454" s="10"/>
      <c r="AQ454" s="10"/>
      <c r="AR454" s="10"/>
      <c r="AS454" s="10"/>
      <c r="AT454" s="10"/>
      <c r="AU454" s="10"/>
    </row>
    <row r="455" spans="2:47" x14ac:dyDescent="0.25">
      <c r="B455" s="15">
        <v>448</v>
      </c>
      <c r="C455" s="90"/>
      <c r="D455" s="56"/>
      <c r="E455" s="87"/>
      <c r="F455" s="87"/>
      <c r="G455" s="87"/>
      <c r="H455" s="91"/>
      <c r="I455" s="91"/>
      <c r="J455" s="91"/>
      <c r="K455" s="91"/>
      <c r="L455" s="91"/>
      <c r="M455" s="87"/>
      <c r="N455" s="92"/>
      <c r="O455" s="93"/>
      <c r="P455" s="94"/>
      <c r="Q455" s="95"/>
      <c r="R455" s="88"/>
      <c r="S455" s="88"/>
      <c r="T455" s="88"/>
      <c r="U455" s="88"/>
      <c r="V455" s="88"/>
      <c r="W455" s="88"/>
      <c r="X455" s="88"/>
      <c r="Y455" s="88"/>
      <c r="Z455" s="89"/>
      <c r="AA455" s="89"/>
      <c r="AB455" s="89"/>
      <c r="AC455" s="246"/>
      <c r="AD455" s="247"/>
      <c r="AE455" s="246"/>
      <c r="AF455" s="17"/>
      <c r="AG455" s="10"/>
      <c r="AH455" s="10"/>
      <c r="AI455" s="10"/>
      <c r="AJ455" s="10"/>
      <c r="AK455" s="10"/>
      <c r="AL455" s="10"/>
      <c r="AM455" s="10"/>
      <c r="AN455" s="10"/>
      <c r="AO455" s="10"/>
      <c r="AP455" s="10"/>
      <c r="AQ455" s="10"/>
      <c r="AR455" s="10"/>
      <c r="AS455" s="10"/>
      <c r="AT455" s="10"/>
      <c r="AU455" s="10"/>
    </row>
    <row r="456" spans="2:47" x14ac:dyDescent="0.25">
      <c r="B456" s="15">
        <v>449</v>
      </c>
      <c r="C456" s="90"/>
      <c r="D456" s="56"/>
      <c r="E456" s="87"/>
      <c r="F456" s="87"/>
      <c r="G456" s="87"/>
      <c r="H456" s="91"/>
      <c r="I456" s="91"/>
      <c r="J456" s="91"/>
      <c r="K456" s="91"/>
      <c r="L456" s="91"/>
      <c r="M456" s="87"/>
      <c r="N456" s="92"/>
      <c r="O456" s="93"/>
      <c r="P456" s="94"/>
      <c r="Q456" s="95"/>
      <c r="R456" s="88"/>
      <c r="S456" s="88"/>
      <c r="T456" s="88"/>
      <c r="U456" s="88"/>
      <c r="V456" s="88"/>
      <c r="W456" s="88"/>
      <c r="X456" s="88"/>
      <c r="Y456" s="88"/>
      <c r="Z456" s="89"/>
      <c r="AA456" s="89"/>
      <c r="AB456" s="89"/>
      <c r="AC456" s="246"/>
      <c r="AD456" s="247"/>
      <c r="AE456" s="246"/>
      <c r="AF456" s="17"/>
      <c r="AG456" s="10"/>
      <c r="AH456" s="10"/>
      <c r="AI456" s="10"/>
      <c r="AJ456" s="10"/>
      <c r="AK456" s="10"/>
      <c r="AL456" s="10"/>
      <c r="AM456" s="10"/>
      <c r="AN456" s="10"/>
      <c r="AO456" s="10"/>
      <c r="AP456" s="10"/>
      <c r="AQ456" s="10"/>
      <c r="AR456" s="10"/>
      <c r="AS456" s="10"/>
      <c r="AT456" s="10"/>
      <c r="AU456" s="10"/>
    </row>
    <row r="457" spans="2:47" x14ac:dyDescent="0.25">
      <c r="B457" s="15">
        <v>450</v>
      </c>
      <c r="C457" s="90"/>
      <c r="D457" s="56"/>
      <c r="E457" s="87"/>
      <c r="F457" s="87"/>
      <c r="G457" s="87"/>
      <c r="H457" s="91"/>
      <c r="I457" s="91"/>
      <c r="J457" s="91"/>
      <c r="K457" s="91"/>
      <c r="L457" s="91"/>
      <c r="M457" s="87"/>
      <c r="N457" s="92"/>
      <c r="O457" s="93"/>
      <c r="P457" s="94"/>
      <c r="Q457" s="95"/>
      <c r="R457" s="88"/>
      <c r="S457" s="88"/>
      <c r="T457" s="88"/>
      <c r="U457" s="88"/>
      <c r="V457" s="88"/>
      <c r="W457" s="88"/>
      <c r="X457" s="88"/>
      <c r="Y457" s="88"/>
      <c r="Z457" s="89"/>
      <c r="AA457" s="89"/>
      <c r="AB457" s="89"/>
      <c r="AC457" s="246"/>
      <c r="AD457" s="247"/>
      <c r="AE457" s="246"/>
      <c r="AF457" s="17"/>
      <c r="AG457" s="10"/>
      <c r="AH457" s="10"/>
      <c r="AI457" s="10"/>
      <c r="AJ457" s="10"/>
      <c r="AK457" s="10"/>
      <c r="AL457" s="10"/>
      <c r="AM457" s="10"/>
      <c r="AN457" s="10"/>
      <c r="AO457" s="10"/>
      <c r="AP457" s="10"/>
      <c r="AQ457" s="10"/>
      <c r="AR457" s="10"/>
      <c r="AS457" s="10"/>
      <c r="AT457" s="10"/>
      <c r="AU457" s="10"/>
    </row>
    <row r="458" spans="2:47" x14ac:dyDescent="0.25">
      <c r="B458" s="15">
        <v>451</v>
      </c>
      <c r="C458" s="90"/>
      <c r="D458" s="56"/>
      <c r="E458" s="87"/>
      <c r="F458" s="87"/>
      <c r="G458" s="87"/>
      <c r="H458" s="91"/>
      <c r="I458" s="91"/>
      <c r="J458" s="91"/>
      <c r="K458" s="91"/>
      <c r="L458" s="91"/>
      <c r="M458" s="87"/>
      <c r="N458" s="92"/>
      <c r="O458" s="93"/>
      <c r="P458" s="94"/>
      <c r="Q458" s="95"/>
      <c r="R458" s="88"/>
      <c r="S458" s="88"/>
      <c r="T458" s="88"/>
      <c r="U458" s="88"/>
      <c r="V458" s="88"/>
      <c r="W458" s="88"/>
      <c r="X458" s="88"/>
      <c r="Y458" s="88"/>
      <c r="Z458" s="89"/>
      <c r="AA458" s="89"/>
      <c r="AB458" s="89"/>
      <c r="AC458" s="246"/>
      <c r="AD458" s="247"/>
      <c r="AE458" s="246"/>
      <c r="AF458" s="17"/>
      <c r="AG458" s="10"/>
      <c r="AH458" s="10"/>
      <c r="AI458" s="10"/>
      <c r="AJ458" s="10"/>
      <c r="AK458" s="10"/>
      <c r="AL458" s="10"/>
      <c r="AM458" s="10"/>
      <c r="AN458" s="10"/>
      <c r="AO458" s="10"/>
      <c r="AP458" s="10"/>
      <c r="AQ458" s="10"/>
      <c r="AR458" s="10"/>
      <c r="AS458" s="10"/>
      <c r="AT458" s="10"/>
      <c r="AU458" s="10"/>
    </row>
    <row r="459" spans="2:47" x14ac:dyDescent="0.25">
      <c r="B459" s="15">
        <v>452</v>
      </c>
      <c r="C459" s="90"/>
      <c r="D459" s="56"/>
      <c r="E459" s="87"/>
      <c r="F459" s="87"/>
      <c r="G459" s="87"/>
      <c r="H459" s="91"/>
      <c r="I459" s="91"/>
      <c r="J459" s="91"/>
      <c r="K459" s="91"/>
      <c r="L459" s="91"/>
      <c r="M459" s="87"/>
      <c r="N459" s="92"/>
      <c r="O459" s="93"/>
      <c r="P459" s="94"/>
      <c r="Q459" s="95"/>
      <c r="R459" s="88"/>
      <c r="S459" s="88"/>
      <c r="T459" s="88"/>
      <c r="U459" s="88"/>
      <c r="V459" s="88"/>
      <c r="W459" s="88"/>
      <c r="X459" s="88"/>
      <c r="Y459" s="88"/>
      <c r="Z459" s="89"/>
      <c r="AA459" s="89"/>
      <c r="AB459" s="89"/>
      <c r="AC459" s="246"/>
      <c r="AD459" s="247"/>
      <c r="AE459" s="246"/>
      <c r="AF459" s="17"/>
      <c r="AG459" s="10"/>
      <c r="AH459" s="10"/>
      <c r="AI459" s="10"/>
      <c r="AJ459" s="10"/>
      <c r="AK459" s="10"/>
      <c r="AL459" s="10"/>
      <c r="AM459" s="10"/>
      <c r="AN459" s="10"/>
      <c r="AO459" s="10"/>
      <c r="AP459" s="10"/>
      <c r="AQ459" s="10"/>
      <c r="AR459" s="10"/>
      <c r="AS459" s="10"/>
      <c r="AT459" s="10"/>
      <c r="AU459" s="10"/>
    </row>
    <row r="460" spans="2:47" x14ac:dyDescent="0.25">
      <c r="B460" s="15">
        <v>453</v>
      </c>
      <c r="C460" s="90"/>
      <c r="D460" s="56"/>
      <c r="E460" s="87"/>
      <c r="F460" s="87"/>
      <c r="G460" s="87"/>
      <c r="H460" s="91"/>
      <c r="I460" s="91"/>
      <c r="J460" s="91"/>
      <c r="K460" s="91"/>
      <c r="L460" s="91"/>
      <c r="M460" s="87"/>
      <c r="N460" s="92"/>
      <c r="O460" s="93"/>
      <c r="P460" s="94"/>
      <c r="Q460" s="95"/>
      <c r="R460" s="88"/>
      <c r="S460" s="88"/>
      <c r="T460" s="88"/>
      <c r="U460" s="88"/>
      <c r="V460" s="88"/>
      <c r="W460" s="88"/>
      <c r="X460" s="88"/>
      <c r="Y460" s="88"/>
      <c r="Z460" s="89"/>
      <c r="AA460" s="89"/>
      <c r="AB460" s="89"/>
      <c r="AC460" s="246"/>
      <c r="AD460" s="247"/>
      <c r="AE460" s="246"/>
      <c r="AF460" s="17"/>
      <c r="AG460" s="10"/>
      <c r="AH460" s="10"/>
      <c r="AI460" s="10"/>
      <c r="AJ460" s="10"/>
      <c r="AK460" s="10"/>
      <c r="AL460" s="10"/>
      <c r="AM460" s="10"/>
      <c r="AN460" s="10"/>
      <c r="AO460" s="10"/>
      <c r="AP460" s="10"/>
      <c r="AQ460" s="10"/>
      <c r="AR460" s="10"/>
      <c r="AS460" s="10"/>
      <c r="AT460" s="10"/>
      <c r="AU460" s="10"/>
    </row>
    <row r="461" spans="2:47" x14ac:dyDescent="0.25">
      <c r="B461" s="15">
        <v>454</v>
      </c>
      <c r="C461" s="90"/>
      <c r="D461" s="56"/>
      <c r="E461" s="87"/>
      <c r="F461" s="87"/>
      <c r="G461" s="87"/>
      <c r="H461" s="91"/>
      <c r="I461" s="91"/>
      <c r="J461" s="91"/>
      <c r="K461" s="91"/>
      <c r="L461" s="91"/>
      <c r="M461" s="87"/>
      <c r="N461" s="92"/>
      <c r="O461" s="93"/>
      <c r="P461" s="94"/>
      <c r="Q461" s="95"/>
      <c r="R461" s="88"/>
      <c r="S461" s="88"/>
      <c r="T461" s="88"/>
      <c r="U461" s="88"/>
      <c r="V461" s="88"/>
      <c r="W461" s="88"/>
      <c r="X461" s="88"/>
      <c r="Y461" s="88"/>
      <c r="Z461" s="89"/>
      <c r="AA461" s="89"/>
      <c r="AB461" s="89"/>
      <c r="AC461" s="246"/>
      <c r="AD461" s="247"/>
      <c r="AE461" s="246"/>
      <c r="AF461" s="17"/>
      <c r="AG461" s="10"/>
      <c r="AH461" s="10"/>
      <c r="AI461" s="10"/>
      <c r="AJ461" s="10"/>
      <c r="AK461" s="10"/>
      <c r="AL461" s="10"/>
      <c r="AM461" s="10"/>
      <c r="AN461" s="10"/>
      <c r="AO461" s="10"/>
      <c r="AP461" s="10"/>
      <c r="AQ461" s="10"/>
      <c r="AR461" s="10"/>
      <c r="AS461" s="10"/>
      <c r="AT461" s="10"/>
      <c r="AU461" s="10"/>
    </row>
    <row r="462" spans="2:47" x14ac:dyDescent="0.25">
      <c r="B462" s="15">
        <v>455</v>
      </c>
      <c r="C462" s="90"/>
      <c r="D462" s="56"/>
      <c r="E462" s="87"/>
      <c r="F462" s="87"/>
      <c r="G462" s="87"/>
      <c r="H462" s="91"/>
      <c r="I462" s="91"/>
      <c r="J462" s="91"/>
      <c r="K462" s="91"/>
      <c r="L462" s="91"/>
      <c r="M462" s="87"/>
      <c r="N462" s="92"/>
      <c r="O462" s="93"/>
      <c r="P462" s="94"/>
      <c r="Q462" s="95"/>
      <c r="R462" s="88"/>
      <c r="S462" s="88"/>
      <c r="T462" s="88"/>
      <c r="U462" s="88"/>
      <c r="V462" s="88"/>
      <c r="W462" s="88"/>
      <c r="X462" s="88"/>
      <c r="Y462" s="88"/>
      <c r="Z462" s="89"/>
      <c r="AA462" s="89"/>
      <c r="AB462" s="89"/>
      <c r="AC462" s="246"/>
      <c r="AD462" s="247"/>
      <c r="AE462" s="246"/>
      <c r="AF462" s="17"/>
      <c r="AG462" s="10"/>
      <c r="AH462" s="10"/>
      <c r="AI462" s="10"/>
      <c r="AJ462" s="10"/>
      <c r="AK462" s="10"/>
      <c r="AL462" s="10"/>
      <c r="AM462" s="10"/>
      <c r="AN462" s="10"/>
      <c r="AO462" s="10"/>
      <c r="AP462" s="10"/>
      <c r="AQ462" s="10"/>
      <c r="AR462" s="10"/>
      <c r="AS462" s="10"/>
      <c r="AT462" s="10"/>
      <c r="AU462" s="10"/>
    </row>
    <row r="463" spans="2:47" x14ac:dyDescent="0.25">
      <c r="B463" s="15">
        <v>456</v>
      </c>
      <c r="C463" s="90"/>
      <c r="D463" s="56"/>
      <c r="E463" s="87"/>
      <c r="F463" s="87"/>
      <c r="G463" s="87"/>
      <c r="H463" s="91"/>
      <c r="I463" s="91"/>
      <c r="J463" s="91"/>
      <c r="K463" s="91"/>
      <c r="L463" s="91"/>
      <c r="M463" s="87"/>
      <c r="N463" s="92"/>
      <c r="O463" s="93"/>
      <c r="P463" s="94"/>
      <c r="Q463" s="95"/>
      <c r="R463" s="88"/>
      <c r="S463" s="88"/>
      <c r="T463" s="88"/>
      <c r="U463" s="88"/>
      <c r="V463" s="88"/>
      <c r="W463" s="88"/>
      <c r="X463" s="88"/>
      <c r="Y463" s="88"/>
      <c r="Z463" s="89"/>
      <c r="AA463" s="89"/>
      <c r="AB463" s="89"/>
      <c r="AC463" s="246"/>
      <c r="AD463" s="247"/>
      <c r="AE463" s="246"/>
      <c r="AF463" s="17"/>
      <c r="AG463" s="10"/>
      <c r="AH463" s="10"/>
      <c r="AI463" s="10"/>
      <c r="AJ463" s="10"/>
      <c r="AK463" s="10"/>
      <c r="AL463" s="10"/>
      <c r="AM463" s="10"/>
      <c r="AN463" s="10"/>
      <c r="AO463" s="10"/>
      <c r="AP463" s="10"/>
      <c r="AQ463" s="10"/>
      <c r="AR463" s="10"/>
      <c r="AS463" s="10"/>
      <c r="AT463" s="10"/>
      <c r="AU463" s="10"/>
    </row>
    <row r="464" spans="2:47" x14ac:dyDescent="0.25">
      <c r="B464" s="15">
        <v>457</v>
      </c>
      <c r="C464" s="90"/>
      <c r="D464" s="56"/>
      <c r="E464" s="87"/>
      <c r="F464" s="87"/>
      <c r="G464" s="87"/>
      <c r="H464" s="91"/>
      <c r="I464" s="91"/>
      <c r="J464" s="91"/>
      <c r="K464" s="91"/>
      <c r="L464" s="91"/>
      <c r="M464" s="87"/>
      <c r="N464" s="92"/>
      <c r="O464" s="93"/>
      <c r="P464" s="94"/>
      <c r="Q464" s="95"/>
      <c r="R464" s="88"/>
      <c r="S464" s="88"/>
      <c r="T464" s="88"/>
      <c r="U464" s="88"/>
      <c r="V464" s="88"/>
      <c r="W464" s="88"/>
      <c r="X464" s="88"/>
      <c r="Y464" s="88"/>
      <c r="Z464" s="89"/>
      <c r="AA464" s="89"/>
      <c r="AB464" s="89"/>
      <c r="AC464" s="246"/>
      <c r="AD464" s="247"/>
      <c r="AE464" s="246"/>
      <c r="AF464" s="17"/>
      <c r="AG464" s="10"/>
      <c r="AH464" s="10"/>
      <c r="AI464" s="10"/>
      <c r="AJ464" s="10"/>
      <c r="AK464" s="10"/>
      <c r="AL464" s="10"/>
      <c r="AM464" s="10"/>
      <c r="AN464" s="10"/>
      <c r="AO464" s="10"/>
      <c r="AP464" s="10"/>
      <c r="AQ464" s="10"/>
      <c r="AR464" s="10"/>
      <c r="AS464" s="10"/>
      <c r="AT464" s="10"/>
      <c r="AU464" s="10"/>
    </row>
    <row r="465" spans="2:47" x14ac:dyDescent="0.25">
      <c r="B465" s="15">
        <v>458</v>
      </c>
      <c r="C465" s="90"/>
      <c r="D465" s="56"/>
      <c r="E465" s="87"/>
      <c r="F465" s="87"/>
      <c r="G465" s="87"/>
      <c r="H465" s="91"/>
      <c r="I465" s="91"/>
      <c r="J465" s="91"/>
      <c r="K465" s="91"/>
      <c r="L465" s="91"/>
      <c r="M465" s="87"/>
      <c r="N465" s="92"/>
      <c r="O465" s="93"/>
      <c r="P465" s="94"/>
      <c r="Q465" s="95"/>
      <c r="R465" s="88"/>
      <c r="S465" s="88"/>
      <c r="T465" s="88"/>
      <c r="U465" s="88"/>
      <c r="V465" s="88"/>
      <c r="W465" s="88"/>
      <c r="X465" s="88"/>
      <c r="Y465" s="88"/>
      <c r="Z465" s="89"/>
      <c r="AA465" s="89"/>
      <c r="AB465" s="89"/>
      <c r="AC465" s="246"/>
      <c r="AD465" s="247"/>
      <c r="AE465" s="246"/>
      <c r="AF465" s="17"/>
      <c r="AG465" s="10"/>
      <c r="AH465" s="10"/>
      <c r="AI465" s="10"/>
      <c r="AJ465" s="10"/>
      <c r="AK465" s="10"/>
      <c r="AL465" s="10"/>
      <c r="AM465" s="10"/>
      <c r="AN465" s="10"/>
      <c r="AO465" s="10"/>
      <c r="AP465" s="10"/>
      <c r="AQ465" s="10"/>
      <c r="AR465" s="10"/>
      <c r="AS465" s="10"/>
      <c r="AT465" s="10"/>
      <c r="AU465" s="10"/>
    </row>
    <row r="466" spans="2:47" x14ac:dyDescent="0.25">
      <c r="B466" s="15">
        <v>459</v>
      </c>
      <c r="C466" s="90"/>
      <c r="D466" s="56"/>
      <c r="E466" s="87"/>
      <c r="F466" s="87"/>
      <c r="G466" s="87"/>
      <c r="H466" s="91"/>
      <c r="I466" s="91"/>
      <c r="J466" s="91"/>
      <c r="K466" s="91"/>
      <c r="L466" s="91"/>
      <c r="M466" s="87"/>
      <c r="N466" s="92"/>
      <c r="O466" s="93"/>
      <c r="P466" s="94"/>
      <c r="Q466" s="95"/>
      <c r="R466" s="88"/>
      <c r="S466" s="88"/>
      <c r="T466" s="88"/>
      <c r="U466" s="88"/>
      <c r="V466" s="88"/>
      <c r="W466" s="88"/>
      <c r="X466" s="88"/>
      <c r="Y466" s="88"/>
      <c r="Z466" s="89"/>
      <c r="AA466" s="89"/>
      <c r="AB466" s="89"/>
      <c r="AC466" s="246"/>
      <c r="AD466" s="247"/>
      <c r="AE466" s="246"/>
      <c r="AF466" s="17"/>
      <c r="AG466" s="10"/>
      <c r="AH466" s="10"/>
      <c r="AI466" s="10"/>
      <c r="AJ466" s="10"/>
      <c r="AK466" s="10"/>
      <c r="AL466" s="10"/>
      <c r="AM466" s="10"/>
      <c r="AN466" s="10"/>
      <c r="AO466" s="10"/>
      <c r="AP466" s="10"/>
      <c r="AQ466" s="10"/>
      <c r="AR466" s="10"/>
      <c r="AS466" s="10"/>
      <c r="AT466" s="10"/>
      <c r="AU466" s="10"/>
    </row>
    <row r="467" spans="2:47" x14ac:dyDescent="0.25">
      <c r="B467" s="15">
        <v>460</v>
      </c>
      <c r="C467" s="90"/>
      <c r="D467" s="56"/>
      <c r="E467" s="87"/>
      <c r="F467" s="87"/>
      <c r="G467" s="87"/>
      <c r="H467" s="91"/>
      <c r="I467" s="91"/>
      <c r="J467" s="91"/>
      <c r="K467" s="91"/>
      <c r="L467" s="91"/>
      <c r="M467" s="87"/>
      <c r="N467" s="92"/>
      <c r="O467" s="93"/>
      <c r="P467" s="94"/>
      <c r="Q467" s="95"/>
      <c r="R467" s="88"/>
      <c r="S467" s="88"/>
      <c r="T467" s="88"/>
      <c r="U467" s="88"/>
      <c r="V467" s="88"/>
      <c r="W467" s="88"/>
      <c r="X467" s="88"/>
      <c r="Y467" s="88"/>
      <c r="Z467" s="89"/>
      <c r="AA467" s="89"/>
      <c r="AB467" s="89"/>
      <c r="AC467" s="246"/>
      <c r="AD467" s="247"/>
      <c r="AE467" s="246"/>
      <c r="AF467" s="17"/>
      <c r="AG467" s="10"/>
      <c r="AH467" s="10"/>
      <c r="AI467" s="10"/>
      <c r="AJ467" s="10"/>
      <c r="AK467" s="10"/>
      <c r="AL467" s="10"/>
      <c r="AM467" s="10"/>
      <c r="AN467" s="10"/>
      <c r="AO467" s="10"/>
      <c r="AP467" s="10"/>
      <c r="AQ467" s="10"/>
      <c r="AR467" s="10"/>
      <c r="AS467" s="10"/>
      <c r="AT467" s="10"/>
      <c r="AU467" s="10"/>
    </row>
    <row r="468" spans="2:47" x14ac:dyDescent="0.25">
      <c r="B468" s="15">
        <v>461</v>
      </c>
      <c r="C468" s="90"/>
      <c r="D468" s="56"/>
      <c r="E468" s="87"/>
      <c r="F468" s="87"/>
      <c r="G468" s="87"/>
      <c r="H468" s="91"/>
      <c r="I468" s="91"/>
      <c r="J468" s="91"/>
      <c r="K468" s="91"/>
      <c r="L468" s="91"/>
      <c r="M468" s="87"/>
      <c r="N468" s="92"/>
      <c r="O468" s="93"/>
      <c r="P468" s="94"/>
      <c r="Q468" s="95"/>
      <c r="R468" s="88"/>
      <c r="S468" s="88"/>
      <c r="T468" s="88"/>
      <c r="U468" s="88"/>
      <c r="V468" s="88"/>
      <c r="W468" s="88"/>
      <c r="X468" s="88"/>
      <c r="Y468" s="88"/>
      <c r="Z468" s="89"/>
      <c r="AA468" s="89"/>
      <c r="AB468" s="89"/>
      <c r="AC468" s="246"/>
      <c r="AD468" s="247"/>
      <c r="AE468" s="246"/>
      <c r="AF468" s="17"/>
      <c r="AG468" s="10"/>
      <c r="AH468" s="10"/>
      <c r="AI468" s="10"/>
      <c r="AJ468" s="10"/>
      <c r="AK468" s="10"/>
      <c r="AL468" s="10"/>
      <c r="AM468" s="10"/>
      <c r="AN468" s="10"/>
      <c r="AO468" s="10"/>
      <c r="AP468" s="10"/>
      <c r="AQ468" s="10"/>
      <c r="AR468" s="10"/>
      <c r="AS468" s="10"/>
      <c r="AT468" s="10"/>
      <c r="AU468" s="10"/>
    </row>
    <row r="469" spans="2:47" x14ac:dyDescent="0.25">
      <c r="B469" s="15">
        <v>462</v>
      </c>
      <c r="C469" s="90"/>
      <c r="D469" s="56"/>
      <c r="E469" s="87"/>
      <c r="F469" s="87"/>
      <c r="G469" s="87"/>
      <c r="H469" s="91"/>
      <c r="I469" s="91"/>
      <c r="J469" s="91"/>
      <c r="K469" s="91"/>
      <c r="L469" s="91"/>
      <c r="M469" s="87"/>
      <c r="N469" s="92"/>
      <c r="O469" s="93"/>
      <c r="P469" s="94"/>
      <c r="Q469" s="95"/>
      <c r="R469" s="88"/>
      <c r="S469" s="88"/>
      <c r="T469" s="88"/>
      <c r="U469" s="88"/>
      <c r="V469" s="88"/>
      <c r="W469" s="88"/>
      <c r="X469" s="88"/>
      <c r="Y469" s="88"/>
      <c r="Z469" s="89"/>
      <c r="AA469" s="89"/>
      <c r="AB469" s="89"/>
      <c r="AC469" s="246"/>
      <c r="AD469" s="247"/>
      <c r="AE469" s="246"/>
      <c r="AF469" s="17"/>
      <c r="AG469" s="10"/>
      <c r="AH469" s="10"/>
      <c r="AI469" s="10"/>
      <c r="AJ469" s="10"/>
      <c r="AK469" s="10"/>
      <c r="AL469" s="10"/>
      <c r="AM469" s="10"/>
      <c r="AN469" s="10"/>
      <c r="AO469" s="10"/>
      <c r="AP469" s="10"/>
      <c r="AQ469" s="10"/>
      <c r="AR469" s="10"/>
      <c r="AS469" s="10"/>
      <c r="AT469" s="10"/>
      <c r="AU469" s="10"/>
    </row>
    <row r="470" spans="2:47" x14ac:dyDescent="0.25">
      <c r="B470" s="15">
        <v>463</v>
      </c>
      <c r="C470" s="90"/>
      <c r="D470" s="56"/>
      <c r="E470" s="87"/>
      <c r="F470" s="87"/>
      <c r="G470" s="87"/>
      <c r="H470" s="91"/>
      <c r="I470" s="91"/>
      <c r="J470" s="91"/>
      <c r="K470" s="91"/>
      <c r="L470" s="91"/>
      <c r="M470" s="87"/>
      <c r="N470" s="92"/>
      <c r="O470" s="93"/>
      <c r="P470" s="94"/>
      <c r="Q470" s="95"/>
      <c r="R470" s="88"/>
      <c r="S470" s="88"/>
      <c r="T470" s="88"/>
      <c r="U470" s="88"/>
      <c r="V470" s="88"/>
      <c r="W470" s="88"/>
      <c r="X470" s="88"/>
      <c r="Y470" s="88"/>
      <c r="Z470" s="89"/>
      <c r="AA470" s="89"/>
      <c r="AB470" s="89"/>
      <c r="AC470" s="246"/>
      <c r="AD470" s="247"/>
      <c r="AE470" s="246"/>
      <c r="AF470" s="17"/>
      <c r="AG470" s="10"/>
      <c r="AH470" s="10"/>
      <c r="AI470" s="10"/>
      <c r="AJ470" s="10"/>
      <c r="AK470" s="10"/>
      <c r="AL470" s="10"/>
      <c r="AM470" s="10"/>
      <c r="AN470" s="10"/>
      <c r="AO470" s="10"/>
      <c r="AP470" s="10"/>
      <c r="AQ470" s="10"/>
      <c r="AR470" s="10"/>
      <c r="AS470" s="10"/>
      <c r="AT470" s="10"/>
      <c r="AU470" s="10"/>
    </row>
    <row r="471" spans="2:47" x14ac:dyDescent="0.25">
      <c r="B471" s="15">
        <v>464</v>
      </c>
      <c r="C471" s="90"/>
      <c r="D471" s="56"/>
      <c r="E471" s="87"/>
      <c r="F471" s="87"/>
      <c r="G471" s="87"/>
      <c r="H471" s="91"/>
      <c r="I471" s="91"/>
      <c r="J471" s="91"/>
      <c r="K471" s="91"/>
      <c r="L471" s="91"/>
      <c r="M471" s="87"/>
      <c r="N471" s="92"/>
      <c r="O471" s="93"/>
      <c r="P471" s="94"/>
      <c r="Q471" s="95"/>
      <c r="R471" s="88"/>
      <c r="S471" s="88"/>
      <c r="T471" s="88"/>
      <c r="U471" s="88"/>
      <c r="V471" s="88"/>
      <c r="W471" s="88"/>
      <c r="X471" s="88"/>
      <c r="Y471" s="88"/>
      <c r="Z471" s="89"/>
      <c r="AA471" s="89"/>
      <c r="AB471" s="89"/>
      <c r="AC471" s="246"/>
      <c r="AD471" s="247"/>
      <c r="AE471" s="246"/>
      <c r="AF471" s="17"/>
      <c r="AG471" s="10"/>
      <c r="AH471" s="10"/>
      <c r="AI471" s="10"/>
      <c r="AJ471" s="10"/>
      <c r="AK471" s="10"/>
      <c r="AL471" s="10"/>
      <c r="AM471" s="10"/>
      <c r="AN471" s="10"/>
      <c r="AO471" s="10"/>
      <c r="AP471" s="10"/>
      <c r="AQ471" s="10"/>
      <c r="AR471" s="10"/>
      <c r="AS471" s="10"/>
      <c r="AT471" s="10"/>
      <c r="AU471" s="10"/>
    </row>
    <row r="472" spans="2:47" x14ac:dyDescent="0.25">
      <c r="B472" s="15">
        <v>465</v>
      </c>
      <c r="C472" s="90"/>
      <c r="D472" s="56"/>
      <c r="E472" s="87"/>
      <c r="F472" s="87"/>
      <c r="G472" s="87"/>
      <c r="H472" s="91"/>
      <c r="I472" s="91"/>
      <c r="J472" s="91"/>
      <c r="K472" s="91"/>
      <c r="L472" s="91"/>
      <c r="M472" s="87"/>
      <c r="N472" s="92"/>
      <c r="O472" s="93"/>
      <c r="P472" s="94"/>
      <c r="Q472" s="95"/>
      <c r="R472" s="88"/>
      <c r="S472" s="88"/>
      <c r="T472" s="88"/>
      <c r="U472" s="88"/>
      <c r="V472" s="88"/>
      <c r="W472" s="88"/>
      <c r="X472" s="88"/>
      <c r="Y472" s="88"/>
      <c r="Z472" s="89"/>
      <c r="AA472" s="89"/>
      <c r="AB472" s="89"/>
      <c r="AC472" s="246"/>
      <c r="AD472" s="247"/>
      <c r="AE472" s="246"/>
      <c r="AF472" s="17"/>
      <c r="AG472" s="10"/>
      <c r="AH472" s="10"/>
      <c r="AI472" s="10"/>
      <c r="AJ472" s="10"/>
      <c r="AK472" s="10"/>
      <c r="AL472" s="10"/>
      <c r="AM472" s="10"/>
      <c r="AN472" s="10"/>
      <c r="AO472" s="10"/>
      <c r="AP472" s="10"/>
      <c r="AQ472" s="10"/>
      <c r="AR472" s="10"/>
      <c r="AS472" s="10"/>
      <c r="AT472" s="10"/>
      <c r="AU472" s="10"/>
    </row>
    <row r="473" spans="2:47" x14ac:dyDescent="0.25">
      <c r="B473" s="15">
        <v>466</v>
      </c>
      <c r="C473" s="90"/>
      <c r="D473" s="56"/>
      <c r="E473" s="87"/>
      <c r="F473" s="87"/>
      <c r="G473" s="87"/>
      <c r="H473" s="91"/>
      <c r="I473" s="91"/>
      <c r="J473" s="91"/>
      <c r="K473" s="91"/>
      <c r="L473" s="91"/>
      <c r="M473" s="87"/>
      <c r="N473" s="92"/>
      <c r="O473" s="93"/>
      <c r="P473" s="94"/>
      <c r="Q473" s="95"/>
      <c r="R473" s="88"/>
      <c r="S473" s="88"/>
      <c r="T473" s="88"/>
      <c r="U473" s="88"/>
      <c r="V473" s="88"/>
      <c r="W473" s="88"/>
      <c r="X473" s="88"/>
      <c r="Y473" s="88"/>
      <c r="Z473" s="89"/>
      <c r="AA473" s="89"/>
      <c r="AB473" s="89"/>
      <c r="AC473" s="246"/>
      <c r="AD473" s="247"/>
      <c r="AE473" s="246"/>
      <c r="AF473" s="17"/>
      <c r="AG473" s="10"/>
      <c r="AH473" s="10"/>
      <c r="AI473" s="10"/>
      <c r="AJ473" s="10"/>
      <c r="AK473" s="10"/>
      <c r="AL473" s="10"/>
      <c r="AM473" s="10"/>
      <c r="AN473" s="10"/>
      <c r="AO473" s="10"/>
      <c r="AP473" s="10"/>
      <c r="AQ473" s="10"/>
      <c r="AR473" s="10"/>
      <c r="AS473" s="10"/>
      <c r="AT473" s="10"/>
      <c r="AU473" s="10"/>
    </row>
    <row r="474" spans="2:47" x14ac:dyDescent="0.25">
      <c r="B474" s="15">
        <v>467</v>
      </c>
      <c r="C474" s="90"/>
      <c r="D474" s="56"/>
      <c r="E474" s="87"/>
      <c r="F474" s="87"/>
      <c r="G474" s="87"/>
      <c r="H474" s="91"/>
      <c r="I474" s="91"/>
      <c r="J474" s="91"/>
      <c r="K474" s="91"/>
      <c r="L474" s="91"/>
      <c r="M474" s="87"/>
      <c r="N474" s="92"/>
      <c r="O474" s="93"/>
      <c r="P474" s="94"/>
      <c r="Q474" s="95"/>
      <c r="R474" s="88"/>
      <c r="S474" s="88"/>
      <c r="T474" s="88"/>
      <c r="U474" s="88"/>
      <c r="V474" s="88"/>
      <c r="W474" s="88"/>
      <c r="X474" s="88"/>
      <c r="Y474" s="88"/>
      <c r="Z474" s="89"/>
      <c r="AA474" s="89"/>
      <c r="AB474" s="89"/>
      <c r="AC474" s="246"/>
      <c r="AD474" s="247"/>
      <c r="AE474" s="246"/>
      <c r="AF474" s="17"/>
      <c r="AG474" s="10"/>
      <c r="AH474" s="10"/>
      <c r="AI474" s="10"/>
      <c r="AJ474" s="10"/>
      <c r="AK474" s="10"/>
      <c r="AL474" s="10"/>
      <c r="AM474" s="10"/>
      <c r="AN474" s="10"/>
      <c r="AO474" s="10"/>
      <c r="AP474" s="10"/>
      <c r="AQ474" s="10"/>
      <c r="AR474" s="10"/>
      <c r="AS474" s="10"/>
      <c r="AT474" s="10"/>
      <c r="AU474" s="10"/>
    </row>
    <row r="475" spans="2:47" x14ac:dyDescent="0.25">
      <c r="B475" s="15">
        <v>468</v>
      </c>
      <c r="C475" s="90"/>
      <c r="D475" s="56"/>
      <c r="E475" s="87"/>
      <c r="F475" s="87"/>
      <c r="G475" s="87"/>
      <c r="H475" s="91"/>
      <c r="I475" s="91"/>
      <c r="J475" s="91"/>
      <c r="K475" s="91"/>
      <c r="L475" s="91"/>
      <c r="M475" s="87"/>
      <c r="N475" s="92"/>
      <c r="O475" s="93"/>
      <c r="P475" s="94"/>
      <c r="Q475" s="95"/>
      <c r="R475" s="88"/>
      <c r="S475" s="88"/>
      <c r="T475" s="88"/>
      <c r="U475" s="88"/>
      <c r="V475" s="88"/>
      <c r="W475" s="88"/>
      <c r="X475" s="88"/>
      <c r="Y475" s="88"/>
      <c r="Z475" s="89"/>
      <c r="AA475" s="89"/>
      <c r="AB475" s="89"/>
      <c r="AC475" s="246"/>
      <c r="AD475" s="247"/>
      <c r="AE475" s="246"/>
      <c r="AF475" s="17"/>
      <c r="AG475" s="10"/>
      <c r="AH475" s="10"/>
      <c r="AI475" s="10"/>
      <c r="AJ475" s="10"/>
      <c r="AK475" s="10"/>
      <c r="AL475" s="10"/>
      <c r="AM475" s="10"/>
      <c r="AN475" s="10"/>
      <c r="AO475" s="10"/>
      <c r="AP475" s="10"/>
      <c r="AQ475" s="10"/>
      <c r="AR475" s="10"/>
      <c r="AS475" s="10"/>
      <c r="AT475" s="10"/>
      <c r="AU475" s="10"/>
    </row>
    <row r="476" spans="2:47" x14ac:dyDescent="0.25">
      <c r="B476" s="15">
        <v>469</v>
      </c>
      <c r="C476" s="90"/>
      <c r="D476" s="56"/>
      <c r="E476" s="87"/>
      <c r="F476" s="87"/>
      <c r="G476" s="87"/>
      <c r="H476" s="91"/>
      <c r="I476" s="91"/>
      <c r="J476" s="91"/>
      <c r="K476" s="91"/>
      <c r="L476" s="91"/>
      <c r="M476" s="87"/>
      <c r="N476" s="92"/>
      <c r="O476" s="93"/>
      <c r="P476" s="94"/>
      <c r="Q476" s="95"/>
      <c r="R476" s="88"/>
      <c r="S476" s="88"/>
      <c r="T476" s="88"/>
      <c r="U476" s="88"/>
      <c r="V476" s="88"/>
      <c r="W476" s="88"/>
      <c r="X476" s="88"/>
      <c r="Y476" s="88"/>
      <c r="Z476" s="89"/>
      <c r="AA476" s="89"/>
      <c r="AB476" s="89"/>
      <c r="AC476" s="246"/>
      <c r="AD476" s="247"/>
      <c r="AE476" s="246"/>
      <c r="AF476" s="17"/>
      <c r="AG476" s="10"/>
      <c r="AH476" s="10"/>
      <c r="AI476" s="10"/>
      <c r="AJ476" s="10"/>
      <c r="AK476" s="10"/>
      <c r="AL476" s="10"/>
      <c r="AM476" s="10"/>
      <c r="AN476" s="10"/>
      <c r="AO476" s="10"/>
      <c r="AP476" s="10"/>
      <c r="AQ476" s="10"/>
      <c r="AR476" s="10"/>
      <c r="AS476" s="10"/>
      <c r="AT476" s="10"/>
      <c r="AU476" s="10"/>
    </row>
    <row r="477" spans="2:47" x14ac:dyDescent="0.25">
      <c r="B477" s="15">
        <v>470</v>
      </c>
      <c r="C477" s="90"/>
      <c r="D477" s="56"/>
      <c r="E477" s="87"/>
      <c r="F477" s="87"/>
      <c r="G477" s="87"/>
      <c r="H477" s="91"/>
      <c r="I477" s="91"/>
      <c r="J477" s="91"/>
      <c r="K477" s="91"/>
      <c r="L477" s="91"/>
      <c r="M477" s="87"/>
      <c r="N477" s="92"/>
      <c r="O477" s="93"/>
      <c r="P477" s="94"/>
      <c r="Q477" s="95"/>
      <c r="R477" s="88"/>
      <c r="S477" s="88"/>
      <c r="T477" s="88"/>
      <c r="U477" s="88"/>
      <c r="V477" s="88"/>
      <c r="W477" s="88"/>
      <c r="X477" s="88"/>
      <c r="Y477" s="88"/>
      <c r="Z477" s="89"/>
      <c r="AA477" s="89"/>
      <c r="AB477" s="89"/>
      <c r="AC477" s="246"/>
      <c r="AD477" s="247"/>
      <c r="AE477" s="246"/>
      <c r="AF477" s="17"/>
      <c r="AG477" s="10"/>
      <c r="AH477" s="10"/>
      <c r="AI477" s="10"/>
      <c r="AJ477" s="10"/>
      <c r="AK477" s="10"/>
      <c r="AL477" s="10"/>
      <c r="AM477" s="10"/>
      <c r="AN477" s="10"/>
      <c r="AO477" s="10"/>
      <c r="AP477" s="10"/>
      <c r="AQ477" s="10"/>
      <c r="AR477" s="10"/>
      <c r="AS477" s="10"/>
      <c r="AT477" s="10"/>
      <c r="AU477" s="10"/>
    </row>
    <row r="478" spans="2:47" x14ac:dyDescent="0.25">
      <c r="B478" s="15">
        <v>471</v>
      </c>
      <c r="C478" s="90"/>
      <c r="D478" s="56"/>
      <c r="E478" s="87"/>
      <c r="F478" s="87"/>
      <c r="G478" s="87"/>
      <c r="H478" s="91"/>
      <c r="I478" s="91"/>
      <c r="J478" s="91"/>
      <c r="K478" s="91"/>
      <c r="L478" s="91"/>
      <c r="M478" s="87"/>
      <c r="N478" s="92"/>
      <c r="O478" s="93"/>
      <c r="P478" s="94"/>
      <c r="Q478" s="95"/>
      <c r="R478" s="88"/>
      <c r="S478" s="88"/>
      <c r="T478" s="88"/>
      <c r="U478" s="88"/>
      <c r="V478" s="88"/>
      <c r="W478" s="88"/>
      <c r="X478" s="88"/>
      <c r="Y478" s="88"/>
      <c r="Z478" s="89"/>
      <c r="AA478" s="89"/>
      <c r="AB478" s="89"/>
      <c r="AC478" s="246"/>
      <c r="AD478" s="247"/>
      <c r="AE478" s="246"/>
      <c r="AF478" s="17"/>
      <c r="AG478" s="10"/>
      <c r="AH478" s="10"/>
      <c r="AI478" s="10"/>
      <c r="AJ478" s="10"/>
      <c r="AK478" s="10"/>
      <c r="AL478" s="10"/>
      <c r="AM478" s="10"/>
      <c r="AN478" s="10"/>
      <c r="AO478" s="10"/>
      <c r="AP478" s="10"/>
      <c r="AQ478" s="10"/>
      <c r="AR478" s="10"/>
      <c r="AS478" s="10"/>
      <c r="AT478" s="10"/>
      <c r="AU478" s="10"/>
    </row>
    <row r="479" spans="2:47" x14ac:dyDescent="0.25">
      <c r="B479" s="15">
        <v>472</v>
      </c>
      <c r="C479" s="90"/>
      <c r="D479" s="56"/>
      <c r="E479" s="87"/>
      <c r="F479" s="87"/>
      <c r="G479" s="87"/>
      <c r="H479" s="91"/>
      <c r="I479" s="91"/>
      <c r="J479" s="91"/>
      <c r="K479" s="91"/>
      <c r="L479" s="91"/>
      <c r="M479" s="87"/>
      <c r="N479" s="92"/>
      <c r="O479" s="93"/>
      <c r="P479" s="94"/>
      <c r="Q479" s="95"/>
      <c r="R479" s="88"/>
      <c r="S479" s="88"/>
      <c r="T479" s="88"/>
      <c r="U479" s="88"/>
      <c r="V479" s="88"/>
      <c r="W479" s="88"/>
      <c r="X479" s="88"/>
      <c r="Y479" s="88"/>
      <c r="Z479" s="89"/>
      <c r="AA479" s="89"/>
      <c r="AB479" s="89"/>
      <c r="AC479" s="246"/>
      <c r="AD479" s="247"/>
      <c r="AE479" s="246"/>
      <c r="AF479" s="17"/>
      <c r="AG479" s="10"/>
      <c r="AH479" s="10"/>
      <c r="AI479" s="10"/>
      <c r="AJ479" s="10"/>
      <c r="AK479" s="10"/>
      <c r="AL479" s="10"/>
      <c r="AM479" s="10"/>
      <c r="AN479" s="10"/>
      <c r="AO479" s="10"/>
      <c r="AP479" s="10"/>
      <c r="AQ479" s="10"/>
      <c r="AR479" s="10"/>
      <c r="AS479" s="10"/>
      <c r="AT479" s="10"/>
      <c r="AU479" s="10"/>
    </row>
    <row r="480" spans="2:47" x14ac:dyDescent="0.25">
      <c r="B480" s="15">
        <v>473</v>
      </c>
      <c r="C480" s="90"/>
      <c r="D480" s="56"/>
      <c r="E480" s="87"/>
      <c r="F480" s="87"/>
      <c r="G480" s="87"/>
      <c r="H480" s="91"/>
      <c r="I480" s="91"/>
      <c r="J480" s="91"/>
      <c r="K480" s="91"/>
      <c r="L480" s="91"/>
      <c r="M480" s="87"/>
      <c r="N480" s="92"/>
      <c r="O480" s="93"/>
      <c r="P480" s="94"/>
      <c r="Q480" s="95"/>
      <c r="R480" s="88"/>
      <c r="S480" s="88"/>
      <c r="T480" s="88"/>
      <c r="U480" s="88"/>
      <c r="V480" s="88"/>
      <c r="W480" s="88"/>
      <c r="X480" s="88"/>
      <c r="Y480" s="88"/>
      <c r="Z480" s="89"/>
      <c r="AA480" s="89"/>
      <c r="AB480" s="89"/>
      <c r="AC480" s="246"/>
      <c r="AD480" s="247"/>
      <c r="AE480" s="246"/>
      <c r="AF480" s="17"/>
      <c r="AG480" s="10"/>
      <c r="AH480" s="10"/>
      <c r="AI480" s="10"/>
      <c r="AJ480" s="10"/>
      <c r="AK480" s="10"/>
      <c r="AL480" s="10"/>
      <c r="AM480" s="10"/>
      <c r="AN480" s="10"/>
      <c r="AO480" s="10"/>
      <c r="AP480" s="10"/>
      <c r="AQ480" s="10"/>
      <c r="AR480" s="10"/>
      <c r="AS480" s="10"/>
      <c r="AT480" s="10"/>
      <c r="AU480" s="10"/>
    </row>
    <row r="481" spans="2:47" x14ac:dyDescent="0.25">
      <c r="B481" s="15">
        <v>474</v>
      </c>
      <c r="C481" s="90"/>
      <c r="D481" s="56"/>
      <c r="E481" s="87"/>
      <c r="F481" s="87"/>
      <c r="G481" s="87"/>
      <c r="H481" s="91"/>
      <c r="I481" s="91"/>
      <c r="J481" s="91"/>
      <c r="K481" s="91"/>
      <c r="L481" s="91"/>
      <c r="M481" s="87"/>
      <c r="N481" s="92"/>
      <c r="O481" s="93"/>
      <c r="P481" s="94"/>
      <c r="Q481" s="95"/>
      <c r="R481" s="88"/>
      <c r="S481" s="88"/>
      <c r="T481" s="88"/>
      <c r="U481" s="88"/>
      <c r="V481" s="88"/>
      <c r="W481" s="88"/>
      <c r="X481" s="88"/>
      <c r="Y481" s="88"/>
      <c r="Z481" s="89"/>
      <c r="AA481" s="89"/>
      <c r="AB481" s="89"/>
      <c r="AC481" s="246"/>
      <c r="AD481" s="247"/>
      <c r="AE481" s="246"/>
      <c r="AF481" s="17"/>
      <c r="AG481" s="10"/>
      <c r="AH481" s="10"/>
      <c r="AI481" s="10"/>
      <c r="AJ481" s="10"/>
      <c r="AK481" s="10"/>
      <c r="AL481" s="10"/>
      <c r="AM481" s="10"/>
      <c r="AN481" s="10"/>
      <c r="AO481" s="10"/>
      <c r="AP481" s="10"/>
      <c r="AQ481" s="10"/>
      <c r="AR481" s="10"/>
      <c r="AS481" s="10"/>
      <c r="AT481" s="10"/>
      <c r="AU481" s="10"/>
    </row>
    <row r="482" spans="2:47" x14ac:dyDescent="0.25">
      <c r="B482" s="15">
        <v>475</v>
      </c>
      <c r="C482" s="90"/>
      <c r="D482" s="56"/>
      <c r="E482" s="87"/>
      <c r="F482" s="87"/>
      <c r="G482" s="87"/>
      <c r="H482" s="91"/>
      <c r="I482" s="91"/>
      <c r="J482" s="91"/>
      <c r="K482" s="91"/>
      <c r="L482" s="91"/>
      <c r="M482" s="87"/>
      <c r="N482" s="92"/>
      <c r="O482" s="93"/>
      <c r="P482" s="94"/>
      <c r="Q482" s="95"/>
      <c r="R482" s="88"/>
      <c r="S482" s="88"/>
      <c r="T482" s="88"/>
      <c r="U482" s="88"/>
      <c r="V482" s="88"/>
      <c r="W482" s="88"/>
      <c r="X482" s="88"/>
      <c r="Y482" s="88"/>
      <c r="Z482" s="89"/>
      <c r="AA482" s="89"/>
      <c r="AB482" s="89"/>
      <c r="AC482" s="246"/>
      <c r="AD482" s="247"/>
      <c r="AE482" s="246"/>
      <c r="AF482" s="17"/>
      <c r="AG482" s="10"/>
      <c r="AH482" s="10"/>
      <c r="AI482" s="10"/>
      <c r="AJ482" s="10"/>
      <c r="AK482" s="10"/>
      <c r="AL482" s="10"/>
      <c r="AM482" s="10"/>
      <c r="AN482" s="10"/>
      <c r="AO482" s="10"/>
      <c r="AP482" s="10"/>
      <c r="AQ482" s="10"/>
      <c r="AR482" s="10"/>
      <c r="AS482" s="10"/>
      <c r="AT482" s="10"/>
      <c r="AU482" s="10"/>
    </row>
    <row r="483" spans="2:47" x14ac:dyDescent="0.25">
      <c r="B483" s="15">
        <v>476</v>
      </c>
      <c r="C483" s="90"/>
      <c r="D483" s="56"/>
      <c r="E483" s="87"/>
      <c r="F483" s="87"/>
      <c r="G483" s="87"/>
      <c r="H483" s="91"/>
      <c r="I483" s="91"/>
      <c r="J483" s="91"/>
      <c r="K483" s="91"/>
      <c r="L483" s="91"/>
      <c r="M483" s="87"/>
      <c r="N483" s="92"/>
      <c r="O483" s="93"/>
      <c r="P483" s="94"/>
      <c r="Q483" s="95"/>
      <c r="R483" s="88"/>
      <c r="S483" s="88"/>
      <c r="T483" s="88"/>
      <c r="U483" s="88"/>
      <c r="V483" s="88"/>
      <c r="W483" s="88"/>
      <c r="X483" s="88"/>
      <c r="Y483" s="88"/>
      <c r="Z483" s="89"/>
      <c r="AA483" s="89"/>
      <c r="AB483" s="89"/>
      <c r="AC483" s="246"/>
      <c r="AD483" s="247"/>
      <c r="AE483" s="246"/>
      <c r="AF483" s="17"/>
      <c r="AG483" s="10"/>
      <c r="AH483" s="10"/>
      <c r="AI483" s="10"/>
      <c r="AJ483" s="10"/>
      <c r="AK483" s="10"/>
      <c r="AL483" s="10"/>
      <c r="AM483" s="10"/>
      <c r="AN483" s="10"/>
      <c r="AO483" s="10"/>
      <c r="AP483" s="10"/>
      <c r="AQ483" s="10"/>
      <c r="AR483" s="10"/>
      <c r="AS483" s="10"/>
      <c r="AT483" s="10"/>
      <c r="AU483" s="10"/>
    </row>
    <row r="484" spans="2:47" x14ac:dyDescent="0.25">
      <c r="B484" s="15">
        <v>477</v>
      </c>
      <c r="C484" s="90"/>
      <c r="D484" s="56"/>
      <c r="E484" s="87"/>
      <c r="F484" s="87"/>
      <c r="G484" s="87"/>
      <c r="H484" s="91"/>
      <c r="I484" s="91"/>
      <c r="J484" s="91"/>
      <c r="K484" s="91"/>
      <c r="L484" s="91"/>
      <c r="M484" s="87"/>
      <c r="N484" s="92"/>
      <c r="O484" s="93"/>
      <c r="P484" s="94"/>
      <c r="Q484" s="95"/>
      <c r="R484" s="88"/>
      <c r="S484" s="88"/>
      <c r="T484" s="88"/>
      <c r="U484" s="88"/>
      <c r="V484" s="88"/>
      <c r="W484" s="88"/>
      <c r="X484" s="88"/>
      <c r="Y484" s="88"/>
      <c r="Z484" s="89"/>
      <c r="AA484" s="89"/>
      <c r="AB484" s="89"/>
      <c r="AC484" s="246"/>
      <c r="AD484" s="247"/>
      <c r="AE484" s="246"/>
      <c r="AF484" s="17"/>
      <c r="AG484" s="10"/>
      <c r="AH484" s="10"/>
      <c r="AI484" s="10"/>
      <c r="AJ484" s="10"/>
      <c r="AK484" s="10"/>
      <c r="AL484" s="10"/>
      <c r="AM484" s="10"/>
      <c r="AN484" s="10"/>
      <c r="AO484" s="10"/>
      <c r="AP484" s="10"/>
      <c r="AQ484" s="10"/>
      <c r="AR484" s="10"/>
      <c r="AS484" s="10"/>
      <c r="AT484" s="10"/>
      <c r="AU484" s="10"/>
    </row>
    <row r="485" spans="2:47" x14ac:dyDescent="0.25">
      <c r="B485" s="15">
        <v>478</v>
      </c>
      <c r="C485" s="90"/>
      <c r="D485" s="56"/>
      <c r="E485" s="87"/>
      <c r="F485" s="87"/>
      <c r="G485" s="87"/>
      <c r="H485" s="91"/>
      <c r="I485" s="91"/>
      <c r="J485" s="91"/>
      <c r="K485" s="91"/>
      <c r="L485" s="91"/>
      <c r="M485" s="87"/>
      <c r="N485" s="92"/>
      <c r="O485" s="93"/>
      <c r="P485" s="94"/>
      <c r="Q485" s="95"/>
      <c r="R485" s="88"/>
      <c r="S485" s="88"/>
      <c r="T485" s="88"/>
      <c r="U485" s="88"/>
      <c r="V485" s="88"/>
      <c r="W485" s="88"/>
      <c r="X485" s="88"/>
      <c r="Y485" s="88"/>
      <c r="Z485" s="89"/>
      <c r="AA485" s="89"/>
      <c r="AB485" s="89"/>
      <c r="AC485" s="246"/>
      <c r="AD485" s="247"/>
      <c r="AE485" s="246"/>
      <c r="AF485" s="17"/>
      <c r="AG485" s="10"/>
      <c r="AH485" s="10"/>
      <c r="AI485" s="10"/>
      <c r="AJ485" s="10"/>
      <c r="AK485" s="10"/>
      <c r="AL485" s="10"/>
      <c r="AM485" s="10"/>
      <c r="AN485" s="10"/>
      <c r="AO485" s="10"/>
      <c r="AP485" s="10"/>
      <c r="AQ485" s="10"/>
      <c r="AR485" s="10"/>
      <c r="AS485" s="10"/>
      <c r="AT485" s="10"/>
      <c r="AU485" s="10"/>
    </row>
    <row r="486" spans="2:47" x14ac:dyDescent="0.25">
      <c r="B486" s="15">
        <v>479</v>
      </c>
      <c r="C486" s="90"/>
      <c r="D486" s="56"/>
      <c r="E486" s="87"/>
      <c r="F486" s="87"/>
      <c r="G486" s="87"/>
      <c r="H486" s="91"/>
      <c r="I486" s="91"/>
      <c r="J486" s="91"/>
      <c r="K486" s="91"/>
      <c r="L486" s="91"/>
      <c r="M486" s="87"/>
      <c r="N486" s="92"/>
      <c r="O486" s="93"/>
      <c r="P486" s="94"/>
      <c r="Q486" s="95"/>
      <c r="R486" s="88"/>
      <c r="S486" s="88"/>
      <c r="T486" s="88"/>
      <c r="U486" s="88"/>
      <c r="V486" s="88"/>
      <c r="W486" s="88"/>
      <c r="X486" s="88"/>
      <c r="Y486" s="88"/>
      <c r="Z486" s="89"/>
      <c r="AA486" s="89"/>
      <c r="AB486" s="89"/>
      <c r="AC486" s="246"/>
      <c r="AD486" s="247"/>
      <c r="AE486" s="246"/>
      <c r="AF486" s="17"/>
      <c r="AG486" s="10"/>
      <c r="AH486" s="10"/>
      <c r="AI486" s="10"/>
      <c r="AJ486" s="10"/>
      <c r="AK486" s="10"/>
      <c r="AL486" s="10"/>
      <c r="AM486" s="10"/>
      <c r="AN486" s="10"/>
      <c r="AO486" s="10"/>
      <c r="AP486" s="10"/>
      <c r="AQ486" s="10"/>
      <c r="AR486" s="10"/>
      <c r="AS486" s="10"/>
      <c r="AT486" s="10"/>
      <c r="AU486" s="10"/>
    </row>
    <row r="487" spans="2:47" x14ac:dyDescent="0.25">
      <c r="B487" s="15">
        <v>480</v>
      </c>
      <c r="C487" s="90"/>
      <c r="D487" s="56"/>
      <c r="E487" s="87"/>
      <c r="F487" s="87"/>
      <c r="G487" s="87"/>
      <c r="H487" s="91"/>
      <c r="I487" s="91"/>
      <c r="J487" s="91"/>
      <c r="K487" s="91"/>
      <c r="L487" s="91"/>
      <c r="M487" s="87"/>
      <c r="N487" s="92"/>
      <c r="O487" s="93"/>
      <c r="P487" s="94"/>
      <c r="Q487" s="95"/>
      <c r="R487" s="88"/>
      <c r="S487" s="88"/>
      <c r="T487" s="88"/>
      <c r="U487" s="88"/>
      <c r="V487" s="88"/>
      <c r="W487" s="88"/>
      <c r="X487" s="88"/>
      <c r="Y487" s="88"/>
      <c r="Z487" s="89"/>
      <c r="AA487" s="89"/>
      <c r="AB487" s="89"/>
      <c r="AC487" s="246"/>
      <c r="AD487" s="247"/>
      <c r="AE487" s="246"/>
      <c r="AF487" s="17"/>
      <c r="AG487" s="10"/>
      <c r="AH487" s="10"/>
      <c r="AI487" s="10"/>
      <c r="AJ487" s="10"/>
      <c r="AK487" s="10"/>
      <c r="AL487" s="10"/>
      <c r="AM487" s="10"/>
      <c r="AN487" s="10"/>
      <c r="AO487" s="10"/>
      <c r="AP487" s="10"/>
      <c r="AQ487" s="10"/>
      <c r="AR487" s="10"/>
      <c r="AS487" s="10"/>
      <c r="AT487" s="10"/>
      <c r="AU487" s="10"/>
    </row>
    <row r="488" spans="2:47" x14ac:dyDescent="0.25">
      <c r="B488" s="15">
        <v>481</v>
      </c>
      <c r="C488" s="90"/>
      <c r="D488" s="56"/>
      <c r="E488" s="87"/>
      <c r="F488" s="87"/>
      <c r="G488" s="87"/>
      <c r="H488" s="91"/>
      <c r="I488" s="91"/>
      <c r="J488" s="91"/>
      <c r="K488" s="91"/>
      <c r="L488" s="91"/>
      <c r="M488" s="87"/>
      <c r="N488" s="92"/>
      <c r="O488" s="93"/>
      <c r="P488" s="94"/>
      <c r="Q488" s="95"/>
      <c r="R488" s="88"/>
      <c r="S488" s="88"/>
      <c r="T488" s="88"/>
      <c r="U488" s="88"/>
      <c r="V488" s="88"/>
      <c r="W488" s="88"/>
      <c r="X488" s="88"/>
      <c r="Y488" s="88"/>
      <c r="Z488" s="89"/>
      <c r="AA488" s="89"/>
      <c r="AB488" s="89"/>
      <c r="AC488" s="246"/>
      <c r="AD488" s="247"/>
      <c r="AE488" s="246"/>
      <c r="AF488" s="17"/>
      <c r="AG488" s="10"/>
      <c r="AH488" s="10"/>
      <c r="AI488" s="10"/>
      <c r="AJ488" s="10"/>
      <c r="AK488" s="10"/>
      <c r="AL488" s="10"/>
      <c r="AM488" s="10"/>
      <c r="AN488" s="10"/>
      <c r="AO488" s="10"/>
      <c r="AP488" s="10"/>
      <c r="AQ488" s="10"/>
      <c r="AR488" s="10"/>
      <c r="AS488" s="10"/>
      <c r="AT488" s="10"/>
      <c r="AU488" s="10"/>
    </row>
    <row r="489" spans="2:47" x14ac:dyDescent="0.25">
      <c r="B489" s="15">
        <v>482</v>
      </c>
      <c r="C489" s="90"/>
      <c r="D489" s="56"/>
      <c r="E489" s="87"/>
      <c r="F489" s="87"/>
      <c r="G489" s="87"/>
      <c r="H489" s="91"/>
      <c r="I489" s="91"/>
      <c r="J489" s="91"/>
      <c r="K489" s="91"/>
      <c r="L489" s="91"/>
      <c r="M489" s="87"/>
      <c r="N489" s="92"/>
      <c r="O489" s="93"/>
      <c r="P489" s="94"/>
      <c r="Q489" s="95"/>
      <c r="R489" s="88"/>
      <c r="S489" s="88"/>
      <c r="T489" s="88"/>
      <c r="U489" s="88"/>
      <c r="V489" s="88"/>
      <c r="W489" s="88"/>
      <c r="X489" s="88"/>
      <c r="Y489" s="88"/>
      <c r="Z489" s="89"/>
      <c r="AA489" s="89"/>
      <c r="AB489" s="89"/>
      <c r="AC489" s="246"/>
      <c r="AD489" s="247"/>
      <c r="AE489" s="246"/>
      <c r="AF489" s="17"/>
      <c r="AG489" s="10"/>
      <c r="AH489" s="10"/>
      <c r="AI489" s="10"/>
      <c r="AJ489" s="10"/>
      <c r="AK489" s="10"/>
      <c r="AL489" s="10"/>
      <c r="AM489" s="10"/>
      <c r="AN489" s="10"/>
      <c r="AO489" s="10"/>
      <c r="AP489" s="10"/>
      <c r="AQ489" s="10"/>
      <c r="AR489" s="10"/>
      <c r="AS489" s="10"/>
      <c r="AT489" s="10"/>
      <c r="AU489" s="10"/>
    </row>
    <row r="490" spans="2:47" x14ac:dyDescent="0.25">
      <c r="B490" s="15">
        <v>483</v>
      </c>
      <c r="C490" s="90"/>
      <c r="D490" s="56"/>
      <c r="E490" s="87"/>
      <c r="F490" s="87"/>
      <c r="G490" s="87"/>
      <c r="H490" s="91"/>
      <c r="I490" s="91"/>
      <c r="J490" s="91"/>
      <c r="K490" s="91"/>
      <c r="L490" s="91"/>
      <c r="M490" s="87"/>
      <c r="N490" s="92"/>
      <c r="O490" s="93"/>
      <c r="P490" s="94"/>
      <c r="Q490" s="95"/>
      <c r="R490" s="88"/>
      <c r="S490" s="88"/>
      <c r="T490" s="88"/>
      <c r="U490" s="88"/>
      <c r="V490" s="88"/>
      <c r="W490" s="88"/>
      <c r="X490" s="88"/>
      <c r="Y490" s="88"/>
      <c r="Z490" s="89"/>
      <c r="AA490" s="89"/>
      <c r="AB490" s="89"/>
      <c r="AC490" s="246"/>
      <c r="AD490" s="247"/>
      <c r="AE490" s="246"/>
      <c r="AF490" s="17"/>
      <c r="AG490" s="10"/>
      <c r="AH490" s="10"/>
      <c r="AI490" s="10"/>
      <c r="AJ490" s="10"/>
      <c r="AK490" s="10"/>
      <c r="AL490" s="10"/>
      <c r="AM490" s="10"/>
      <c r="AN490" s="10"/>
      <c r="AO490" s="10"/>
      <c r="AP490" s="10"/>
      <c r="AQ490" s="10"/>
      <c r="AR490" s="10"/>
      <c r="AS490" s="10"/>
      <c r="AT490" s="10"/>
      <c r="AU490" s="10"/>
    </row>
    <row r="491" spans="2:47" x14ac:dyDescent="0.25">
      <c r="B491" s="15">
        <v>484</v>
      </c>
      <c r="C491" s="90"/>
      <c r="D491" s="56"/>
      <c r="E491" s="87"/>
      <c r="F491" s="87"/>
      <c r="G491" s="87"/>
      <c r="H491" s="91"/>
      <c r="I491" s="91"/>
      <c r="J491" s="91"/>
      <c r="K491" s="91"/>
      <c r="L491" s="91"/>
      <c r="M491" s="87"/>
      <c r="N491" s="92"/>
      <c r="O491" s="93"/>
      <c r="P491" s="94"/>
      <c r="Q491" s="95"/>
      <c r="R491" s="88"/>
      <c r="S491" s="88"/>
      <c r="T491" s="88"/>
      <c r="U491" s="88"/>
      <c r="V491" s="88"/>
      <c r="W491" s="88"/>
      <c r="X491" s="88"/>
      <c r="Y491" s="88"/>
      <c r="Z491" s="89"/>
      <c r="AA491" s="89"/>
      <c r="AB491" s="89"/>
      <c r="AC491" s="246"/>
      <c r="AD491" s="247"/>
      <c r="AE491" s="246"/>
      <c r="AF491" s="17"/>
      <c r="AG491" s="10"/>
      <c r="AH491" s="10"/>
      <c r="AI491" s="10"/>
      <c r="AJ491" s="10"/>
      <c r="AK491" s="10"/>
      <c r="AL491" s="10"/>
      <c r="AM491" s="10"/>
      <c r="AN491" s="10"/>
      <c r="AO491" s="10"/>
      <c r="AP491" s="10"/>
      <c r="AQ491" s="10"/>
      <c r="AR491" s="10"/>
      <c r="AS491" s="10"/>
      <c r="AT491" s="10"/>
      <c r="AU491" s="10"/>
    </row>
    <row r="492" spans="2:47" x14ac:dyDescent="0.25">
      <c r="B492" s="15">
        <v>485</v>
      </c>
      <c r="C492" s="90"/>
      <c r="D492" s="56"/>
      <c r="E492" s="87"/>
      <c r="F492" s="87"/>
      <c r="G492" s="87"/>
      <c r="H492" s="91"/>
      <c r="I492" s="91"/>
      <c r="J492" s="91"/>
      <c r="K492" s="91"/>
      <c r="L492" s="91"/>
      <c r="M492" s="87"/>
      <c r="N492" s="92"/>
      <c r="O492" s="93"/>
      <c r="P492" s="94"/>
      <c r="Q492" s="95"/>
      <c r="R492" s="88"/>
      <c r="S492" s="88"/>
      <c r="T492" s="88"/>
      <c r="U492" s="88"/>
      <c r="V492" s="88"/>
      <c r="W492" s="88"/>
      <c r="X492" s="88"/>
      <c r="Y492" s="88"/>
      <c r="Z492" s="89"/>
      <c r="AA492" s="89"/>
      <c r="AB492" s="89"/>
      <c r="AC492" s="246"/>
      <c r="AD492" s="247"/>
      <c r="AE492" s="246"/>
      <c r="AF492" s="17"/>
      <c r="AG492" s="10"/>
      <c r="AH492" s="10"/>
      <c r="AI492" s="10"/>
      <c r="AJ492" s="10"/>
      <c r="AK492" s="10"/>
      <c r="AL492" s="10"/>
      <c r="AM492" s="10"/>
      <c r="AN492" s="10"/>
      <c r="AO492" s="10"/>
      <c r="AP492" s="10"/>
      <c r="AQ492" s="10"/>
      <c r="AR492" s="10"/>
      <c r="AS492" s="10"/>
      <c r="AT492" s="10"/>
      <c r="AU492" s="10"/>
    </row>
    <row r="493" spans="2:47" x14ac:dyDescent="0.25">
      <c r="B493" s="15">
        <v>486</v>
      </c>
      <c r="C493" s="90"/>
      <c r="D493" s="56"/>
      <c r="E493" s="87"/>
      <c r="F493" s="87"/>
      <c r="G493" s="87"/>
      <c r="H493" s="91"/>
      <c r="I493" s="91"/>
      <c r="J493" s="91"/>
      <c r="K493" s="91"/>
      <c r="L493" s="91"/>
      <c r="M493" s="87"/>
      <c r="N493" s="92"/>
      <c r="O493" s="93"/>
      <c r="P493" s="94"/>
      <c r="Q493" s="95"/>
      <c r="R493" s="88"/>
      <c r="S493" s="88"/>
      <c r="T493" s="88"/>
      <c r="U493" s="88"/>
      <c r="V493" s="88"/>
      <c r="W493" s="88"/>
      <c r="X493" s="88"/>
      <c r="Y493" s="88"/>
      <c r="Z493" s="89"/>
      <c r="AA493" s="89"/>
      <c r="AB493" s="89"/>
      <c r="AC493" s="246"/>
      <c r="AD493" s="247"/>
      <c r="AE493" s="246"/>
      <c r="AF493" s="17"/>
      <c r="AG493" s="10"/>
      <c r="AH493" s="10"/>
      <c r="AI493" s="10"/>
      <c r="AJ493" s="10"/>
      <c r="AK493" s="10"/>
      <c r="AL493" s="10"/>
      <c r="AM493" s="10"/>
      <c r="AN493" s="10"/>
      <c r="AO493" s="10"/>
      <c r="AP493" s="10"/>
      <c r="AQ493" s="10"/>
      <c r="AR493" s="10"/>
      <c r="AS493" s="10"/>
      <c r="AT493" s="10"/>
      <c r="AU493" s="10"/>
    </row>
    <row r="494" spans="2:47" x14ac:dyDescent="0.25">
      <c r="B494" s="15">
        <v>487</v>
      </c>
      <c r="C494" s="90"/>
      <c r="D494" s="56"/>
      <c r="E494" s="87"/>
      <c r="F494" s="87"/>
      <c r="G494" s="87"/>
      <c r="H494" s="91"/>
      <c r="I494" s="91"/>
      <c r="J494" s="91"/>
      <c r="K494" s="91"/>
      <c r="L494" s="91"/>
      <c r="M494" s="87"/>
      <c r="N494" s="92"/>
      <c r="O494" s="93"/>
      <c r="P494" s="94"/>
      <c r="Q494" s="95"/>
      <c r="R494" s="88"/>
      <c r="S494" s="88"/>
      <c r="T494" s="88"/>
      <c r="U494" s="88"/>
      <c r="V494" s="88"/>
      <c r="W494" s="88"/>
      <c r="X494" s="88"/>
      <c r="Y494" s="88"/>
      <c r="Z494" s="89"/>
      <c r="AA494" s="89"/>
      <c r="AB494" s="89"/>
      <c r="AC494" s="246"/>
      <c r="AD494" s="247"/>
      <c r="AE494" s="246"/>
      <c r="AF494" s="17"/>
      <c r="AG494" s="10"/>
      <c r="AH494" s="10"/>
      <c r="AI494" s="10"/>
      <c r="AJ494" s="10"/>
      <c r="AK494" s="10"/>
      <c r="AL494" s="10"/>
      <c r="AM494" s="10"/>
      <c r="AN494" s="10"/>
      <c r="AO494" s="10"/>
      <c r="AP494" s="10"/>
      <c r="AQ494" s="10"/>
      <c r="AR494" s="10"/>
      <c r="AS494" s="10"/>
      <c r="AT494" s="10"/>
      <c r="AU494" s="10"/>
    </row>
    <row r="495" spans="2:47" x14ac:dyDescent="0.25">
      <c r="B495" s="15">
        <v>488</v>
      </c>
      <c r="C495" s="90"/>
      <c r="D495" s="56"/>
      <c r="E495" s="87"/>
      <c r="F495" s="87"/>
      <c r="G495" s="87"/>
      <c r="H495" s="91"/>
      <c r="I495" s="91"/>
      <c r="J495" s="91"/>
      <c r="K495" s="91"/>
      <c r="L495" s="91"/>
      <c r="M495" s="87"/>
      <c r="N495" s="92"/>
      <c r="O495" s="93"/>
      <c r="P495" s="94"/>
      <c r="Q495" s="95"/>
      <c r="R495" s="88"/>
      <c r="S495" s="88"/>
      <c r="T495" s="88"/>
      <c r="U495" s="88"/>
      <c r="V495" s="88"/>
      <c r="W495" s="88"/>
      <c r="X495" s="88"/>
      <c r="Y495" s="88"/>
      <c r="Z495" s="89"/>
      <c r="AA495" s="89"/>
      <c r="AB495" s="89"/>
      <c r="AC495" s="246"/>
      <c r="AD495" s="247"/>
      <c r="AE495" s="246"/>
      <c r="AF495" s="17"/>
      <c r="AG495" s="10"/>
      <c r="AH495" s="10"/>
      <c r="AI495" s="10"/>
      <c r="AJ495" s="10"/>
      <c r="AK495" s="10"/>
      <c r="AL495" s="10"/>
      <c r="AM495" s="10"/>
      <c r="AN495" s="10"/>
      <c r="AO495" s="10"/>
      <c r="AP495" s="10"/>
      <c r="AQ495" s="10"/>
      <c r="AR495" s="10"/>
      <c r="AS495" s="10"/>
      <c r="AT495" s="10"/>
      <c r="AU495" s="10"/>
    </row>
    <row r="496" spans="2:47" x14ac:dyDescent="0.25">
      <c r="B496" s="15">
        <v>489</v>
      </c>
      <c r="C496" s="90"/>
      <c r="D496" s="56"/>
      <c r="E496" s="87"/>
      <c r="F496" s="87"/>
      <c r="G496" s="87"/>
      <c r="H496" s="91"/>
      <c r="I496" s="91"/>
      <c r="J496" s="91"/>
      <c r="K496" s="91"/>
      <c r="L496" s="91"/>
      <c r="M496" s="87"/>
      <c r="N496" s="92"/>
      <c r="O496" s="93"/>
      <c r="P496" s="94"/>
      <c r="Q496" s="95"/>
      <c r="R496" s="88"/>
      <c r="S496" s="88"/>
      <c r="T496" s="88"/>
      <c r="U496" s="88"/>
      <c r="V496" s="88"/>
      <c r="W496" s="88"/>
      <c r="X496" s="88"/>
      <c r="Y496" s="88"/>
      <c r="Z496" s="89"/>
      <c r="AA496" s="89"/>
      <c r="AB496" s="89"/>
      <c r="AC496" s="246"/>
      <c r="AD496" s="247"/>
      <c r="AE496" s="246"/>
      <c r="AF496" s="17"/>
      <c r="AG496" s="10"/>
      <c r="AH496" s="10"/>
      <c r="AI496" s="10"/>
      <c r="AJ496" s="10"/>
      <c r="AK496" s="10"/>
      <c r="AL496" s="10"/>
      <c r="AM496" s="10"/>
      <c r="AN496" s="10"/>
      <c r="AO496" s="10"/>
      <c r="AP496" s="10"/>
      <c r="AQ496" s="10"/>
      <c r="AR496" s="10"/>
      <c r="AS496" s="10"/>
      <c r="AT496" s="10"/>
      <c r="AU496" s="10"/>
    </row>
    <row r="497" spans="2:47" x14ac:dyDescent="0.25">
      <c r="B497" s="15">
        <v>490</v>
      </c>
      <c r="C497" s="90"/>
      <c r="D497" s="56"/>
      <c r="E497" s="87"/>
      <c r="F497" s="87"/>
      <c r="G497" s="87"/>
      <c r="H497" s="91"/>
      <c r="I497" s="91"/>
      <c r="J497" s="91"/>
      <c r="K497" s="91"/>
      <c r="L497" s="91"/>
      <c r="M497" s="87"/>
      <c r="N497" s="92"/>
      <c r="O497" s="93"/>
      <c r="P497" s="94"/>
      <c r="Q497" s="95"/>
      <c r="R497" s="88"/>
      <c r="S497" s="88"/>
      <c r="T497" s="88"/>
      <c r="U497" s="88"/>
      <c r="V497" s="88"/>
      <c r="W497" s="88"/>
      <c r="X497" s="88"/>
      <c r="Y497" s="88"/>
      <c r="Z497" s="89"/>
      <c r="AA497" s="89"/>
      <c r="AB497" s="89"/>
      <c r="AC497" s="246"/>
      <c r="AD497" s="247"/>
      <c r="AE497" s="246"/>
      <c r="AF497" s="17"/>
      <c r="AG497" s="10"/>
      <c r="AH497" s="10"/>
      <c r="AI497" s="10"/>
      <c r="AJ497" s="10"/>
      <c r="AK497" s="10"/>
      <c r="AL497" s="10"/>
      <c r="AM497" s="10"/>
      <c r="AN497" s="10"/>
      <c r="AO497" s="10"/>
      <c r="AP497" s="10"/>
      <c r="AQ497" s="10"/>
      <c r="AR497" s="10"/>
      <c r="AS497" s="10"/>
      <c r="AT497" s="10"/>
      <c r="AU497" s="10"/>
    </row>
    <row r="498" spans="2:47" x14ac:dyDescent="0.25">
      <c r="B498" s="15">
        <v>491</v>
      </c>
      <c r="C498" s="90"/>
      <c r="D498" s="56"/>
      <c r="E498" s="87"/>
      <c r="F498" s="87"/>
      <c r="G498" s="87"/>
      <c r="H498" s="91"/>
      <c r="I498" s="91"/>
      <c r="J498" s="91"/>
      <c r="K498" s="91"/>
      <c r="L498" s="91"/>
      <c r="M498" s="87"/>
      <c r="N498" s="92"/>
      <c r="O498" s="93"/>
      <c r="P498" s="94"/>
      <c r="Q498" s="95"/>
      <c r="R498" s="88"/>
      <c r="S498" s="88"/>
      <c r="T498" s="88"/>
      <c r="U498" s="88"/>
      <c r="V498" s="88"/>
      <c r="W498" s="88"/>
      <c r="X498" s="88"/>
      <c r="Y498" s="88"/>
      <c r="Z498" s="89"/>
      <c r="AA498" s="89"/>
      <c r="AB498" s="89"/>
      <c r="AC498" s="246"/>
      <c r="AD498" s="247"/>
      <c r="AE498" s="246"/>
      <c r="AF498" s="17"/>
      <c r="AG498" s="10"/>
      <c r="AH498" s="10"/>
      <c r="AI498" s="10"/>
      <c r="AJ498" s="10"/>
      <c r="AK498" s="10"/>
      <c r="AL498" s="10"/>
      <c r="AM498" s="10"/>
      <c r="AN498" s="10"/>
      <c r="AO498" s="10"/>
      <c r="AP498" s="10"/>
      <c r="AQ498" s="10"/>
      <c r="AR498" s="10"/>
      <c r="AS498" s="10"/>
      <c r="AT498" s="10"/>
      <c r="AU498" s="10"/>
    </row>
    <row r="499" spans="2:47" x14ac:dyDescent="0.25">
      <c r="B499" s="15">
        <v>492</v>
      </c>
      <c r="C499" s="90"/>
      <c r="D499" s="56"/>
      <c r="E499" s="87"/>
      <c r="F499" s="87"/>
      <c r="G499" s="87"/>
      <c r="H499" s="91"/>
      <c r="I499" s="91"/>
      <c r="J499" s="91"/>
      <c r="K499" s="91"/>
      <c r="L499" s="91"/>
      <c r="M499" s="87"/>
      <c r="N499" s="92"/>
      <c r="O499" s="93"/>
      <c r="P499" s="94"/>
      <c r="Q499" s="95"/>
      <c r="R499" s="88"/>
      <c r="S499" s="88"/>
      <c r="T499" s="88"/>
      <c r="U499" s="88"/>
      <c r="V499" s="88"/>
      <c r="W499" s="88"/>
      <c r="X499" s="88"/>
      <c r="Y499" s="88"/>
      <c r="Z499" s="89"/>
      <c r="AA499" s="89"/>
      <c r="AB499" s="89"/>
      <c r="AC499" s="246"/>
      <c r="AD499" s="247"/>
      <c r="AE499" s="246"/>
      <c r="AF499" s="17"/>
      <c r="AG499" s="10"/>
      <c r="AH499" s="10"/>
      <c r="AI499" s="10"/>
      <c r="AJ499" s="10"/>
      <c r="AK499" s="10"/>
      <c r="AL499" s="10"/>
      <c r="AM499" s="10"/>
      <c r="AN499" s="10"/>
      <c r="AO499" s="10"/>
      <c r="AP499" s="10"/>
      <c r="AQ499" s="10"/>
      <c r="AR499" s="10"/>
      <c r="AS499" s="10"/>
      <c r="AT499" s="10"/>
      <c r="AU499" s="10"/>
    </row>
    <row r="500" spans="2:47" x14ac:dyDescent="0.25">
      <c r="B500" s="15">
        <v>493</v>
      </c>
      <c r="C500" s="90"/>
      <c r="D500" s="56"/>
      <c r="E500" s="87"/>
      <c r="F500" s="87"/>
      <c r="G500" s="87"/>
      <c r="H500" s="91"/>
      <c r="I500" s="91"/>
      <c r="J500" s="91"/>
      <c r="K500" s="91"/>
      <c r="L500" s="91"/>
      <c r="M500" s="87"/>
      <c r="N500" s="92"/>
      <c r="O500" s="93"/>
      <c r="P500" s="94"/>
      <c r="Q500" s="95"/>
      <c r="R500" s="88"/>
      <c r="S500" s="88"/>
      <c r="T500" s="88"/>
      <c r="U500" s="88"/>
      <c r="V500" s="88"/>
      <c r="W500" s="88"/>
      <c r="X500" s="88"/>
      <c r="Y500" s="88"/>
      <c r="Z500" s="89"/>
      <c r="AA500" s="89"/>
      <c r="AB500" s="89"/>
      <c r="AC500" s="246"/>
      <c r="AD500" s="247"/>
      <c r="AE500" s="246"/>
      <c r="AF500" s="17"/>
      <c r="AG500" s="10"/>
      <c r="AH500" s="10"/>
      <c r="AI500" s="10"/>
      <c r="AJ500" s="10"/>
      <c r="AK500" s="10"/>
      <c r="AL500" s="10"/>
      <c r="AM500" s="10"/>
      <c r="AN500" s="10"/>
      <c r="AO500" s="10"/>
      <c r="AP500" s="10"/>
      <c r="AQ500" s="10"/>
      <c r="AR500" s="10"/>
      <c r="AS500" s="10"/>
      <c r="AT500" s="10"/>
      <c r="AU500" s="10"/>
    </row>
    <row r="501" spans="2:47" x14ac:dyDescent="0.25">
      <c r="B501" s="15">
        <v>494</v>
      </c>
      <c r="C501" s="90"/>
      <c r="D501" s="56"/>
      <c r="E501" s="87"/>
      <c r="F501" s="87"/>
      <c r="G501" s="87"/>
      <c r="H501" s="91"/>
      <c r="I501" s="91"/>
      <c r="J501" s="91"/>
      <c r="K501" s="91"/>
      <c r="L501" s="91"/>
      <c r="M501" s="87"/>
      <c r="N501" s="92"/>
      <c r="O501" s="93"/>
      <c r="P501" s="94"/>
      <c r="Q501" s="95"/>
      <c r="R501" s="88"/>
      <c r="S501" s="88"/>
      <c r="T501" s="88"/>
      <c r="U501" s="88"/>
      <c r="V501" s="88"/>
      <c r="W501" s="88"/>
      <c r="X501" s="88"/>
      <c r="Y501" s="88"/>
      <c r="Z501" s="89"/>
      <c r="AA501" s="89"/>
      <c r="AB501" s="89"/>
      <c r="AC501" s="246"/>
      <c r="AD501" s="247"/>
      <c r="AE501" s="246"/>
      <c r="AF501" s="17"/>
      <c r="AG501" s="10"/>
      <c r="AH501" s="10"/>
      <c r="AI501" s="10"/>
      <c r="AJ501" s="10"/>
      <c r="AK501" s="10"/>
      <c r="AL501" s="10"/>
      <c r="AM501" s="10"/>
      <c r="AN501" s="10"/>
      <c r="AO501" s="10"/>
      <c r="AP501" s="10"/>
      <c r="AQ501" s="10"/>
      <c r="AR501" s="10"/>
      <c r="AS501" s="10"/>
      <c r="AT501" s="10"/>
      <c r="AU501" s="10"/>
    </row>
    <row r="502" spans="2:47" x14ac:dyDescent="0.25">
      <c r="B502" s="15">
        <v>495</v>
      </c>
      <c r="C502" s="90"/>
      <c r="D502" s="56"/>
      <c r="E502" s="87"/>
      <c r="F502" s="87"/>
      <c r="G502" s="87"/>
      <c r="H502" s="91"/>
      <c r="I502" s="91"/>
      <c r="J502" s="91"/>
      <c r="K502" s="91"/>
      <c r="L502" s="91"/>
      <c r="M502" s="87"/>
      <c r="N502" s="92"/>
      <c r="O502" s="93"/>
      <c r="P502" s="94"/>
      <c r="Q502" s="95"/>
      <c r="R502" s="88"/>
      <c r="S502" s="88"/>
      <c r="T502" s="88"/>
      <c r="U502" s="88"/>
      <c r="V502" s="88"/>
      <c r="W502" s="88"/>
      <c r="X502" s="88"/>
      <c r="Y502" s="88"/>
      <c r="Z502" s="89"/>
      <c r="AA502" s="89"/>
      <c r="AB502" s="89"/>
      <c r="AC502" s="246"/>
      <c r="AD502" s="247"/>
      <c r="AE502" s="246"/>
      <c r="AF502" s="17"/>
      <c r="AG502" s="10"/>
      <c r="AH502" s="10"/>
      <c r="AI502" s="10"/>
      <c r="AJ502" s="10"/>
      <c r="AK502" s="10"/>
      <c r="AL502" s="10"/>
      <c r="AM502" s="10"/>
      <c r="AN502" s="10"/>
      <c r="AO502" s="10"/>
      <c r="AP502" s="10"/>
      <c r="AQ502" s="10"/>
      <c r="AR502" s="10"/>
      <c r="AS502" s="10"/>
      <c r="AT502" s="10"/>
      <c r="AU502" s="10"/>
    </row>
    <row r="503" spans="2:47" x14ac:dyDescent="0.25">
      <c r="B503" s="15">
        <v>496</v>
      </c>
      <c r="C503" s="90"/>
      <c r="D503" s="56"/>
      <c r="E503" s="87"/>
      <c r="F503" s="87"/>
      <c r="G503" s="87"/>
      <c r="H503" s="91"/>
      <c r="I503" s="91"/>
      <c r="J503" s="91"/>
      <c r="K503" s="91"/>
      <c r="L503" s="91"/>
      <c r="M503" s="87"/>
      <c r="N503" s="92"/>
      <c r="O503" s="93"/>
      <c r="P503" s="94"/>
      <c r="Q503" s="95"/>
      <c r="R503" s="88"/>
      <c r="S503" s="88"/>
      <c r="T503" s="88"/>
      <c r="U503" s="88"/>
      <c r="V503" s="88"/>
      <c r="W503" s="88"/>
      <c r="X503" s="88"/>
      <c r="Y503" s="88"/>
      <c r="Z503" s="89"/>
      <c r="AA503" s="89"/>
      <c r="AB503" s="89"/>
      <c r="AC503" s="246"/>
      <c r="AD503" s="247"/>
      <c r="AE503" s="246"/>
      <c r="AF503" s="17"/>
      <c r="AG503" s="10"/>
      <c r="AH503" s="10"/>
      <c r="AI503" s="10"/>
      <c r="AJ503" s="10"/>
      <c r="AK503" s="10"/>
      <c r="AL503" s="10"/>
      <c r="AM503" s="10"/>
      <c r="AN503" s="10"/>
      <c r="AO503" s="10"/>
      <c r="AP503" s="10"/>
      <c r="AQ503" s="10"/>
      <c r="AR503" s="10"/>
      <c r="AS503" s="10"/>
      <c r="AT503" s="10"/>
      <c r="AU503" s="10"/>
    </row>
    <row r="504" spans="2:47" x14ac:dyDescent="0.25">
      <c r="B504" s="15">
        <v>497</v>
      </c>
      <c r="C504" s="90"/>
      <c r="D504" s="56"/>
      <c r="E504" s="87"/>
      <c r="F504" s="87"/>
      <c r="G504" s="87"/>
      <c r="H504" s="91"/>
      <c r="I504" s="91"/>
      <c r="J504" s="91"/>
      <c r="K504" s="91"/>
      <c r="L504" s="91"/>
      <c r="M504" s="87"/>
      <c r="N504" s="92"/>
      <c r="O504" s="93"/>
      <c r="P504" s="94"/>
      <c r="Q504" s="95"/>
      <c r="R504" s="88"/>
      <c r="S504" s="88"/>
      <c r="T504" s="88"/>
      <c r="U504" s="88"/>
      <c r="V504" s="88"/>
      <c r="W504" s="88"/>
      <c r="X504" s="88"/>
      <c r="Y504" s="88"/>
      <c r="Z504" s="89"/>
      <c r="AA504" s="89"/>
      <c r="AB504" s="89"/>
      <c r="AC504" s="246"/>
      <c r="AD504" s="247"/>
      <c r="AE504" s="246"/>
      <c r="AF504" s="17"/>
      <c r="AG504" s="10"/>
      <c r="AH504" s="10"/>
      <c r="AI504" s="10"/>
      <c r="AJ504" s="10"/>
      <c r="AK504" s="10"/>
      <c r="AL504" s="10"/>
      <c r="AM504" s="10"/>
      <c r="AN504" s="10"/>
      <c r="AO504" s="10"/>
      <c r="AP504" s="10"/>
      <c r="AQ504" s="10"/>
      <c r="AR504" s="10"/>
      <c r="AS504" s="10"/>
      <c r="AT504" s="10"/>
      <c r="AU504" s="10"/>
    </row>
    <row r="505" spans="2:47" x14ac:dyDescent="0.25">
      <c r="B505" s="15">
        <v>498</v>
      </c>
      <c r="C505" s="90"/>
      <c r="D505" s="56"/>
      <c r="E505" s="87"/>
      <c r="F505" s="87"/>
      <c r="G505" s="87"/>
      <c r="H505" s="91"/>
      <c r="I505" s="91"/>
      <c r="J505" s="91"/>
      <c r="K505" s="91"/>
      <c r="L505" s="91"/>
      <c r="M505" s="87"/>
      <c r="N505" s="92"/>
      <c r="O505" s="93"/>
      <c r="P505" s="94"/>
      <c r="Q505" s="95"/>
      <c r="R505" s="88"/>
      <c r="S505" s="88"/>
      <c r="T505" s="88"/>
      <c r="U505" s="88"/>
      <c r="V505" s="88"/>
      <c r="W505" s="88"/>
      <c r="X505" s="88"/>
      <c r="Y505" s="88"/>
      <c r="Z505" s="89"/>
      <c r="AA505" s="89"/>
      <c r="AB505" s="89"/>
      <c r="AC505" s="246"/>
      <c r="AD505" s="247"/>
      <c r="AE505" s="246"/>
      <c r="AF505" s="17"/>
      <c r="AG505" s="10"/>
      <c r="AH505" s="10"/>
      <c r="AI505" s="10"/>
      <c r="AJ505" s="10"/>
      <c r="AK505" s="10"/>
      <c r="AL505" s="10"/>
      <c r="AM505" s="10"/>
      <c r="AN505" s="10"/>
      <c r="AO505" s="10"/>
      <c r="AP505" s="10"/>
      <c r="AQ505" s="10"/>
      <c r="AR505" s="10"/>
      <c r="AS505" s="10"/>
      <c r="AT505" s="10"/>
      <c r="AU505" s="10"/>
    </row>
    <row r="506" spans="2:47" x14ac:dyDescent="0.25">
      <c r="B506" s="15">
        <v>499</v>
      </c>
      <c r="C506" s="90"/>
      <c r="D506" s="56"/>
      <c r="E506" s="87"/>
      <c r="F506" s="87"/>
      <c r="G506" s="87"/>
      <c r="H506" s="91"/>
      <c r="I506" s="91"/>
      <c r="J506" s="91"/>
      <c r="K506" s="91"/>
      <c r="L506" s="91"/>
      <c r="M506" s="87"/>
      <c r="N506" s="92"/>
      <c r="O506" s="93"/>
      <c r="P506" s="94"/>
      <c r="Q506" s="95"/>
      <c r="R506" s="88"/>
      <c r="S506" s="88"/>
      <c r="T506" s="88"/>
      <c r="U506" s="88"/>
      <c r="V506" s="88"/>
      <c r="W506" s="88"/>
      <c r="X506" s="88"/>
      <c r="Y506" s="88"/>
      <c r="Z506" s="89"/>
      <c r="AA506" s="89"/>
      <c r="AB506" s="89"/>
      <c r="AC506" s="246"/>
      <c r="AD506" s="247"/>
      <c r="AE506" s="246"/>
      <c r="AF506" s="17"/>
      <c r="AG506" s="10"/>
      <c r="AH506" s="10"/>
      <c r="AI506" s="10"/>
      <c r="AJ506" s="10"/>
      <c r="AK506" s="10"/>
      <c r="AL506" s="10"/>
      <c r="AM506" s="10"/>
      <c r="AN506" s="10"/>
      <c r="AO506" s="10"/>
      <c r="AP506" s="10"/>
      <c r="AQ506" s="10"/>
      <c r="AR506" s="10"/>
      <c r="AS506" s="10"/>
      <c r="AT506" s="10"/>
      <c r="AU506" s="10"/>
    </row>
    <row r="507" spans="2:47" x14ac:dyDescent="0.25">
      <c r="B507" s="15">
        <v>500</v>
      </c>
      <c r="C507" s="90"/>
      <c r="D507" s="56"/>
      <c r="E507" s="87"/>
      <c r="F507" s="87"/>
      <c r="G507" s="87"/>
      <c r="H507" s="91"/>
      <c r="I507" s="91"/>
      <c r="J507" s="91"/>
      <c r="K507" s="91"/>
      <c r="L507" s="91"/>
      <c r="M507" s="87"/>
      <c r="N507" s="92"/>
      <c r="O507" s="93"/>
      <c r="P507" s="94"/>
      <c r="Q507" s="95"/>
      <c r="R507" s="88"/>
      <c r="S507" s="88"/>
      <c r="T507" s="88"/>
      <c r="U507" s="88"/>
      <c r="V507" s="88"/>
      <c r="W507" s="88"/>
      <c r="X507" s="88"/>
      <c r="Y507" s="88"/>
      <c r="Z507" s="89"/>
      <c r="AA507" s="89"/>
      <c r="AB507" s="89"/>
      <c r="AC507" s="246"/>
      <c r="AD507" s="247"/>
      <c r="AE507" s="246"/>
      <c r="AF507" s="17"/>
      <c r="AG507" s="10"/>
      <c r="AH507" s="10"/>
      <c r="AI507" s="10"/>
      <c r="AJ507" s="10"/>
      <c r="AK507" s="10"/>
      <c r="AL507" s="10"/>
      <c r="AM507" s="10"/>
      <c r="AN507" s="10"/>
      <c r="AO507" s="10"/>
      <c r="AP507" s="10"/>
      <c r="AQ507" s="10"/>
      <c r="AR507" s="10"/>
      <c r="AS507" s="10"/>
      <c r="AT507" s="10"/>
      <c r="AU507" s="10"/>
    </row>
    <row r="508" spans="2:47" ht="19.5" customHeight="1" x14ac:dyDescent="0.25">
      <c r="B508" s="19"/>
      <c r="C508" s="20"/>
      <c r="D508" s="20"/>
      <c r="E508" s="20"/>
      <c r="F508" s="20"/>
      <c r="G508" s="20"/>
      <c r="H508" s="20"/>
      <c r="I508" s="20"/>
      <c r="J508" s="20"/>
      <c r="K508" s="20"/>
      <c r="L508" s="20"/>
      <c r="M508" s="20"/>
      <c r="N508" s="47"/>
      <c r="O508" s="20"/>
      <c r="P508" s="20"/>
      <c r="Q508" s="20"/>
      <c r="R508" s="20"/>
      <c r="S508" s="20"/>
      <c r="T508" s="20"/>
      <c r="U508" s="20"/>
      <c r="V508" s="20"/>
      <c r="W508" s="20"/>
      <c r="X508" s="20"/>
      <c r="Y508" s="20"/>
      <c r="Z508" s="20"/>
      <c r="AA508" s="20"/>
      <c r="AB508" s="20"/>
      <c r="AC508" s="20"/>
      <c r="AD508" s="20"/>
      <c r="AE508" s="20"/>
      <c r="AF508" s="21"/>
      <c r="AG508" s="10"/>
      <c r="AH508" s="10"/>
      <c r="AI508" s="10"/>
      <c r="AJ508" s="10"/>
      <c r="AK508" s="10"/>
      <c r="AL508" s="10"/>
      <c r="AM508" s="10"/>
      <c r="AN508" s="10"/>
      <c r="AO508" s="10"/>
      <c r="AP508" s="10"/>
      <c r="AQ508" s="10"/>
      <c r="AR508" s="10"/>
      <c r="AS508" s="10"/>
      <c r="AT508" s="10"/>
      <c r="AU508" s="10"/>
    </row>
    <row r="509" spans="2:47" ht="7.15" customHeight="1" x14ac:dyDescent="0.25">
      <c r="O509" s="18"/>
      <c r="P509" s="18"/>
      <c r="Q509" s="18"/>
      <c r="R509" s="18"/>
      <c r="S509" s="18"/>
      <c r="T509" s="18"/>
      <c r="U509" s="18"/>
      <c r="V509" s="18"/>
      <c r="W509" s="18"/>
      <c r="X509" s="18"/>
      <c r="AJ509" s="10"/>
    </row>
    <row r="510" spans="2:47" x14ac:dyDescent="0.25">
      <c r="O510" s="18"/>
      <c r="P510" s="18"/>
      <c r="Q510" s="18"/>
      <c r="R510" s="18"/>
      <c r="S510" s="18"/>
      <c r="T510" s="18"/>
      <c r="U510" s="18"/>
      <c r="V510" s="18"/>
      <c r="W510" s="18"/>
      <c r="X510" s="18"/>
    </row>
    <row r="511" spans="2:47" x14ac:dyDescent="0.25">
      <c r="O511" s="18"/>
      <c r="P511" s="18"/>
      <c r="Q511" s="18"/>
      <c r="R511" s="18"/>
      <c r="S511" s="18"/>
      <c r="T511" s="18"/>
      <c r="U511" s="18"/>
      <c r="V511" s="18"/>
      <c r="W511" s="18"/>
      <c r="X511" s="18"/>
    </row>
  </sheetData>
  <phoneticPr fontId="19" type="noConversion"/>
  <printOptions horizontalCentered="1"/>
  <pageMargins left="0.31496062992125984" right="0.31496062992125984" top="0.31496062992125984" bottom="0.31496062992125984" header="0.31496062992125984" footer="0.31496062992125984"/>
  <pageSetup paperSize="9" scale="73" orientation="landscape"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70A9C-1F2A-4DB8-BCD6-27E68204CAA0}">
  <sheetPr codeName="Sheet3"/>
  <dimension ref="B1:BA498"/>
  <sheetViews>
    <sheetView showGridLines="0" showRowColHeaders="0" zoomScale="85" zoomScaleNormal="85" workbookViewId="0"/>
  </sheetViews>
  <sheetFormatPr defaultRowHeight="15" x14ac:dyDescent="0.25"/>
  <cols>
    <col min="2" max="2" width="13.140625" bestFit="1" customWidth="1"/>
    <col min="3" max="6" width="16" style="96" customWidth="1"/>
    <col min="7" max="9" width="19.5703125" customWidth="1"/>
    <col min="10" max="10" width="13.28515625" bestFit="1" customWidth="1"/>
    <col min="11" max="11" width="13.85546875" bestFit="1" customWidth="1"/>
    <col min="12" max="12" width="19.5703125" customWidth="1"/>
    <col min="13" max="13" width="13.28515625" bestFit="1" customWidth="1"/>
    <col min="14" max="14" width="9.140625" style="96"/>
    <col min="15" max="15" width="13.28515625" style="96" bestFit="1" customWidth="1"/>
    <col min="17" max="17" width="13.85546875" bestFit="1" customWidth="1"/>
    <col min="18" max="36" width="16.140625" style="96" customWidth="1"/>
    <col min="37" max="44" width="9.140625" style="96" customWidth="1"/>
    <col min="45" max="45" width="16.42578125" bestFit="1" customWidth="1"/>
    <col min="46" max="46" width="17.85546875" bestFit="1" customWidth="1"/>
    <col min="47" max="48" width="16.28515625" customWidth="1"/>
    <col min="49" max="50" width="16.28515625" bestFit="1" customWidth="1"/>
    <col min="51" max="51" width="11.28515625" customWidth="1"/>
    <col min="52" max="52" width="11.42578125" style="99" bestFit="1" customWidth="1"/>
    <col min="53" max="53" width="10.140625" style="99" bestFit="1" customWidth="1"/>
  </cols>
  <sheetData>
    <row r="1" spans="2:53" x14ac:dyDescent="0.25">
      <c r="C1"/>
      <c r="D1"/>
      <c r="E1"/>
      <c r="F1"/>
      <c r="N1"/>
      <c r="O1"/>
      <c r="R1"/>
      <c r="S1"/>
      <c r="T1"/>
      <c r="U1"/>
      <c r="V1"/>
      <c r="W1"/>
      <c r="X1"/>
      <c r="Y1"/>
      <c r="Z1"/>
      <c r="AA1"/>
      <c r="AB1"/>
      <c r="AC1"/>
      <c r="AD1"/>
      <c r="AE1"/>
      <c r="AF1"/>
      <c r="AG1"/>
      <c r="AH1"/>
      <c r="AI1"/>
      <c r="AJ1"/>
      <c r="AK1"/>
      <c r="AL1"/>
      <c r="AM1"/>
      <c r="AN1"/>
      <c r="AO1"/>
      <c r="AP1"/>
      <c r="AQ1"/>
      <c r="AR1"/>
      <c r="AZ1" s="96"/>
      <c r="BA1" s="96"/>
    </row>
    <row r="2" spans="2:53" x14ac:dyDescent="0.25">
      <c r="C2"/>
      <c r="D2"/>
      <c r="E2"/>
      <c r="F2"/>
      <c r="M2" s="39" t="s">
        <v>124</v>
      </c>
      <c r="N2" t="s">
        <v>124</v>
      </c>
      <c r="O2"/>
      <c r="Q2" s="39" t="s">
        <v>124</v>
      </c>
      <c r="R2" t="s">
        <v>124</v>
      </c>
      <c r="S2"/>
      <c r="T2"/>
      <c r="U2"/>
      <c r="V2"/>
      <c r="W2"/>
      <c r="X2"/>
      <c r="Y2"/>
      <c r="Z2"/>
      <c r="AA2"/>
      <c r="AB2"/>
      <c r="AC2"/>
      <c r="AD2"/>
      <c r="AE2"/>
      <c r="AF2"/>
      <c r="AG2"/>
      <c r="AH2"/>
      <c r="AI2"/>
      <c r="AJ2"/>
      <c r="AK2"/>
      <c r="AL2"/>
      <c r="AM2"/>
      <c r="AN2"/>
      <c r="AO2"/>
      <c r="AP2"/>
      <c r="AQ2"/>
      <c r="AR2"/>
      <c r="AZ2" s="186" t="s">
        <v>124</v>
      </c>
      <c r="BA2" s="96" t="s">
        <v>124</v>
      </c>
    </row>
    <row r="3" spans="2:53" x14ac:dyDescent="0.25">
      <c r="B3" s="39" t="s">
        <v>25</v>
      </c>
      <c r="C3" t="s">
        <v>37</v>
      </c>
      <c r="D3"/>
      <c r="E3"/>
      <c r="F3"/>
      <c r="N3"/>
      <c r="O3"/>
      <c r="R3"/>
      <c r="S3"/>
      <c r="T3"/>
      <c r="U3"/>
      <c r="V3"/>
      <c r="W3"/>
      <c r="X3"/>
      <c r="Y3"/>
      <c r="Z3"/>
      <c r="AA3"/>
      <c r="AB3"/>
      <c r="AC3"/>
      <c r="AD3"/>
      <c r="AE3"/>
      <c r="AF3"/>
      <c r="AG3"/>
      <c r="AH3"/>
      <c r="AI3"/>
      <c r="AJ3"/>
      <c r="AK3"/>
      <c r="AL3"/>
      <c r="AM3"/>
      <c r="AN3"/>
      <c r="AO3"/>
      <c r="AP3"/>
      <c r="AQ3"/>
      <c r="AR3"/>
      <c r="AS3" s="39" t="s">
        <v>25</v>
      </c>
      <c r="AT3" t="s">
        <v>37</v>
      </c>
      <c r="AZ3" s="96"/>
      <c r="BA3" s="96"/>
    </row>
    <row r="4" spans="2:53" x14ac:dyDescent="0.25">
      <c r="B4" s="39" t="s">
        <v>124</v>
      </c>
      <c r="C4" t="s">
        <v>124</v>
      </c>
      <c r="D4"/>
      <c r="E4"/>
      <c r="F4"/>
      <c r="J4" s="39" t="s">
        <v>124</v>
      </c>
      <c r="K4" t="s">
        <v>124</v>
      </c>
      <c r="M4" s="39" t="s">
        <v>33</v>
      </c>
      <c r="N4" s="96" t="s">
        <v>40</v>
      </c>
      <c r="O4" s="96" t="s">
        <v>41</v>
      </c>
      <c r="Q4" s="39" t="s">
        <v>35</v>
      </c>
      <c r="R4" s="39" t="s">
        <v>36</v>
      </c>
      <c r="S4"/>
      <c r="T4"/>
      <c r="U4"/>
      <c r="V4"/>
      <c r="W4"/>
      <c r="X4"/>
      <c r="Y4"/>
      <c r="Z4"/>
      <c r="AA4"/>
      <c r="AB4"/>
      <c r="AC4"/>
      <c r="AD4"/>
      <c r="AE4"/>
      <c r="AF4"/>
      <c r="AG4"/>
      <c r="AH4"/>
      <c r="AI4"/>
      <c r="AJ4"/>
      <c r="AK4"/>
      <c r="AL4"/>
      <c r="AM4"/>
      <c r="AN4"/>
      <c r="AO4"/>
      <c r="AP4"/>
      <c r="AQ4"/>
      <c r="AR4"/>
      <c r="AS4" s="39" t="s">
        <v>124</v>
      </c>
      <c r="AT4" t="s">
        <v>124</v>
      </c>
      <c r="AW4" s="39" t="s">
        <v>33</v>
      </c>
      <c r="AX4" s="96" t="s">
        <v>35</v>
      </c>
      <c r="AZ4" s="96" t="s">
        <v>43</v>
      </c>
      <c r="BA4" s="96" t="s">
        <v>42</v>
      </c>
    </row>
    <row r="5" spans="2:53" x14ac:dyDescent="0.25">
      <c r="C5"/>
      <c r="D5"/>
      <c r="E5"/>
      <c r="F5"/>
      <c r="M5" s="40" t="s">
        <v>82</v>
      </c>
      <c r="N5" s="41">
        <v>4</v>
      </c>
      <c r="O5" s="41">
        <v>0</v>
      </c>
      <c r="Q5" s="39" t="s">
        <v>33</v>
      </c>
      <c r="R5" s="96" t="s">
        <v>6</v>
      </c>
      <c r="S5" s="96" t="s">
        <v>16</v>
      </c>
      <c r="T5" s="96" t="s">
        <v>45</v>
      </c>
      <c r="U5" s="96" t="s">
        <v>19</v>
      </c>
      <c r="V5" s="96" t="s">
        <v>7</v>
      </c>
      <c r="W5" s="96" t="s">
        <v>34</v>
      </c>
      <c r="X5"/>
      <c r="Y5"/>
      <c r="Z5"/>
      <c r="AA5"/>
      <c r="AB5"/>
      <c r="AC5"/>
      <c r="AD5"/>
      <c r="AE5"/>
      <c r="AF5"/>
      <c r="AG5"/>
      <c r="AH5"/>
      <c r="AI5"/>
      <c r="AJ5"/>
      <c r="AK5"/>
      <c r="AL5"/>
      <c r="AM5"/>
      <c r="AN5"/>
      <c r="AO5"/>
      <c r="AP5"/>
      <c r="AQ5"/>
      <c r="AW5" s="40" t="s">
        <v>8</v>
      </c>
      <c r="AX5" s="97">
        <v>4</v>
      </c>
      <c r="AZ5" s="99">
        <v>602.6</v>
      </c>
      <c r="BA5" s="99">
        <v>664.4</v>
      </c>
    </row>
    <row r="6" spans="2:53" x14ac:dyDescent="0.25">
      <c r="B6" s="39" t="s">
        <v>35</v>
      </c>
      <c r="C6" s="39" t="s">
        <v>36</v>
      </c>
      <c r="D6"/>
      <c r="E6"/>
      <c r="F6"/>
      <c r="J6" s="39" t="s">
        <v>33</v>
      </c>
      <c r="K6" t="s">
        <v>35</v>
      </c>
      <c r="M6" s="40" t="s">
        <v>84</v>
      </c>
      <c r="N6" s="41">
        <v>5</v>
      </c>
      <c r="O6" s="41">
        <v>0</v>
      </c>
      <c r="Q6" s="40" t="s">
        <v>74</v>
      </c>
      <c r="R6" s="97"/>
      <c r="S6" s="97">
        <v>1</v>
      </c>
      <c r="T6" s="97">
        <v>2</v>
      </c>
      <c r="U6" s="97">
        <v>1</v>
      </c>
      <c r="V6" s="97"/>
      <c r="W6" s="97">
        <v>4</v>
      </c>
      <c r="X6"/>
      <c r="Y6"/>
      <c r="Z6"/>
      <c r="AA6"/>
      <c r="AB6"/>
      <c r="AC6"/>
      <c r="AD6"/>
      <c r="AE6"/>
      <c r="AF6"/>
      <c r="AG6"/>
      <c r="AH6"/>
      <c r="AI6"/>
      <c r="AJ6"/>
      <c r="AK6"/>
      <c r="AL6"/>
      <c r="AM6"/>
      <c r="AN6"/>
      <c r="AO6"/>
      <c r="AP6"/>
      <c r="AQ6"/>
      <c r="AS6" s="39" t="s">
        <v>33</v>
      </c>
      <c r="AT6" s="96" t="s">
        <v>35</v>
      </c>
      <c r="AW6" s="40" t="s">
        <v>9</v>
      </c>
      <c r="AX6" s="97">
        <v>4</v>
      </c>
    </row>
    <row r="7" spans="2:53" x14ac:dyDescent="0.25">
      <c r="B7" s="39" t="s">
        <v>33</v>
      </c>
      <c r="C7" s="96" t="s">
        <v>103</v>
      </c>
      <c r="D7" s="96" t="s">
        <v>8</v>
      </c>
      <c r="E7" s="96" t="s">
        <v>9</v>
      </c>
      <c r="F7" s="96" t="s">
        <v>10</v>
      </c>
      <c r="G7" s="96" t="s">
        <v>34</v>
      </c>
      <c r="J7" s="40" t="s">
        <v>103</v>
      </c>
      <c r="K7" s="128">
        <v>1</v>
      </c>
      <c r="M7" s="40" t="s">
        <v>85</v>
      </c>
      <c r="N7" s="41">
        <v>0</v>
      </c>
      <c r="O7" s="41">
        <v>0</v>
      </c>
      <c r="Q7" s="40" t="s">
        <v>75</v>
      </c>
      <c r="R7" s="97">
        <v>1</v>
      </c>
      <c r="S7" s="97"/>
      <c r="T7" s="97"/>
      <c r="U7" s="97">
        <v>1</v>
      </c>
      <c r="V7" s="97">
        <v>1</v>
      </c>
      <c r="W7" s="97">
        <v>3</v>
      </c>
      <c r="X7"/>
      <c r="Y7"/>
      <c r="Z7"/>
      <c r="AA7"/>
      <c r="AB7"/>
      <c r="AC7"/>
      <c r="AD7"/>
      <c r="AE7"/>
      <c r="AF7"/>
      <c r="AG7"/>
      <c r="AH7"/>
      <c r="AI7"/>
      <c r="AJ7"/>
      <c r="AK7"/>
      <c r="AL7"/>
      <c r="AM7"/>
      <c r="AN7"/>
      <c r="AO7"/>
      <c r="AP7"/>
      <c r="AQ7"/>
      <c r="AS7" s="40" t="s">
        <v>32</v>
      </c>
      <c r="AT7" s="97">
        <v>1</v>
      </c>
      <c r="AW7" s="40" t="s">
        <v>10</v>
      </c>
      <c r="AX7" s="97">
        <v>4</v>
      </c>
    </row>
    <row r="8" spans="2:53" x14ac:dyDescent="0.25">
      <c r="B8" s="40" t="s">
        <v>74</v>
      </c>
      <c r="C8" s="97"/>
      <c r="D8" s="97"/>
      <c r="E8" s="97">
        <v>2</v>
      </c>
      <c r="F8" s="97">
        <v>2</v>
      </c>
      <c r="G8" s="97">
        <v>4</v>
      </c>
      <c r="J8" s="40" t="s">
        <v>8</v>
      </c>
      <c r="K8" s="128">
        <v>4</v>
      </c>
      <c r="M8" s="40" t="s">
        <v>126</v>
      </c>
      <c r="N8" s="41">
        <v>30</v>
      </c>
      <c r="O8" s="41">
        <v>2</v>
      </c>
      <c r="Q8" s="40" t="s">
        <v>76</v>
      </c>
      <c r="R8" s="97"/>
      <c r="S8" s="97">
        <v>1</v>
      </c>
      <c r="T8" s="97">
        <v>3</v>
      </c>
      <c r="U8" s="97">
        <v>2</v>
      </c>
      <c r="V8" s="97"/>
      <c r="W8" s="97">
        <v>6</v>
      </c>
      <c r="X8"/>
      <c r="Y8"/>
      <c r="Z8"/>
      <c r="AA8"/>
      <c r="AB8"/>
      <c r="AC8"/>
      <c r="AD8"/>
      <c r="AE8"/>
      <c r="AF8"/>
      <c r="AG8"/>
      <c r="AH8"/>
      <c r="AI8"/>
      <c r="AJ8"/>
      <c r="AK8"/>
      <c r="AL8"/>
      <c r="AM8"/>
      <c r="AN8"/>
      <c r="AO8"/>
      <c r="AP8"/>
      <c r="AQ8"/>
      <c r="AS8" s="40" t="s">
        <v>31</v>
      </c>
      <c r="AT8" s="97">
        <v>12</v>
      </c>
      <c r="AW8" s="40" t="s">
        <v>103</v>
      </c>
      <c r="AX8" s="97">
        <v>1</v>
      </c>
    </row>
    <row r="9" spans="2:53" x14ac:dyDescent="0.25">
      <c r="B9" s="40" t="s">
        <v>75</v>
      </c>
      <c r="C9" s="97"/>
      <c r="D9" s="97">
        <v>2</v>
      </c>
      <c r="E9" s="97">
        <v>1</v>
      </c>
      <c r="F9" s="97"/>
      <c r="G9" s="97">
        <v>3</v>
      </c>
      <c r="J9" s="40" t="s">
        <v>9</v>
      </c>
      <c r="K9" s="128">
        <v>4</v>
      </c>
      <c r="M9" s="40" t="s">
        <v>81</v>
      </c>
      <c r="N9" s="41">
        <v>0</v>
      </c>
      <c r="O9" s="41">
        <v>0</v>
      </c>
      <c r="Q9" s="40" t="s">
        <v>34</v>
      </c>
      <c r="R9" s="97">
        <v>1</v>
      </c>
      <c r="S9" s="97">
        <v>2</v>
      </c>
      <c r="T9" s="97">
        <v>5</v>
      </c>
      <c r="U9" s="97">
        <v>4</v>
      </c>
      <c r="V9" s="97">
        <v>1</v>
      </c>
      <c r="W9" s="97">
        <v>13</v>
      </c>
      <c r="X9"/>
      <c r="Y9"/>
      <c r="Z9"/>
      <c r="AA9"/>
      <c r="AB9"/>
      <c r="AC9"/>
      <c r="AD9"/>
      <c r="AE9"/>
      <c r="AF9"/>
      <c r="AG9"/>
      <c r="AH9"/>
      <c r="AI9"/>
      <c r="AJ9"/>
      <c r="AK9"/>
      <c r="AL9"/>
      <c r="AM9"/>
      <c r="AN9"/>
      <c r="AO9"/>
      <c r="AP9"/>
      <c r="AQ9"/>
      <c r="AS9" s="40" t="s">
        <v>34</v>
      </c>
      <c r="AT9" s="97">
        <v>13</v>
      </c>
      <c r="AW9" s="40" t="s">
        <v>34</v>
      </c>
      <c r="AX9" s="97">
        <v>13</v>
      </c>
    </row>
    <row r="10" spans="2:53" x14ac:dyDescent="0.25">
      <c r="B10" s="40" t="s">
        <v>76</v>
      </c>
      <c r="C10" s="97">
        <v>1</v>
      </c>
      <c r="D10" s="97">
        <v>2</v>
      </c>
      <c r="E10" s="97">
        <v>1</v>
      </c>
      <c r="F10" s="97">
        <v>2</v>
      </c>
      <c r="G10" s="97">
        <v>6</v>
      </c>
      <c r="J10" s="40" t="s">
        <v>10</v>
      </c>
      <c r="K10" s="128">
        <v>4</v>
      </c>
      <c r="M10" s="40" t="s">
        <v>79</v>
      </c>
      <c r="N10" s="41">
        <v>0</v>
      </c>
      <c r="O10" s="41">
        <v>0</v>
      </c>
      <c r="R10"/>
      <c r="S10"/>
      <c r="T10"/>
      <c r="U10"/>
      <c r="V10"/>
      <c r="W10"/>
      <c r="X10"/>
      <c r="Y10"/>
      <c r="Z10"/>
      <c r="AA10"/>
      <c r="AB10"/>
      <c r="AC10"/>
      <c r="AD10"/>
      <c r="AE10"/>
      <c r="AF10"/>
      <c r="AG10"/>
      <c r="AH10"/>
      <c r="AI10"/>
      <c r="AJ10"/>
      <c r="AK10"/>
      <c r="AL10"/>
      <c r="AM10"/>
      <c r="AN10"/>
      <c r="AO10"/>
      <c r="AP10"/>
      <c r="AQ10"/>
    </row>
    <row r="11" spans="2:53" x14ac:dyDescent="0.25">
      <c r="B11" s="40" t="s">
        <v>34</v>
      </c>
      <c r="C11" s="97">
        <v>1</v>
      </c>
      <c r="D11" s="97">
        <v>4</v>
      </c>
      <c r="E11" s="97">
        <v>4</v>
      </c>
      <c r="F11" s="97">
        <v>4</v>
      </c>
      <c r="G11" s="97">
        <v>13</v>
      </c>
      <c r="J11" s="40" t="s">
        <v>34</v>
      </c>
      <c r="K11" s="128">
        <v>13</v>
      </c>
      <c r="M11" s="40" t="s">
        <v>80</v>
      </c>
      <c r="N11" s="41">
        <v>0</v>
      </c>
      <c r="O11" s="41">
        <v>0</v>
      </c>
      <c r="R11"/>
      <c r="S11"/>
      <c r="T11"/>
      <c r="U11"/>
      <c r="V11"/>
      <c r="W11"/>
      <c r="X11"/>
      <c r="Y11"/>
      <c r="Z11"/>
      <c r="AA11"/>
      <c r="AB11"/>
      <c r="AC11"/>
      <c r="AD11"/>
      <c r="AE11"/>
      <c r="AF11"/>
      <c r="AG11"/>
      <c r="AH11"/>
      <c r="AI11"/>
      <c r="AJ11"/>
      <c r="AK11"/>
      <c r="AL11"/>
      <c r="AM11"/>
      <c r="AN11"/>
      <c r="AO11"/>
      <c r="AP11"/>
      <c r="AQ11"/>
    </row>
    <row r="12" spans="2:53" x14ac:dyDescent="0.25">
      <c r="C12"/>
      <c r="D12"/>
      <c r="E12"/>
      <c r="F12"/>
      <c r="M12" s="40" t="s">
        <v>91</v>
      </c>
      <c r="N12" s="41">
        <v>0</v>
      </c>
      <c r="O12" s="41">
        <v>0</v>
      </c>
      <c r="R12"/>
      <c r="S12"/>
      <c r="T12"/>
      <c r="U12"/>
      <c r="V12"/>
      <c r="W12"/>
    </row>
    <row r="13" spans="2:53" x14ac:dyDescent="0.25">
      <c r="C13"/>
      <c r="D13"/>
      <c r="E13"/>
      <c r="F13"/>
      <c r="M13" s="40" t="s">
        <v>86</v>
      </c>
      <c r="N13" s="41">
        <v>5</v>
      </c>
      <c r="O13" s="41">
        <v>0</v>
      </c>
    </row>
    <row r="14" spans="2:53" x14ac:dyDescent="0.25">
      <c r="C14"/>
      <c r="D14"/>
      <c r="E14"/>
      <c r="F14"/>
      <c r="M14" s="40" t="s">
        <v>83</v>
      </c>
      <c r="N14" s="41">
        <v>0</v>
      </c>
      <c r="O14" s="41">
        <v>0</v>
      </c>
    </row>
    <row r="15" spans="2:53" x14ac:dyDescent="0.25">
      <c r="C15"/>
      <c r="D15"/>
      <c r="E15"/>
      <c r="F15"/>
      <c r="M15" s="40" t="s">
        <v>87</v>
      </c>
      <c r="N15" s="41">
        <v>0</v>
      </c>
      <c r="O15" s="41">
        <v>0</v>
      </c>
      <c r="AS15" s="64" t="s">
        <v>63</v>
      </c>
      <c r="AT15" s="65"/>
      <c r="AU15" s="66"/>
    </row>
    <row r="16" spans="2:53" x14ac:dyDescent="0.25">
      <c r="C16"/>
      <c r="D16"/>
      <c r="E16"/>
      <c r="F16"/>
      <c r="M16" s="40" t="s">
        <v>88</v>
      </c>
      <c r="N16" s="41">
        <v>0</v>
      </c>
      <c r="O16" s="41">
        <v>0</v>
      </c>
      <c r="AS16" s="67">
        <v>0</v>
      </c>
      <c r="AT16" s="68" t="s">
        <v>64</v>
      </c>
      <c r="AU16" s="313">
        <f>IFERROR(INDEX($AT$7:$AT$9,MATCH("Yes",$AS$7:$AS$9,0)),0)/(IFERROR(INDEX($AT$7:$AT$9,MATCH("No",$AS$7:$AS$9,0)),0)+IFERROR(INDEX($AT$7:$AT$9,MATCH("Yes",$AS$7:$AS$9,0)),0)+IFERROR(INDEX($AT$7:$AT$9,MATCH(Calc!$AJ$3,$AS$7:$AS$9,0)),0))</f>
        <v>7.6923076923076927E-2</v>
      </c>
    </row>
    <row r="17" spans="3:47" x14ac:dyDescent="0.25">
      <c r="C17"/>
      <c r="D17"/>
      <c r="E17"/>
      <c r="F17"/>
      <c r="M17" s="40" t="s">
        <v>89</v>
      </c>
      <c r="N17" s="41">
        <v>0</v>
      </c>
      <c r="O17" s="41">
        <v>0</v>
      </c>
      <c r="AS17" s="315">
        <f>Settings!I14</f>
        <v>0.05</v>
      </c>
      <c r="AT17" s="69" t="s">
        <v>65</v>
      </c>
      <c r="AU17" s="70">
        <v>0.02</v>
      </c>
    </row>
    <row r="18" spans="3:47" x14ac:dyDescent="0.25">
      <c r="C18"/>
      <c r="D18"/>
      <c r="E18"/>
      <c r="F18"/>
      <c r="M18" s="40" t="s">
        <v>34</v>
      </c>
      <c r="N18" s="97">
        <v>44</v>
      </c>
      <c r="O18" s="97">
        <v>2</v>
      </c>
      <c r="AS18" s="316">
        <f>Settings!I15</f>
        <v>0.3</v>
      </c>
      <c r="AT18" s="69" t="s">
        <v>66</v>
      </c>
      <c r="AU18" s="314">
        <f>IFERROR(2-AU16,0)</f>
        <v>1.9230769230769231</v>
      </c>
    </row>
    <row r="19" spans="3:47" x14ac:dyDescent="0.25">
      <c r="C19"/>
      <c r="D19"/>
      <c r="E19"/>
      <c r="F19"/>
      <c r="N19"/>
      <c r="O19"/>
      <c r="AS19" s="317">
        <f>Settings!I16</f>
        <v>0.35</v>
      </c>
      <c r="AT19" s="71"/>
      <c r="AU19" s="72"/>
    </row>
    <row r="20" spans="3:47" x14ac:dyDescent="0.25">
      <c r="C20"/>
      <c r="D20"/>
      <c r="E20"/>
      <c r="F20"/>
      <c r="N20"/>
      <c r="O20"/>
      <c r="AS20" s="318">
        <f>Settings!I17</f>
        <v>0.25</v>
      </c>
      <c r="AT20" s="71"/>
      <c r="AU20" s="72"/>
    </row>
    <row r="21" spans="3:47" x14ac:dyDescent="0.25">
      <c r="C21"/>
      <c r="D21"/>
      <c r="E21"/>
      <c r="F21"/>
      <c r="N21"/>
      <c r="O21"/>
      <c r="AS21" s="319">
        <f>Settings!I18</f>
        <v>0.05</v>
      </c>
      <c r="AT21" s="71"/>
      <c r="AU21" s="72"/>
    </row>
    <row r="22" spans="3:47" x14ac:dyDescent="0.25">
      <c r="C22"/>
      <c r="D22"/>
      <c r="E22"/>
      <c r="F22"/>
      <c r="N22"/>
      <c r="O22"/>
      <c r="AS22" s="73">
        <v>1</v>
      </c>
      <c r="AT22" s="74"/>
      <c r="AU22" s="75"/>
    </row>
    <row r="23" spans="3:47" x14ac:dyDescent="0.25">
      <c r="C23"/>
      <c r="D23"/>
      <c r="E23"/>
      <c r="F23"/>
      <c r="N23"/>
      <c r="O23"/>
    </row>
    <row r="24" spans="3:47" x14ac:dyDescent="0.25">
      <c r="C24"/>
      <c r="D24"/>
      <c r="E24"/>
      <c r="F24"/>
      <c r="N24"/>
      <c r="O24"/>
    </row>
    <row r="25" spans="3:47" x14ac:dyDescent="0.25">
      <c r="C25"/>
      <c r="D25"/>
      <c r="E25"/>
      <c r="F25"/>
      <c r="N25"/>
      <c r="O25"/>
    </row>
    <row r="26" spans="3:47" x14ac:dyDescent="0.25">
      <c r="C26"/>
      <c r="D26"/>
      <c r="E26"/>
      <c r="F26"/>
      <c r="N26"/>
      <c r="O26"/>
    </row>
    <row r="27" spans="3:47" x14ac:dyDescent="0.25">
      <c r="C27"/>
      <c r="D27"/>
      <c r="E27"/>
      <c r="F27"/>
      <c r="N27"/>
      <c r="O27"/>
    </row>
    <row r="28" spans="3:47" x14ac:dyDescent="0.25">
      <c r="C28"/>
      <c r="D28"/>
      <c r="E28"/>
      <c r="F28"/>
      <c r="N28"/>
      <c r="O28"/>
    </row>
    <row r="29" spans="3:47" x14ac:dyDescent="0.25">
      <c r="C29"/>
      <c r="D29"/>
      <c r="E29"/>
      <c r="F29"/>
      <c r="N29"/>
      <c r="O29"/>
    </row>
    <row r="30" spans="3:47" x14ac:dyDescent="0.25">
      <c r="C30"/>
      <c r="D30"/>
      <c r="E30"/>
      <c r="F30"/>
      <c r="N30"/>
      <c r="O30"/>
    </row>
    <row r="31" spans="3:47" x14ac:dyDescent="0.25">
      <c r="C31"/>
      <c r="D31"/>
      <c r="E31"/>
      <c r="F31"/>
      <c r="N31"/>
      <c r="O31"/>
    </row>
    <row r="32" spans="3:47" x14ac:dyDescent="0.25">
      <c r="C32"/>
      <c r="D32"/>
      <c r="E32"/>
      <c r="F32"/>
      <c r="N32"/>
      <c r="O32"/>
    </row>
    <row r="33" spans="3:15" x14ac:dyDescent="0.25">
      <c r="C33"/>
      <c r="D33"/>
      <c r="E33"/>
      <c r="F33"/>
      <c r="N33"/>
      <c r="O33"/>
    </row>
    <row r="34" spans="3:15" x14ac:dyDescent="0.25">
      <c r="C34"/>
      <c r="D34"/>
      <c r="E34"/>
      <c r="F34"/>
      <c r="N34"/>
      <c r="O34"/>
    </row>
    <row r="35" spans="3:15" x14ac:dyDescent="0.25">
      <c r="C35"/>
      <c r="D35"/>
      <c r="E35"/>
      <c r="F35"/>
      <c r="N35"/>
      <c r="O35"/>
    </row>
    <row r="36" spans="3:15" x14ac:dyDescent="0.25">
      <c r="C36"/>
      <c r="D36"/>
      <c r="E36"/>
      <c r="F36"/>
      <c r="N36"/>
      <c r="O36"/>
    </row>
    <row r="37" spans="3:15" x14ac:dyDescent="0.25">
      <c r="C37"/>
      <c r="D37"/>
      <c r="E37"/>
      <c r="F37"/>
      <c r="N37"/>
      <c r="O37"/>
    </row>
    <row r="38" spans="3:15" x14ac:dyDescent="0.25">
      <c r="C38"/>
      <c r="D38"/>
      <c r="E38"/>
      <c r="F38"/>
      <c r="N38"/>
      <c r="O38"/>
    </row>
    <row r="39" spans="3:15" x14ac:dyDescent="0.25">
      <c r="C39"/>
      <c r="D39"/>
      <c r="E39"/>
      <c r="F39"/>
      <c r="N39"/>
      <c r="O39"/>
    </row>
    <row r="40" spans="3:15" x14ac:dyDescent="0.25">
      <c r="C40"/>
      <c r="D40"/>
      <c r="E40"/>
      <c r="F40"/>
      <c r="N40"/>
      <c r="O40"/>
    </row>
    <row r="41" spans="3:15" x14ac:dyDescent="0.25">
      <c r="C41"/>
      <c r="D41"/>
      <c r="E41"/>
      <c r="F41"/>
      <c r="N41"/>
      <c r="O41"/>
    </row>
    <row r="42" spans="3:15" x14ac:dyDescent="0.25">
      <c r="C42"/>
      <c r="D42"/>
      <c r="E42"/>
      <c r="F42"/>
      <c r="N42"/>
      <c r="O42"/>
    </row>
    <row r="43" spans="3:15" x14ac:dyDescent="0.25">
      <c r="N43"/>
      <c r="O43"/>
    </row>
    <row r="44" spans="3:15" x14ac:dyDescent="0.25">
      <c r="N44"/>
      <c r="O44"/>
    </row>
    <row r="45" spans="3:15" x14ac:dyDescent="0.25">
      <c r="N45"/>
      <c r="O45"/>
    </row>
    <row r="46" spans="3:15" x14ac:dyDescent="0.25">
      <c r="N46"/>
      <c r="O46"/>
    </row>
    <row r="47" spans="3:15" x14ac:dyDescent="0.25">
      <c r="N47"/>
      <c r="O47"/>
    </row>
    <row r="48" spans="3:15" x14ac:dyDescent="0.25">
      <c r="N48"/>
      <c r="O48"/>
    </row>
    <row r="49" spans="14:15" x14ac:dyDescent="0.25">
      <c r="N49"/>
      <c r="O49"/>
    </row>
    <row r="50" spans="14:15" x14ac:dyDescent="0.25">
      <c r="N50"/>
      <c r="O50"/>
    </row>
    <row r="51" spans="14:15" x14ac:dyDescent="0.25">
      <c r="N51"/>
      <c r="O51"/>
    </row>
    <row r="52" spans="14:15" x14ac:dyDescent="0.25">
      <c r="N52"/>
      <c r="O52"/>
    </row>
    <row r="53" spans="14:15" x14ac:dyDescent="0.25">
      <c r="N53"/>
      <c r="O53"/>
    </row>
    <row r="54" spans="14:15" x14ac:dyDescent="0.25">
      <c r="N54"/>
      <c r="O54"/>
    </row>
    <row r="55" spans="14:15" x14ac:dyDescent="0.25">
      <c r="N55"/>
      <c r="O55"/>
    </row>
    <row r="56" spans="14:15" x14ac:dyDescent="0.25">
      <c r="N56"/>
      <c r="O56"/>
    </row>
    <row r="57" spans="14:15" x14ac:dyDescent="0.25">
      <c r="N57"/>
      <c r="O57"/>
    </row>
    <row r="58" spans="14:15" x14ac:dyDescent="0.25">
      <c r="N58"/>
      <c r="O58"/>
    </row>
    <row r="59" spans="14:15" x14ac:dyDescent="0.25">
      <c r="N59"/>
      <c r="O59"/>
    </row>
    <row r="60" spans="14:15" x14ac:dyDescent="0.25">
      <c r="N60"/>
      <c r="O60"/>
    </row>
    <row r="61" spans="14:15" x14ac:dyDescent="0.25">
      <c r="N61"/>
      <c r="O61"/>
    </row>
    <row r="62" spans="14:15" x14ac:dyDescent="0.25">
      <c r="N62"/>
      <c r="O62"/>
    </row>
    <row r="63" spans="14:15" x14ac:dyDescent="0.25">
      <c r="N63"/>
      <c r="O63"/>
    </row>
    <row r="64" spans="14:15" x14ac:dyDescent="0.25">
      <c r="N64"/>
      <c r="O64"/>
    </row>
    <row r="65" spans="5:15" x14ac:dyDescent="0.25">
      <c r="N65"/>
      <c r="O65"/>
    </row>
    <row r="66" spans="5:15" x14ac:dyDescent="0.25">
      <c r="N66"/>
      <c r="O66"/>
    </row>
    <row r="67" spans="5:15" x14ac:dyDescent="0.25">
      <c r="N67"/>
      <c r="O67"/>
    </row>
    <row r="68" spans="5:15" x14ac:dyDescent="0.25">
      <c r="E68" s="98"/>
      <c r="F68" s="98"/>
      <c r="G68" s="16"/>
      <c r="H68" s="16"/>
      <c r="I68" s="16"/>
      <c r="J68" s="16"/>
      <c r="K68" s="16"/>
      <c r="L68" s="16"/>
      <c r="N68"/>
      <c r="O68"/>
    </row>
    <row r="69" spans="5:15" x14ac:dyDescent="0.25">
      <c r="E69" s="98"/>
      <c r="F69" s="98"/>
      <c r="G69" s="16"/>
      <c r="H69" s="16"/>
      <c r="I69" s="16"/>
      <c r="J69" s="16"/>
      <c r="K69" s="16"/>
      <c r="L69" s="16"/>
      <c r="N69"/>
      <c r="O69"/>
    </row>
    <row r="70" spans="5:15" x14ac:dyDescent="0.25">
      <c r="E70" s="98"/>
      <c r="F70" s="98"/>
      <c r="G70" s="16"/>
      <c r="H70" s="16"/>
      <c r="I70" s="16"/>
      <c r="J70" s="16"/>
      <c r="K70" s="16"/>
      <c r="L70" s="16"/>
      <c r="N70"/>
      <c r="O70"/>
    </row>
    <row r="71" spans="5:15" x14ac:dyDescent="0.25">
      <c r="E71" s="98"/>
      <c r="F71" s="98"/>
      <c r="G71" s="16"/>
      <c r="H71" s="16"/>
      <c r="I71" s="16"/>
      <c r="J71" s="16"/>
      <c r="K71" s="16"/>
      <c r="L71" s="16"/>
      <c r="N71"/>
      <c r="O71"/>
    </row>
    <row r="72" spans="5:15" x14ac:dyDescent="0.25">
      <c r="E72" s="98"/>
      <c r="F72" s="98"/>
      <c r="G72" s="16"/>
      <c r="H72" s="16"/>
      <c r="I72" s="16"/>
      <c r="J72" s="16"/>
      <c r="K72" s="16"/>
      <c r="L72" s="16"/>
      <c r="N72"/>
      <c r="O72"/>
    </row>
    <row r="73" spans="5:15" x14ac:dyDescent="0.25">
      <c r="E73" s="98"/>
      <c r="F73" s="98"/>
      <c r="G73" s="16"/>
      <c r="H73" s="16"/>
      <c r="I73" s="16"/>
      <c r="J73" s="16"/>
      <c r="K73" s="16"/>
      <c r="L73" s="16"/>
      <c r="N73"/>
      <c r="O73"/>
    </row>
    <row r="74" spans="5:15" x14ac:dyDescent="0.25">
      <c r="E74" s="98"/>
      <c r="F74" s="98"/>
      <c r="G74" s="16"/>
      <c r="H74" s="16"/>
      <c r="I74" s="16"/>
      <c r="J74" s="16"/>
      <c r="K74" s="16"/>
      <c r="L74" s="16"/>
      <c r="N74"/>
      <c r="O74"/>
    </row>
    <row r="75" spans="5:15" x14ac:dyDescent="0.25">
      <c r="E75" s="98"/>
      <c r="F75" s="98"/>
      <c r="G75" s="16"/>
      <c r="H75" s="16"/>
      <c r="I75" s="16"/>
      <c r="J75" s="16"/>
      <c r="K75" s="16"/>
      <c r="L75" s="16"/>
      <c r="N75"/>
      <c r="O75"/>
    </row>
    <row r="76" spans="5:15" x14ac:dyDescent="0.25">
      <c r="E76" s="98"/>
      <c r="F76" s="98"/>
      <c r="G76" s="16"/>
      <c r="H76" s="16"/>
      <c r="I76" s="16"/>
      <c r="J76" s="16"/>
      <c r="K76" s="16"/>
      <c r="L76" s="16"/>
      <c r="N76"/>
      <c r="O76"/>
    </row>
    <row r="77" spans="5:15" x14ac:dyDescent="0.25">
      <c r="E77" s="98"/>
      <c r="F77" s="98"/>
      <c r="G77" s="16"/>
      <c r="H77" s="16"/>
      <c r="I77" s="16"/>
      <c r="J77" s="16"/>
      <c r="K77" s="16"/>
      <c r="L77" s="16"/>
      <c r="N77"/>
      <c r="O77"/>
    </row>
    <row r="78" spans="5:15" x14ac:dyDescent="0.25">
      <c r="E78" s="98"/>
      <c r="F78" s="98"/>
      <c r="G78" s="16"/>
      <c r="H78" s="16"/>
      <c r="I78" s="16"/>
      <c r="J78" s="16"/>
      <c r="K78" s="16"/>
      <c r="L78" s="16"/>
      <c r="N78"/>
      <c r="O78"/>
    </row>
    <row r="79" spans="5:15" x14ac:dyDescent="0.25">
      <c r="E79" s="98"/>
      <c r="F79" s="98"/>
      <c r="G79" s="16"/>
      <c r="H79" s="16"/>
      <c r="I79" s="16"/>
      <c r="J79" s="16"/>
      <c r="K79" s="16"/>
      <c r="L79" s="16"/>
      <c r="N79"/>
      <c r="O79"/>
    </row>
    <row r="80" spans="5:15" x14ac:dyDescent="0.25">
      <c r="E80" s="98"/>
      <c r="F80" s="98"/>
      <c r="G80" s="16"/>
      <c r="H80" s="16"/>
      <c r="I80" s="16"/>
      <c r="J80" s="16"/>
      <c r="K80" s="16"/>
      <c r="L80" s="16"/>
      <c r="N80"/>
      <c r="O80"/>
    </row>
    <row r="81" spans="5:15" x14ac:dyDescent="0.25">
      <c r="E81" s="98"/>
      <c r="F81" s="98"/>
      <c r="G81" s="16"/>
      <c r="H81" s="16"/>
      <c r="I81" s="16"/>
      <c r="J81" s="16"/>
      <c r="K81" s="16"/>
      <c r="L81" s="16"/>
      <c r="N81"/>
      <c r="O81"/>
    </row>
    <row r="82" spans="5:15" x14ac:dyDescent="0.25">
      <c r="E82" s="98"/>
      <c r="F82" s="98"/>
      <c r="G82" s="16"/>
      <c r="H82" s="16"/>
      <c r="I82" s="16"/>
      <c r="J82" s="16"/>
      <c r="K82" s="16"/>
      <c r="L82" s="16"/>
      <c r="N82"/>
      <c r="O82"/>
    </row>
    <row r="83" spans="5:15" x14ac:dyDescent="0.25">
      <c r="E83" s="98"/>
      <c r="F83" s="98"/>
      <c r="G83" s="16"/>
      <c r="H83" s="16"/>
      <c r="I83" s="16"/>
      <c r="J83" s="16"/>
      <c r="K83" s="16"/>
      <c r="L83" s="16"/>
      <c r="N83"/>
      <c r="O83"/>
    </row>
    <row r="84" spans="5:15" x14ac:dyDescent="0.25">
      <c r="E84" s="98"/>
      <c r="F84" s="98"/>
      <c r="G84" s="16"/>
      <c r="H84" s="16"/>
      <c r="I84" s="16"/>
      <c r="J84" s="16"/>
      <c r="K84" s="16"/>
      <c r="L84" s="16"/>
      <c r="N84"/>
      <c r="O84"/>
    </row>
    <row r="85" spans="5:15" x14ac:dyDescent="0.25">
      <c r="E85" s="98"/>
      <c r="F85" s="98"/>
      <c r="G85" s="16"/>
      <c r="H85" s="16"/>
      <c r="I85" s="16"/>
      <c r="J85" s="16"/>
      <c r="K85" s="16"/>
      <c r="L85" s="16"/>
      <c r="N85"/>
      <c r="O85"/>
    </row>
    <row r="86" spans="5:15" x14ac:dyDescent="0.25">
      <c r="N86"/>
      <c r="O86"/>
    </row>
    <row r="87" spans="5:15" x14ac:dyDescent="0.25">
      <c r="N87"/>
      <c r="O87"/>
    </row>
    <row r="88" spans="5:15" x14ac:dyDescent="0.25">
      <c r="N88"/>
      <c r="O88"/>
    </row>
    <row r="89" spans="5:15" x14ac:dyDescent="0.25">
      <c r="N89"/>
      <c r="O89"/>
    </row>
    <row r="90" spans="5:15" x14ac:dyDescent="0.25">
      <c r="N90"/>
      <c r="O90"/>
    </row>
    <row r="91" spans="5:15" x14ac:dyDescent="0.25">
      <c r="N91"/>
      <c r="O91"/>
    </row>
    <row r="92" spans="5:15" x14ac:dyDescent="0.25">
      <c r="N92"/>
      <c r="O92"/>
    </row>
    <row r="93" spans="5:15" x14ac:dyDescent="0.25">
      <c r="N93"/>
      <c r="O93"/>
    </row>
    <row r="94" spans="5:15" x14ac:dyDescent="0.25">
      <c r="N94"/>
      <c r="O94"/>
    </row>
    <row r="95" spans="5:15" x14ac:dyDescent="0.25">
      <c r="N95"/>
      <c r="O95"/>
    </row>
    <row r="96" spans="5:15" x14ac:dyDescent="0.25">
      <c r="N96"/>
      <c r="O96"/>
    </row>
    <row r="97" spans="14:15" x14ac:dyDescent="0.25">
      <c r="N97"/>
      <c r="O97"/>
    </row>
    <row r="98" spans="14:15" x14ac:dyDescent="0.25">
      <c r="N98"/>
      <c r="O98"/>
    </row>
    <row r="99" spans="14:15" x14ac:dyDescent="0.25">
      <c r="N99"/>
      <c r="O99"/>
    </row>
    <row r="100" spans="14:15" x14ac:dyDescent="0.25">
      <c r="N100"/>
      <c r="O100"/>
    </row>
    <row r="101" spans="14:15" x14ac:dyDescent="0.25">
      <c r="N101"/>
      <c r="O101"/>
    </row>
    <row r="102" spans="14:15" x14ac:dyDescent="0.25">
      <c r="N102"/>
      <c r="O102"/>
    </row>
    <row r="103" spans="14:15" x14ac:dyDescent="0.25">
      <c r="N103"/>
      <c r="O103"/>
    </row>
    <row r="104" spans="14:15" x14ac:dyDescent="0.25">
      <c r="N104"/>
      <c r="O104"/>
    </row>
    <row r="105" spans="14:15" x14ac:dyDescent="0.25">
      <c r="N105"/>
      <c r="O105"/>
    </row>
    <row r="106" spans="14:15" x14ac:dyDescent="0.25">
      <c r="N106"/>
      <c r="O106"/>
    </row>
    <row r="107" spans="14:15" x14ac:dyDescent="0.25">
      <c r="N107"/>
      <c r="O107"/>
    </row>
    <row r="108" spans="14:15" x14ac:dyDescent="0.25">
      <c r="N108"/>
      <c r="O108"/>
    </row>
    <row r="109" spans="14:15" x14ac:dyDescent="0.25">
      <c r="N109"/>
      <c r="O109"/>
    </row>
    <row r="110" spans="14:15" x14ac:dyDescent="0.25">
      <c r="N110"/>
      <c r="O110"/>
    </row>
    <row r="111" spans="14:15" x14ac:dyDescent="0.25">
      <c r="N111"/>
      <c r="O111"/>
    </row>
    <row r="112" spans="14:15" x14ac:dyDescent="0.25">
      <c r="N112"/>
      <c r="O112"/>
    </row>
    <row r="113" spans="14:15" x14ac:dyDescent="0.25">
      <c r="N113"/>
      <c r="O113"/>
    </row>
    <row r="114" spans="14:15" x14ac:dyDescent="0.25">
      <c r="N114"/>
      <c r="O114"/>
    </row>
    <row r="115" spans="14:15" x14ac:dyDescent="0.25">
      <c r="N115"/>
      <c r="O115"/>
    </row>
    <row r="116" spans="14:15" x14ac:dyDescent="0.25">
      <c r="N116"/>
      <c r="O116"/>
    </row>
    <row r="117" spans="14:15" x14ac:dyDescent="0.25">
      <c r="N117"/>
      <c r="O117"/>
    </row>
    <row r="118" spans="14:15" x14ac:dyDescent="0.25">
      <c r="N118"/>
      <c r="O118"/>
    </row>
    <row r="119" spans="14:15" x14ac:dyDescent="0.25">
      <c r="N119"/>
      <c r="O119"/>
    </row>
    <row r="120" spans="14:15" x14ac:dyDescent="0.25">
      <c r="N120"/>
      <c r="O120"/>
    </row>
    <row r="121" spans="14:15" x14ac:dyDescent="0.25">
      <c r="N121"/>
      <c r="O121"/>
    </row>
    <row r="122" spans="14:15" x14ac:dyDescent="0.25">
      <c r="N122"/>
      <c r="O122"/>
    </row>
    <row r="123" spans="14:15" x14ac:dyDescent="0.25">
      <c r="N123"/>
      <c r="O123"/>
    </row>
    <row r="124" spans="14:15" x14ac:dyDescent="0.25">
      <c r="N124"/>
      <c r="O124"/>
    </row>
    <row r="125" spans="14:15" x14ac:dyDescent="0.25">
      <c r="N125"/>
      <c r="O125"/>
    </row>
    <row r="126" spans="14:15" x14ac:dyDescent="0.25">
      <c r="N126"/>
      <c r="O126"/>
    </row>
    <row r="127" spans="14:15" x14ac:dyDescent="0.25">
      <c r="N127"/>
      <c r="O127"/>
    </row>
    <row r="128" spans="14:15" x14ac:dyDescent="0.25">
      <c r="N128"/>
      <c r="O128"/>
    </row>
    <row r="129" spans="14:15" x14ac:dyDescent="0.25">
      <c r="N129"/>
      <c r="O129"/>
    </row>
    <row r="130" spans="14:15" x14ac:dyDescent="0.25">
      <c r="N130"/>
      <c r="O130"/>
    </row>
    <row r="131" spans="14:15" x14ac:dyDescent="0.25">
      <c r="N131"/>
      <c r="O131"/>
    </row>
    <row r="132" spans="14:15" x14ac:dyDescent="0.25">
      <c r="N132"/>
      <c r="O132"/>
    </row>
    <row r="133" spans="14:15" x14ac:dyDescent="0.25">
      <c r="N133"/>
      <c r="O133"/>
    </row>
    <row r="134" spans="14:15" x14ac:dyDescent="0.25">
      <c r="N134"/>
      <c r="O134"/>
    </row>
    <row r="135" spans="14:15" x14ac:dyDescent="0.25">
      <c r="N135"/>
      <c r="O135"/>
    </row>
    <row r="136" spans="14:15" x14ac:dyDescent="0.25">
      <c r="N136"/>
      <c r="O136"/>
    </row>
    <row r="137" spans="14:15" x14ac:dyDescent="0.25">
      <c r="N137"/>
      <c r="O137"/>
    </row>
    <row r="138" spans="14:15" x14ac:dyDescent="0.25">
      <c r="N138"/>
      <c r="O138"/>
    </row>
    <row r="139" spans="14:15" x14ac:dyDescent="0.25">
      <c r="N139"/>
      <c r="O139"/>
    </row>
    <row r="140" spans="14:15" x14ac:dyDescent="0.25">
      <c r="N140"/>
      <c r="O140"/>
    </row>
    <row r="141" spans="14:15" x14ac:dyDescent="0.25">
      <c r="N141"/>
      <c r="O141"/>
    </row>
    <row r="142" spans="14:15" x14ac:dyDescent="0.25">
      <c r="N142"/>
      <c r="O142"/>
    </row>
    <row r="143" spans="14:15" x14ac:dyDescent="0.25">
      <c r="N143"/>
      <c r="O143"/>
    </row>
    <row r="144" spans="14:15" x14ac:dyDescent="0.25">
      <c r="N144"/>
      <c r="O144"/>
    </row>
    <row r="145" spans="14:15" x14ac:dyDescent="0.25">
      <c r="N145"/>
      <c r="O145"/>
    </row>
    <row r="146" spans="14:15" x14ac:dyDescent="0.25">
      <c r="N146"/>
      <c r="O146"/>
    </row>
    <row r="147" spans="14:15" x14ac:dyDescent="0.25">
      <c r="N147"/>
      <c r="O147"/>
    </row>
    <row r="148" spans="14:15" x14ac:dyDescent="0.25">
      <c r="N148"/>
      <c r="O148"/>
    </row>
    <row r="149" spans="14:15" x14ac:dyDescent="0.25">
      <c r="N149"/>
      <c r="O149"/>
    </row>
    <row r="150" spans="14:15" x14ac:dyDescent="0.25">
      <c r="N150"/>
      <c r="O150"/>
    </row>
    <row r="151" spans="14:15" x14ac:dyDescent="0.25">
      <c r="N151"/>
      <c r="O151"/>
    </row>
    <row r="152" spans="14:15" x14ac:dyDescent="0.25">
      <c r="N152"/>
      <c r="O152"/>
    </row>
    <row r="153" spans="14:15" x14ac:dyDescent="0.25">
      <c r="N153"/>
      <c r="O153"/>
    </row>
    <row r="154" spans="14:15" x14ac:dyDescent="0.25">
      <c r="N154"/>
      <c r="O154"/>
    </row>
    <row r="155" spans="14:15" x14ac:dyDescent="0.25">
      <c r="N155"/>
      <c r="O155"/>
    </row>
    <row r="156" spans="14:15" x14ac:dyDescent="0.25">
      <c r="N156"/>
      <c r="O156"/>
    </row>
    <row r="157" spans="14:15" x14ac:dyDescent="0.25">
      <c r="N157"/>
      <c r="O157"/>
    </row>
    <row r="158" spans="14:15" x14ac:dyDescent="0.25">
      <c r="N158"/>
      <c r="O158"/>
    </row>
    <row r="159" spans="14:15" x14ac:dyDescent="0.25">
      <c r="N159"/>
      <c r="O159"/>
    </row>
    <row r="160" spans="14:15" x14ac:dyDescent="0.25">
      <c r="N160"/>
      <c r="O160"/>
    </row>
    <row r="161" spans="14:15" x14ac:dyDescent="0.25">
      <c r="N161"/>
      <c r="O161"/>
    </row>
    <row r="162" spans="14:15" x14ac:dyDescent="0.25">
      <c r="N162"/>
      <c r="O162"/>
    </row>
    <row r="163" spans="14:15" x14ac:dyDescent="0.25">
      <c r="N163"/>
      <c r="O163"/>
    </row>
    <row r="164" spans="14:15" x14ac:dyDescent="0.25">
      <c r="N164"/>
      <c r="O164"/>
    </row>
    <row r="165" spans="14:15" x14ac:dyDescent="0.25">
      <c r="N165"/>
      <c r="O165"/>
    </row>
    <row r="166" spans="14:15" x14ac:dyDescent="0.25">
      <c r="N166"/>
      <c r="O166"/>
    </row>
    <row r="167" spans="14:15" x14ac:dyDescent="0.25">
      <c r="N167"/>
      <c r="O167"/>
    </row>
    <row r="168" spans="14:15" x14ac:dyDescent="0.25">
      <c r="N168"/>
      <c r="O168"/>
    </row>
    <row r="169" spans="14:15" x14ac:dyDescent="0.25">
      <c r="N169"/>
      <c r="O169"/>
    </row>
    <row r="170" spans="14:15" x14ac:dyDescent="0.25">
      <c r="N170"/>
      <c r="O170"/>
    </row>
    <row r="171" spans="14:15" x14ac:dyDescent="0.25">
      <c r="N171"/>
      <c r="O171"/>
    </row>
    <row r="172" spans="14:15" x14ac:dyDescent="0.25">
      <c r="N172"/>
      <c r="O172"/>
    </row>
    <row r="173" spans="14:15" x14ac:dyDescent="0.25">
      <c r="N173"/>
      <c r="O173"/>
    </row>
    <row r="174" spans="14:15" x14ac:dyDescent="0.25">
      <c r="N174"/>
      <c r="O174"/>
    </row>
    <row r="175" spans="14:15" x14ac:dyDescent="0.25">
      <c r="N175"/>
      <c r="O175"/>
    </row>
    <row r="176" spans="14:15" x14ac:dyDescent="0.25">
      <c r="N176"/>
      <c r="O176"/>
    </row>
    <row r="177" spans="14:15" x14ac:dyDescent="0.25">
      <c r="N177"/>
      <c r="O177"/>
    </row>
    <row r="178" spans="14:15" x14ac:dyDescent="0.25">
      <c r="N178"/>
      <c r="O178"/>
    </row>
    <row r="179" spans="14:15" x14ac:dyDescent="0.25">
      <c r="N179"/>
      <c r="O179"/>
    </row>
    <row r="180" spans="14:15" x14ac:dyDescent="0.25">
      <c r="N180"/>
      <c r="O180"/>
    </row>
    <row r="181" spans="14:15" x14ac:dyDescent="0.25">
      <c r="N181"/>
      <c r="O181"/>
    </row>
    <row r="182" spans="14:15" x14ac:dyDescent="0.25">
      <c r="N182"/>
      <c r="O182"/>
    </row>
    <row r="183" spans="14:15" x14ac:dyDescent="0.25">
      <c r="N183"/>
      <c r="O183"/>
    </row>
    <row r="184" spans="14:15" x14ac:dyDescent="0.25">
      <c r="N184"/>
      <c r="O184"/>
    </row>
    <row r="185" spans="14:15" x14ac:dyDescent="0.25">
      <c r="N185"/>
      <c r="O185"/>
    </row>
    <row r="186" spans="14:15" x14ac:dyDescent="0.25">
      <c r="N186"/>
      <c r="O186"/>
    </row>
    <row r="187" spans="14:15" x14ac:dyDescent="0.25">
      <c r="N187"/>
      <c r="O187"/>
    </row>
    <row r="188" spans="14:15" x14ac:dyDescent="0.25">
      <c r="N188"/>
      <c r="O188"/>
    </row>
    <row r="189" spans="14:15" x14ac:dyDescent="0.25">
      <c r="N189"/>
      <c r="O189"/>
    </row>
    <row r="190" spans="14:15" x14ac:dyDescent="0.25">
      <c r="N190"/>
      <c r="O190"/>
    </row>
    <row r="191" spans="14:15" x14ac:dyDescent="0.25">
      <c r="N191"/>
      <c r="O191"/>
    </row>
    <row r="192" spans="14:15" x14ac:dyDescent="0.25">
      <c r="N192"/>
      <c r="O192"/>
    </row>
    <row r="193" spans="14:15" x14ac:dyDescent="0.25">
      <c r="N193"/>
      <c r="O193"/>
    </row>
    <row r="194" spans="14:15" x14ac:dyDescent="0.25">
      <c r="N194"/>
      <c r="O194"/>
    </row>
    <row r="195" spans="14:15" x14ac:dyDescent="0.25">
      <c r="N195"/>
      <c r="O195"/>
    </row>
    <row r="196" spans="14:15" x14ac:dyDescent="0.25">
      <c r="N196"/>
      <c r="O196"/>
    </row>
    <row r="197" spans="14:15" x14ac:dyDescent="0.25">
      <c r="N197"/>
      <c r="O197"/>
    </row>
    <row r="198" spans="14:15" x14ac:dyDescent="0.25">
      <c r="N198"/>
      <c r="O198"/>
    </row>
    <row r="199" spans="14:15" x14ac:dyDescent="0.25">
      <c r="N199"/>
      <c r="O199"/>
    </row>
    <row r="200" spans="14:15" x14ac:dyDescent="0.25">
      <c r="N200"/>
      <c r="O200"/>
    </row>
    <row r="201" spans="14:15" x14ac:dyDescent="0.25">
      <c r="N201"/>
      <c r="O201"/>
    </row>
    <row r="202" spans="14:15" x14ac:dyDescent="0.25">
      <c r="N202"/>
      <c r="O202"/>
    </row>
    <row r="203" spans="14:15" x14ac:dyDescent="0.25">
      <c r="N203"/>
      <c r="O203"/>
    </row>
    <row r="204" spans="14:15" x14ac:dyDescent="0.25">
      <c r="N204"/>
      <c r="O204"/>
    </row>
    <row r="205" spans="14:15" x14ac:dyDescent="0.25">
      <c r="N205"/>
      <c r="O205"/>
    </row>
    <row r="206" spans="14:15" x14ac:dyDescent="0.25">
      <c r="N206"/>
      <c r="O206"/>
    </row>
    <row r="207" spans="14:15" x14ac:dyDescent="0.25">
      <c r="N207"/>
      <c r="O207"/>
    </row>
    <row r="208" spans="14:15" x14ac:dyDescent="0.25">
      <c r="N208"/>
      <c r="O208"/>
    </row>
    <row r="209" spans="14:15" x14ac:dyDescent="0.25">
      <c r="N209"/>
      <c r="O209"/>
    </row>
    <row r="210" spans="14:15" x14ac:dyDescent="0.25">
      <c r="N210"/>
      <c r="O210"/>
    </row>
    <row r="211" spans="14:15" x14ac:dyDescent="0.25">
      <c r="N211"/>
      <c r="O211"/>
    </row>
    <row r="212" spans="14:15" x14ac:dyDescent="0.25">
      <c r="N212"/>
      <c r="O212"/>
    </row>
    <row r="213" spans="14:15" x14ac:dyDescent="0.25">
      <c r="N213"/>
      <c r="O213"/>
    </row>
    <row r="214" spans="14:15" x14ac:dyDescent="0.25">
      <c r="N214"/>
      <c r="O214"/>
    </row>
    <row r="215" spans="14:15" x14ac:dyDescent="0.25">
      <c r="N215"/>
      <c r="O215"/>
    </row>
    <row r="216" spans="14:15" x14ac:dyDescent="0.25">
      <c r="N216"/>
      <c r="O216"/>
    </row>
    <row r="217" spans="14:15" x14ac:dyDescent="0.25">
      <c r="N217"/>
      <c r="O217"/>
    </row>
    <row r="218" spans="14:15" x14ac:dyDescent="0.25">
      <c r="N218"/>
      <c r="O218"/>
    </row>
    <row r="219" spans="14:15" x14ac:dyDescent="0.25">
      <c r="N219"/>
      <c r="O219"/>
    </row>
    <row r="220" spans="14:15" x14ac:dyDescent="0.25">
      <c r="N220"/>
      <c r="O220"/>
    </row>
    <row r="221" spans="14:15" x14ac:dyDescent="0.25">
      <c r="N221"/>
      <c r="O221"/>
    </row>
    <row r="222" spans="14:15" x14ac:dyDescent="0.25">
      <c r="N222"/>
      <c r="O222"/>
    </row>
    <row r="223" spans="14:15" x14ac:dyDescent="0.25">
      <c r="N223"/>
      <c r="O223"/>
    </row>
    <row r="224" spans="14:15" x14ac:dyDescent="0.25">
      <c r="N224"/>
      <c r="O224"/>
    </row>
    <row r="225" spans="14:15" x14ac:dyDescent="0.25">
      <c r="N225"/>
      <c r="O225"/>
    </row>
    <row r="226" spans="14:15" x14ac:dyDescent="0.25">
      <c r="N226"/>
      <c r="O226"/>
    </row>
    <row r="227" spans="14:15" x14ac:dyDescent="0.25">
      <c r="N227"/>
      <c r="O227"/>
    </row>
    <row r="228" spans="14:15" x14ac:dyDescent="0.25">
      <c r="N228"/>
      <c r="O228"/>
    </row>
    <row r="229" spans="14:15" x14ac:dyDescent="0.25">
      <c r="N229"/>
      <c r="O229"/>
    </row>
    <row r="230" spans="14:15" x14ac:dyDescent="0.25">
      <c r="N230"/>
      <c r="O230"/>
    </row>
    <row r="231" spans="14:15" x14ac:dyDescent="0.25">
      <c r="N231"/>
      <c r="O231"/>
    </row>
    <row r="232" spans="14:15" x14ac:dyDescent="0.25">
      <c r="N232"/>
      <c r="O232"/>
    </row>
    <row r="233" spans="14:15" x14ac:dyDescent="0.25">
      <c r="N233"/>
      <c r="O233"/>
    </row>
    <row r="234" spans="14:15" x14ac:dyDescent="0.25">
      <c r="N234"/>
      <c r="O234"/>
    </row>
    <row r="235" spans="14:15" x14ac:dyDescent="0.25">
      <c r="N235"/>
      <c r="O235"/>
    </row>
    <row r="236" spans="14:15" x14ac:dyDescent="0.25">
      <c r="N236"/>
      <c r="O236"/>
    </row>
    <row r="237" spans="14:15" x14ac:dyDescent="0.25">
      <c r="N237"/>
      <c r="O237"/>
    </row>
    <row r="238" spans="14:15" x14ac:dyDescent="0.25">
      <c r="N238"/>
      <c r="O238"/>
    </row>
    <row r="239" spans="14:15" x14ac:dyDescent="0.25">
      <c r="N239"/>
      <c r="O239"/>
    </row>
    <row r="240" spans="14:15" x14ac:dyDescent="0.25">
      <c r="N240"/>
      <c r="O240"/>
    </row>
    <row r="241" spans="14:15" x14ac:dyDescent="0.25">
      <c r="N241"/>
      <c r="O241"/>
    </row>
    <row r="242" spans="14:15" x14ac:dyDescent="0.25">
      <c r="N242"/>
      <c r="O242"/>
    </row>
    <row r="243" spans="14:15" x14ac:dyDescent="0.25">
      <c r="N243"/>
      <c r="O243"/>
    </row>
    <row r="244" spans="14:15" x14ac:dyDescent="0.25">
      <c r="N244"/>
      <c r="O244"/>
    </row>
    <row r="245" spans="14:15" x14ac:dyDescent="0.25">
      <c r="N245"/>
      <c r="O245"/>
    </row>
    <row r="246" spans="14:15" x14ac:dyDescent="0.25">
      <c r="N246"/>
      <c r="O246"/>
    </row>
    <row r="247" spans="14:15" x14ac:dyDescent="0.25">
      <c r="N247"/>
      <c r="O247"/>
    </row>
    <row r="248" spans="14:15" x14ac:dyDescent="0.25">
      <c r="N248"/>
      <c r="O248"/>
    </row>
    <row r="249" spans="14:15" x14ac:dyDescent="0.25">
      <c r="N249"/>
      <c r="O249"/>
    </row>
    <row r="250" spans="14:15" x14ac:dyDescent="0.25">
      <c r="N250"/>
      <c r="O250"/>
    </row>
    <row r="251" spans="14:15" x14ac:dyDescent="0.25">
      <c r="N251"/>
      <c r="O251"/>
    </row>
    <row r="252" spans="14:15" x14ac:dyDescent="0.25">
      <c r="N252"/>
      <c r="O252"/>
    </row>
    <row r="253" spans="14:15" x14ac:dyDescent="0.25">
      <c r="N253"/>
      <c r="O253"/>
    </row>
    <row r="254" spans="14:15" x14ac:dyDescent="0.25">
      <c r="N254"/>
      <c r="O254"/>
    </row>
    <row r="255" spans="14:15" x14ac:dyDescent="0.25">
      <c r="N255"/>
      <c r="O255"/>
    </row>
    <row r="256" spans="14:15" x14ac:dyDescent="0.25">
      <c r="N256"/>
      <c r="O256"/>
    </row>
    <row r="257" spans="14:15" x14ac:dyDescent="0.25">
      <c r="N257"/>
      <c r="O257"/>
    </row>
    <row r="258" spans="14:15" x14ac:dyDescent="0.25">
      <c r="N258"/>
      <c r="O258"/>
    </row>
    <row r="259" spans="14:15" x14ac:dyDescent="0.25">
      <c r="N259"/>
      <c r="O259"/>
    </row>
    <row r="260" spans="14:15" x14ac:dyDescent="0.25">
      <c r="N260"/>
      <c r="O260"/>
    </row>
    <row r="261" spans="14:15" x14ac:dyDescent="0.25">
      <c r="N261"/>
      <c r="O261"/>
    </row>
    <row r="262" spans="14:15" x14ac:dyDescent="0.25">
      <c r="N262"/>
      <c r="O262"/>
    </row>
    <row r="263" spans="14:15" x14ac:dyDescent="0.25">
      <c r="N263"/>
      <c r="O263"/>
    </row>
    <row r="264" spans="14:15" x14ac:dyDescent="0.25">
      <c r="N264"/>
      <c r="O264"/>
    </row>
    <row r="265" spans="14:15" x14ac:dyDescent="0.25">
      <c r="N265"/>
      <c r="O265"/>
    </row>
    <row r="266" spans="14:15" x14ac:dyDescent="0.25">
      <c r="N266"/>
      <c r="O266"/>
    </row>
    <row r="267" spans="14:15" x14ac:dyDescent="0.25">
      <c r="N267"/>
      <c r="O267"/>
    </row>
    <row r="268" spans="14:15" x14ac:dyDescent="0.25">
      <c r="N268"/>
      <c r="O268"/>
    </row>
    <row r="269" spans="14:15" x14ac:dyDescent="0.25">
      <c r="N269"/>
      <c r="O269"/>
    </row>
    <row r="270" spans="14:15" x14ac:dyDescent="0.25">
      <c r="N270"/>
      <c r="O270"/>
    </row>
    <row r="271" spans="14:15" x14ac:dyDescent="0.25">
      <c r="N271"/>
      <c r="O271"/>
    </row>
    <row r="272" spans="14:15" x14ac:dyDescent="0.25">
      <c r="N272"/>
      <c r="O272"/>
    </row>
    <row r="273" spans="14:15" x14ac:dyDescent="0.25">
      <c r="N273"/>
      <c r="O273"/>
    </row>
    <row r="274" spans="14:15" x14ac:dyDescent="0.25">
      <c r="N274"/>
      <c r="O274"/>
    </row>
    <row r="275" spans="14:15" x14ac:dyDescent="0.25">
      <c r="N275"/>
      <c r="O275"/>
    </row>
    <row r="276" spans="14:15" x14ac:dyDescent="0.25">
      <c r="N276"/>
      <c r="O276"/>
    </row>
    <row r="277" spans="14:15" x14ac:dyDescent="0.25">
      <c r="N277"/>
      <c r="O277"/>
    </row>
    <row r="278" spans="14:15" x14ac:dyDescent="0.25">
      <c r="N278"/>
      <c r="O278"/>
    </row>
    <row r="279" spans="14:15" x14ac:dyDescent="0.25">
      <c r="N279"/>
      <c r="O279"/>
    </row>
    <row r="280" spans="14:15" x14ac:dyDescent="0.25">
      <c r="N280"/>
      <c r="O280"/>
    </row>
    <row r="281" spans="14:15" x14ac:dyDescent="0.25">
      <c r="N281"/>
      <c r="O281"/>
    </row>
    <row r="282" spans="14:15" x14ac:dyDescent="0.25">
      <c r="N282"/>
      <c r="O282"/>
    </row>
    <row r="283" spans="14:15" x14ac:dyDescent="0.25">
      <c r="N283"/>
      <c r="O283"/>
    </row>
    <row r="284" spans="14:15" x14ac:dyDescent="0.25">
      <c r="N284"/>
      <c r="O284"/>
    </row>
    <row r="285" spans="14:15" x14ac:dyDescent="0.25">
      <c r="N285"/>
      <c r="O285"/>
    </row>
    <row r="286" spans="14:15" x14ac:dyDescent="0.25">
      <c r="N286"/>
      <c r="O286"/>
    </row>
    <row r="287" spans="14:15" x14ac:dyDescent="0.25">
      <c r="N287"/>
      <c r="O287"/>
    </row>
    <row r="288" spans="14:15" x14ac:dyDescent="0.25">
      <c r="N288"/>
      <c r="O288"/>
    </row>
    <row r="289" spans="14:15" x14ac:dyDescent="0.25">
      <c r="N289"/>
      <c r="O289"/>
    </row>
    <row r="290" spans="14:15" x14ac:dyDescent="0.25">
      <c r="N290"/>
      <c r="O290"/>
    </row>
    <row r="291" spans="14:15" x14ac:dyDescent="0.25">
      <c r="N291"/>
      <c r="O291"/>
    </row>
    <row r="292" spans="14:15" x14ac:dyDescent="0.25">
      <c r="N292"/>
      <c r="O292"/>
    </row>
    <row r="293" spans="14:15" x14ac:dyDescent="0.25">
      <c r="N293"/>
      <c r="O293"/>
    </row>
    <row r="294" spans="14:15" x14ac:dyDescent="0.25">
      <c r="N294"/>
      <c r="O294"/>
    </row>
    <row r="295" spans="14:15" x14ac:dyDescent="0.25">
      <c r="N295"/>
      <c r="O295"/>
    </row>
    <row r="296" spans="14:15" x14ac:dyDescent="0.25">
      <c r="N296"/>
      <c r="O296"/>
    </row>
    <row r="297" spans="14:15" x14ac:dyDescent="0.25">
      <c r="N297"/>
      <c r="O297"/>
    </row>
    <row r="298" spans="14:15" x14ac:dyDescent="0.25">
      <c r="N298"/>
      <c r="O298"/>
    </row>
    <row r="299" spans="14:15" x14ac:dyDescent="0.25">
      <c r="N299"/>
      <c r="O299"/>
    </row>
    <row r="300" spans="14:15" x14ac:dyDescent="0.25">
      <c r="N300"/>
      <c r="O300"/>
    </row>
    <row r="301" spans="14:15" x14ac:dyDescent="0.25">
      <c r="N301"/>
      <c r="O301"/>
    </row>
    <row r="302" spans="14:15" x14ac:dyDescent="0.25">
      <c r="N302"/>
      <c r="O302"/>
    </row>
    <row r="303" spans="14:15" x14ac:dyDescent="0.25">
      <c r="N303"/>
      <c r="O303"/>
    </row>
    <row r="304" spans="14:15" x14ac:dyDescent="0.25">
      <c r="N304"/>
      <c r="O304"/>
    </row>
    <row r="305" spans="14:15" x14ac:dyDescent="0.25">
      <c r="N305"/>
      <c r="O305"/>
    </row>
    <row r="306" spans="14:15" x14ac:dyDescent="0.25">
      <c r="N306"/>
      <c r="O306"/>
    </row>
    <row r="307" spans="14:15" x14ac:dyDescent="0.25">
      <c r="N307"/>
      <c r="O307"/>
    </row>
    <row r="308" spans="14:15" x14ac:dyDescent="0.25">
      <c r="N308"/>
      <c r="O308"/>
    </row>
    <row r="309" spans="14:15" x14ac:dyDescent="0.25">
      <c r="N309"/>
      <c r="O309"/>
    </row>
    <row r="310" spans="14:15" x14ac:dyDescent="0.25">
      <c r="N310"/>
      <c r="O310"/>
    </row>
    <row r="311" spans="14:15" x14ac:dyDescent="0.25">
      <c r="N311"/>
      <c r="O311"/>
    </row>
    <row r="312" spans="14:15" x14ac:dyDescent="0.25">
      <c r="N312"/>
      <c r="O312"/>
    </row>
    <row r="313" spans="14:15" x14ac:dyDescent="0.25">
      <c r="N313"/>
      <c r="O313"/>
    </row>
    <row r="314" spans="14:15" x14ac:dyDescent="0.25">
      <c r="N314"/>
      <c r="O314"/>
    </row>
    <row r="315" spans="14:15" x14ac:dyDescent="0.25">
      <c r="N315"/>
      <c r="O315"/>
    </row>
    <row r="316" spans="14:15" x14ac:dyDescent="0.25">
      <c r="N316"/>
      <c r="O316"/>
    </row>
    <row r="317" spans="14:15" x14ac:dyDescent="0.25">
      <c r="N317"/>
      <c r="O317"/>
    </row>
    <row r="318" spans="14:15" x14ac:dyDescent="0.25">
      <c r="N318"/>
      <c r="O318"/>
    </row>
    <row r="319" spans="14:15" x14ac:dyDescent="0.25">
      <c r="N319"/>
      <c r="O319"/>
    </row>
    <row r="320" spans="14:15" x14ac:dyDescent="0.25">
      <c r="N320"/>
      <c r="O320"/>
    </row>
    <row r="321" spans="14:15" x14ac:dyDescent="0.25">
      <c r="N321"/>
      <c r="O321"/>
    </row>
    <row r="322" spans="14:15" x14ac:dyDescent="0.25">
      <c r="N322"/>
      <c r="O322"/>
    </row>
    <row r="323" spans="14:15" x14ac:dyDescent="0.25">
      <c r="N323"/>
      <c r="O323"/>
    </row>
    <row r="324" spans="14:15" x14ac:dyDescent="0.25">
      <c r="N324"/>
      <c r="O324"/>
    </row>
    <row r="325" spans="14:15" x14ac:dyDescent="0.25">
      <c r="N325"/>
      <c r="O325"/>
    </row>
    <row r="326" spans="14:15" x14ac:dyDescent="0.25">
      <c r="N326"/>
      <c r="O326"/>
    </row>
    <row r="327" spans="14:15" x14ac:dyDescent="0.25">
      <c r="N327"/>
      <c r="O327"/>
    </row>
    <row r="328" spans="14:15" x14ac:dyDescent="0.25">
      <c r="N328"/>
      <c r="O328"/>
    </row>
    <row r="329" spans="14:15" x14ac:dyDescent="0.25">
      <c r="N329"/>
      <c r="O329"/>
    </row>
    <row r="330" spans="14:15" x14ac:dyDescent="0.25">
      <c r="N330"/>
      <c r="O330"/>
    </row>
    <row r="331" spans="14:15" x14ac:dyDescent="0.25">
      <c r="N331"/>
      <c r="O331"/>
    </row>
    <row r="332" spans="14:15" x14ac:dyDescent="0.25">
      <c r="N332"/>
      <c r="O332"/>
    </row>
    <row r="333" spans="14:15" x14ac:dyDescent="0.25">
      <c r="N333"/>
      <c r="O333"/>
    </row>
    <row r="334" spans="14:15" x14ac:dyDescent="0.25">
      <c r="N334"/>
      <c r="O334"/>
    </row>
    <row r="335" spans="14:15" x14ac:dyDescent="0.25">
      <c r="N335"/>
      <c r="O335"/>
    </row>
    <row r="336" spans="14:15" x14ac:dyDescent="0.25">
      <c r="N336"/>
      <c r="O336"/>
    </row>
    <row r="337" spans="14:15" x14ac:dyDescent="0.25">
      <c r="N337"/>
      <c r="O337"/>
    </row>
    <row r="338" spans="14:15" x14ac:dyDescent="0.25">
      <c r="N338"/>
      <c r="O338"/>
    </row>
    <row r="339" spans="14:15" x14ac:dyDescent="0.25">
      <c r="N339"/>
      <c r="O339"/>
    </row>
    <row r="340" spans="14:15" x14ac:dyDescent="0.25">
      <c r="N340"/>
      <c r="O340"/>
    </row>
    <row r="341" spans="14:15" x14ac:dyDescent="0.25">
      <c r="N341"/>
      <c r="O341"/>
    </row>
    <row r="342" spans="14:15" x14ac:dyDescent="0.25">
      <c r="N342"/>
      <c r="O342"/>
    </row>
    <row r="343" spans="14:15" x14ac:dyDescent="0.25">
      <c r="N343"/>
      <c r="O343"/>
    </row>
    <row r="344" spans="14:15" x14ac:dyDescent="0.25">
      <c r="N344"/>
      <c r="O344"/>
    </row>
    <row r="345" spans="14:15" x14ac:dyDescent="0.25">
      <c r="N345"/>
      <c r="O345"/>
    </row>
    <row r="346" spans="14:15" x14ac:dyDescent="0.25">
      <c r="N346"/>
      <c r="O346"/>
    </row>
    <row r="347" spans="14:15" x14ac:dyDescent="0.25">
      <c r="N347"/>
      <c r="O347"/>
    </row>
    <row r="348" spans="14:15" x14ac:dyDescent="0.25">
      <c r="N348"/>
      <c r="O348"/>
    </row>
    <row r="349" spans="14:15" x14ac:dyDescent="0.25">
      <c r="N349"/>
      <c r="O349"/>
    </row>
    <row r="350" spans="14:15" x14ac:dyDescent="0.25">
      <c r="N350"/>
      <c r="O350"/>
    </row>
    <row r="351" spans="14:15" x14ac:dyDescent="0.25">
      <c r="N351"/>
      <c r="O351"/>
    </row>
    <row r="352" spans="14:15" x14ac:dyDescent="0.25">
      <c r="N352"/>
      <c r="O352"/>
    </row>
    <row r="353" spans="14:15" x14ac:dyDescent="0.25">
      <c r="N353"/>
      <c r="O353"/>
    </row>
    <row r="354" spans="14:15" x14ac:dyDescent="0.25">
      <c r="N354"/>
      <c r="O354"/>
    </row>
    <row r="355" spans="14:15" x14ac:dyDescent="0.25">
      <c r="N355"/>
      <c r="O355"/>
    </row>
    <row r="356" spans="14:15" x14ac:dyDescent="0.25">
      <c r="N356"/>
      <c r="O356"/>
    </row>
    <row r="357" spans="14:15" x14ac:dyDescent="0.25">
      <c r="N357"/>
      <c r="O357"/>
    </row>
    <row r="358" spans="14:15" x14ac:dyDescent="0.25">
      <c r="N358"/>
      <c r="O358"/>
    </row>
    <row r="359" spans="14:15" x14ac:dyDescent="0.25">
      <c r="N359"/>
      <c r="O359"/>
    </row>
    <row r="360" spans="14:15" x14ac:dyDescent="0.25">
      <c r="N360"/>
      <c r="O360"/>
    </row>
    <row r="361" spans="14:15" x14ac:dyDescent="0.25">
      <c r="N361"/>
      <c r="O361"/>
    </row>
    <row r="362" spans="14:15" x14ac:dyDescent="0.25">
      <c r="N362"/>
      <c r="O362"/>
    </row>
    <row r="363" spans="14:15" x14ac:dyDescent="0.25">
      <c r="N363"/>
      <c r="O363"/>
    </row>
    <row r="364" spans="14:15" x14ac:dyDescent="0.25">
      <c r="N364"/>
      <c r="O364"/>
    </row>
    <row r="365" spans="14:15" x14ac:dyDescent="0.25">
      <c r="N365"/>
      <c r="O365"/>
    </row>
    <row r="366" spans="14:15" x14ac:dyDescent="0.25">
      <c r="N366"/>
      <c r="O366"/>
    </row>
    <row r="367" spans="14:15" x14ac:dyDescent="0.25">
      <c r="N367"/>
      <c r="O367"/>
    </row>
    <row r="368" spans="14:15" x14ac:dyDescent="0.25">
      <c r="N368"/>
      <c r="O368"/>
    </row>
    <row r="369" spans="14:15" x14ac:dyDescent="0.25">
      <c r="N369"/>
      <c r="O369"/>
    </row>
    <row r="370" spans="14:15" x14ac:dyDescent="0.25">
      <c r="N370"/>
      <c r="O370"/>
    </row>
    <row r="371" spans="14:15" x14ac:dyDescent="0.25">
      <c r="N371"/>
      <c r="O371"/>
    </row>
    <row r="372" spans="14:15" x14ac:dyDescent="0.25">
      <c r="N372"/>
      <c r="O372"/>
    </row>
    <row r="373" spans="14:15" x14ac:dyDescent="0.25">
      <c r="N373"/>
      <c r="O373"/>
    </row>
    <row r="374" spans="14:15" x14ac:dyDescent="0.25">
      <c r="N374"/>
      <c r="O374"/>
    </row>
    <row r="375" spans="14:15" x14ac:dyDescent="0.25">
      <c r="N375"/>
      <c r="O375"/>
    </row>
    <row r="376" spans="14:15" x14ac:dyDescent="0.25">
      <c r="N376"/>
      <c r="O376"/>
    </row>
    <row r="377" spans="14:15" x14ac:dyDescent="0.25">
      <c r="N377"/>
      <c r="O377"/>
    </row>
    <row r="378" spans="14:15" x14ac:dyDescent="0.25">
      <c r="N378"/>
      <c r="O378"/>
    </row>
    <row r="379" spans="14:15" x14ac:dyDescent="0.25">
      <c r="N379"/>
      <c r="O379"/>
    </row>
    <row r="380" spans="14:15" x14ac:dyDescent="0.25">
      <c r="N380"/>
      <c r="O380"/>
    </row>
    <row r="381" spans="14:15" x14ac:dyDescent="0.25">
      <c r="N381"/>
      <c r="O381"/>
    </row>
    <row r="382" spans="14:15" x14ac:dyDescent="0.25">
      <c r="N382"/>
      <c r="O382"/>
    </row>
    <row r="383" spans="14:15" x14ac:dyDescent="0.25">
      <c r="N383"/>
      <c r="O383"/>
    </row>
    <row r="384" spans="14:15" x14ac:dyDescent="0.25">
      <c r="N384"/>
      <c r="O384"/>
    </row>
    <row r="385" spans="14:15" x14ac:dyDescent="0.25">
      <c r="N385"/>
      <c r="O385"/>
    </row>
    <row r="386" spans="14:15" x14ac:dyDescent="0.25">
      <c r="N386"/>
      <c r="O386"/>
    </row>
    <row r="387" spans="14:15" x14ac:dyDescent="0.25">
      <c r="N387"/>
      <c r="O387"/>
    </row>
    <row r="388" spans="14:15" x14ac:dyDescent="0.25">
      <c r="N388"/>
      <c r="O388"/>
    </row>
    <row r="389" spans="14:15" x14ac:dyDescent="0.25">
      <c r="N389"/>
      <c r="O389"/>
    </row>
    <row r="390" spans="14:15" x14ac:dyDescent="0.25">
      <c r="N390"/>
      <c r="O390"/>
    </row>
    <row r="391" spans="14:15" x14ac:dyDescent="0.25">
      <c r="N391"/>
      <c r="O391"/>
    </row>
    <row r="392" spans="14:15" x14ac:dyDescent="0.25">
      <c r="N392"/>
      <c r="O392"/>
    </row>
    <row r="393" spans="14:15" x14ac:dyDescent="0.25">
      <c r="N393"/>
      <c r="O393"/>
    </row>
    <row r="394" spans="14:15" x14ac:dyDescent="0.25">
      <c r="N394"/>
      <c r="O394"/>
    </row>
    <row r="395" spans="14:15" x14ac:dyDescent="0.25">
      <c r="N395"/>
      <c r="O395"/>
    </row>
    <row r="396" spans="14:15" x14ac:dyDescent="0.25">
      <c r="N396"/>
      <c r="O396"/>
    </row>
    <row r="397" spans="14:15" x14ac:dyDescent="0.25">
      <c r="N397"/>
      <c r="O397"/>
    </row>
    <row r="398" spans="14:15" x14ac:dyDescent="0.25">
      <c r="N398"/>
      <c r="O398"/>
    </row>
    <row r="399" spans="14:15" x14ac:dyDescent="0.25">
      <c r="N399"/>
      <c r="O399"/>
    </row>
    <row r="400" spans="14:15" x14ac:dyDescent="0.25">
      <c r="N400"/>
      <c r="O400"/>
    </row>
    <row r="401" spans="14:15" x14ac:dyDescent="0.25">
      <c r="N401"/>
      <c r="O401"/>
    </row>
    <row r="402" spans="14:15" x14ac:dyDescent="0.25">
      <c r="N402"/>
      <c r="O402"/>
    </row>
    <row r="403" spans="14:15" x14ac:dyDescent="0.25">
      <c r="N403"/>
      <c r="O403"/>
    </row>
    <row r="404" spans="14:15" x14ac:dyDescent="0.25">
      <c r="N404"/>
      <c r="O404"/>
    </row>
    <row r="405" spans="14:15" x14ac:dyDescent="0.25">
      <c r="N405"/>
      <c r="O405"/>
    </row>
    <row r="406" spans="14:15" x14ac:dyDescent="0.25">
      <c r="N406"/>
      <c r="O406"/>
    </row>
    <row r="407" spans="14:15" x14ac:dyDescent="0.25">
      <c r="N407"/>
      <c r="O407"/>
    </row>
    <row r="408" spans="14:15" x14ac:dyDescent="0.25">
      <c r="N408"/>
      <c r="O408"/>
    </row>
    <row r="409" spans="14:15" x14ac:dyDescent="0.25">
      <c r="N409"/>
      <c r="O409"/>
    </row>
    <row r="410" spans="14:15" x14ac:dyDescent="0.25">
      <c r="N410"/>
      <c r="O410"/>
    </row>
    <row r="411" spans="14:15" x14ac:dyDescent="0.25">
      <c r="N411"/>
      <c r="O411"/>
    </row>
    <row r="412" spans="14:15" x14ac:dyDescent="0.25">
      <c r="N412"/>
      <c r="O412"/>
    </row>
    <row r="413" spans="14:15" x14ac:dyDescent="0.25">
      <c r="N413"/>
      <c r="O413"/>
    </row>
    <row r="414" spans="14:15" x14ac:dyDescent="0.25">
      <c r="N414"/>
      <c r="O414"/>
    </row>
    <row r="415" spans="14:15" x14ac:dyDescent="0.25">
      <c r="N415"/>
      <c r="O415"/>
    </row>
    <row r="416" spans="14:15" x14ac:dyDescent="0.25">
      <c r="N416"/>
      <c r="O416"/>
    </row>
    <row r="417" spans="14:15" x14ac:dyDescent="0.25">
      <c r="N417"/>
      <c r="O417"/>
    </row>
    <row r="418" spans="14:15" x14ac:dyDescent="0.25">
      <c r="N418"/>
      <c r="O418"/>
    </row>
    <row r="419" spans="14:15" x14ac:dyDescent="0.25">
      <c r="N419"/>
      <c r="O419"/>
    </row>
    <row r="420" spans="14:15" x14ac:dyDescent="0.25">
      <c r="N420"/>
      <c r="O420"/>
    </row>
    <row r="421" spans="14:15" x14ac:dyDescent="0.25">
      <c r="N421"/>
      <c r="O421"/>
    </row>
    <row r="422" spans="14:15" x14ac:dyDescent="0.25">
      <c r="N422"/>
      <c r="O422"/>
    </row>
    <row r="423" spans="14:15" x14ac:dyDescent="0.25">
      <c r="N423"/>
      <c r="O423"/>
    </row>
    <row r="424" spans="14:15" x14ac:dyDescent="0.25">
      <c r="N424"/>
      <c r="O424"/>
    </row>
    <row r="425" spans="14:15" x14ac:dyDescent="0.25">
      <c r="N425"/>
      <c r="O425"/>
    </row>
    <row r="426" spans="14:15" x14ac:dyDescent="0.25">
      <c r="N426"/>
      <c r="O426"/>
    </row>
    <row r="427" spans="14:15" x14ac:dyDescent="0.25">
      <c r="N427"/>
      <c r="O427"/>
    </row>
    <row r="428" spans="14:15" x14ac:dyDescent="0.25">
      <c r="N428"/>
      <c r="O428"/>
    </row>
    <row r="429" spans="14:15" x14ac:dyDescent="0.25">
      <c r="N429"/>
      <c r="O429"/>
    </row>
    <row r="430" spans="14:15" x14ac:dyDescent="0.25">
      <c r="N430"/>
      <c r="O430"/>
    </row>
    <row r="431" spans="14:15" x14ac:dyDescent="0.25">
      <c r="N431"/>
      <c r="O431"/>
    </row>
    <row r="432" spans="14:15" x14ac:dyDescent="0.25">
      <c r="N432"/>
      <c r="O432"/>
    </row>
    <row r="433" spans="14:15" x14ac:dyDescent="0.25">
      <c r="N433"/>
      <c r="O433"/>
    </row>
    <row r="434" spans="14:15" x14ac:dyDescent="0.25">
      <c r="N434"/>
      <c r="O434"/>
    </row>
    <row r="435" spans="14:15" x14ac:dyDescent="0.25">
      <c r="N435"/>
      <c r="O435"/>
    </row>
    <row r="436" spans="14:15" x14ac:dyDescent="0.25">
      <c r="N436"/>
      <c r="O436"/>
    </row>
    <row r="437" spans="14:15" x14ac:dyDescent="0.25">
      <c r="N437"/>
      <c r="O437"/>
    </row>
    <row r="438" spans="14:15" x14ac:dyDescent="0.25">
      <c r="N438"/>
      <c r="O438"/>
    </row>
    <row r="439" spans="14:15" x14ac:dyDescent="0.25">
      <c r="N439"/>
      <c r="O439"/>
    </row>
    <row r="440" spans="14:15" x14ac:dyDescent="0.25">
      <c r="N440"/>
      <c r="O440"/>
    </row>
    <row r="441" spans="14:15" x14ac:dyDescent="0.25">
      <c r="N441"/>
      <c r="O441"/>
    </row>
    <row r="442" spans="14:15" x14ac:dyDescent="0.25">
      <c r="N442"/>
      <c r="O442"/>
    </row>
    <row r="443" spans="14:15" x14ac:dyDescent="0.25">
      <c r="N443"/>
      <c r="O443"/>
    </row>
    <row r="444" spans="14:15" x14ac:dyDescent="0.25">
      <c r="N444"/>
      <c r="O444"/>
    </row>
    <row r="445" spans="14:15" x14ac:dyDescent="0.25">
      <c r="N445"/>
      <c r="O445"/>
    </row>
    <row r="446" spans="14:15" x14ac:dyDescent="0.25">
      <c r="N446"/>
      <c r="O446"/>
    </row>
    <row r="447" spans="14:15" x14ac:dyDescent="0.25">
      <c r="N447"/>
      <c r="O447"/>
    </row>
    <row r="448" spans="14:15" x14ac:dyDescent="0.25">
      <c r="N448"/>
      <c r="O448"/>
    </row>
    <row r="449" spans="14:15" x14ac:dyDescent="0.25">
      <c r="N449"/>
      <c r="O449"/>
    </row>
    <row r="450" spans="14:15" x14ac:dyDescent="0.25">
      <c r="N450"/>
      <c r="O450"/>
    </row>
    <row r="451" spans="14:15" x14ac:dyDescent="0.25">
      <c r="N451"/>
      <c r="O451"/>
    </row>
    <row r="452" spans="14:15" x14ac:dyDescent="0.25">
      <c r="N452"/>
      <c r="O452"/>
    </row>
    <row r="453" spans="14:15" x14ac:dyDescent="0.25">
      <c r="N453"/>
      <c r="O453"/>
    </row>
    <row r="454" spans="14:15" x14ac:dyDescent="0.25">
      <c r="N454"/>
      <c r="O454"/>
    </row>
    <row r="455" spans="14:15" x14ac:dyDescent="0.25">
      <c r="N455"/>
      <c r="O455"/>
    </row>
    <row r="456" spans="14:15" x14ac:dyDescent="0.25">
      <c r="N456"/>
      <c r="O456"/>
    </row>
    <row r="457" spans="14:15" x14ac:dyDescent="0.25">
      <c r="N457"/>
      <c r="O457"/>
    </row>
    <row r="458" spans="14:15" x14ac:dyDescent="0.25">
      <c r="N458"/>
      <c r="O458"/>
    </row>
    <row r="459" spans="14:15" x14ac:dyDescent="0.25">
      <c r="N459"/>
      <c r="O459"/>
    </row>
    <row r="460" spans="14:15" x14ac:dyDescent="0.25">
      <c r="N460"/>
      <c r="O460"/>
    </row>
    <row r="461" spans="14:15" x14ac:dyDescent="0.25">
      <c r="N461"/>
      <c r="O461"/>
    </row>
    <row r="462" spans="14:15" x14ac:dyDescent="0.25">
      <c r="N462"/>
      <c r="O462"/>
    </row>
    <row r="463" spans="14:15" x14ac:dyDescent="0.25">
      <c r="N463"/>
      <c r="O463"/>
    </row>
    <row r="464" spans="14:15" x14ac:dyDescent="0.25">
      <c r="N464"/>
      <c r="O464"/>
    </row>
    <row r="465" spans="14:15" x14ac:dyDescent="0.25">
      <c r="N465"/>
      <c r="O465"/>
    </row>
    <row r="466" spans="14:15" x14ac:dyDescent="0.25">
      <c r="N466"/>
      <c r="O466"/>
    </row>
    <row r="467" spans="14:15" x14ac:dyDescent="0.25">
      <c r="N467"/>
      <c r="O467"/>
    </row>
    <row r="468" spans="14:15" x14ac:dyDescent="0.25">
      <c r="N468"/>
      <c r="O468"/>
    </row>
    <row r="469" spans="14:15" x14ac:dyDescent="0.25">
      <c r="N469"/>
      <c r="O469"/>
    </row>
    <row r="470" spans="14:15" x14ac:dyDescent="0.25">
      <c r="N470"/>
      <c r="O470"/>
    </row>
    <row r="471" spans="14:15" x14ac:dyDescent="0.25">
      <c r="N471"/>
      <c r="O471"/>
    </row>
    <row r="472" spans="14:15" x14ac:dyDescent="0.25">
      <c r="N472"/>
      <c r="O472"/>
    </row>
    <row r="473" spans="14:15" x14ac:dyDescent="0.25">
      <c r="N473"/>
      <c r="O473"/>
    </row>
    <row r="474" spans="14:15" x14ac:dyDescent="0.25">
      <c r="N474"/>
      <c r="O474"/>
    </row>
    <row r="475" spans="14:15" x14ac:dyDescent="0.25">
      <c r="N475"/>
      <c r="O475"/>
    </row>
    <row r="476" spans="14:15" x14ac:dyDescent="0.25">
      <c r="N476"/>
      <c r="O476"/>
    </row>
    <row r="477" spans="14:15" x14ac:dyDescent="0.25">
      <c r="N477"/>
      <c r="O477"/>
    </row>
    <row r="478" spans="14:15" x14ac:dyDescent="0.25">
      <c r="N478"/>
      <c r="O478"/>
    </row>
    <row r="479" spans="14:15" x14ac:dyDescent="0.25">
      <c r="N479"/>
      <c r="O479"/>
    </row>
    <row r="480" spans="14:15" x14ac:dyDescent="0.25">
      <c r="N480"/>
      <c r="O480"/>
    </row>
    <row r="481" spans="14:15" x14ac:dyDescent="0.25">
      <c r="N481"/>
      <c r="O481"/>
    </row>
    <row r="482" spans="14:15" x14ac:dyDescent="0.25">
      <c r="N482"/>
      <c r="O482"/>
    </row>
    <row r="483" spans="14:15" x14ac:dyDescent="0.25">
      <c r="N483"/>
      <c r="O483"/>
    </row>
    <row r="484" spans="14:15" x14ac:dyDescent="0.25">
      <c r="N484"/>
      <c r="O484"/>
    </row>
    <row r="485" spans="14:15" x14ac:dyDescent="0.25">
      <c r="N485"/>
      <c r="O485"/>
    </row>
    <row r="486" spans="14:15" x14ac:dyDescent="0.25">
      <c r="N486"/>
      <c r="O486"/>
    </row>
    <row r="487" spans="14:15" x14ac:dyDescent="0.25">
      <c r="N487"/>
      <c r="O487"/>
    </row>
    <row r="488" spans="14:15" x14ac:dyDescent="0.25">
      <c r="N488"/>
      <c r="O488"/>
    </row>
    <row r="489" spans="14:15" x14ac:dyDescent="0.25">
      <c r="N489"/>
      <c r="O489"/>
    </row>
    <row r="490" spans="14:15" x14ac:dyDescent="0.25">
      <c r="N490"/>
      <c r="O490"/>
    </row>
    <row r="491" spans="14:15" x14ac:dyDescent="0.25">
      <c r="N491"/>
      <c r="O491"/>
    </row>
    <row r="492" spans="14:15" x14ac:dyDescent="0.25">
      <c r="N492"/>
      <c r="O492"/>
    </row>
    <row r="493" spans="14:15" x14ac:dyDescent="0.25">
      <c r="N493"/>
      <c r="O493"/>
    </row>
    <row r="494" spans="14:15" x14ac:dyDescent="0.25">
      <c r="N494"/>
      <c r="O494"/>
    </row>
    <row r="495" spans="14:15" x14ac:dyDescent="0.25">
      <c r="N495"/>
      <c r="O495"/>
    </row>
    <row r="496" spans="14:15" x14ac:dyDescent="0.25">
      <c r="N496"/>
      <c r="O496"/>
    </row>
    <row r="497" spans="14:15" x14ac:dyDescent="0.25">
      <c r="N497"/>
      <c r="O497"/>
    </row>
    <row r="498" spans="14:15" x14ac:dyDescent="0.25">
      <c r="N498"/>
      <c r="O49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12</vt:i4>
      </vt:variant>
    </vt:vector>
  </HeadingPairs>
  <TitlesOfParts>
    <vt:vector size="21" baseType="lpstr">
      <vt:lpstr>Kanban</vt:lpstr>
      <vt:lpstr>Calendar</vt:lpstr>
      <vt:lpstr>Dashboard</vt:lpstr>
      <vt:lpstr>Database</vt:lpstr>
      <vt:lpstr>Settings</vt:lpstr>
      <vt:lpstr>Kanban_Helper</vt:lpstr>
      <vt:lpstr>Calc</vt:lpstr>
      <vt:lpstr>Charts_Source</vt:lpstr>
      <vt:lpstr>ToU</vt:lpstr>
      <vt:lpstr>chosenDate</vt:lpstr>
      <vt:lpstr>connector</vt:lpstr>
      <vt:lpstr>lastDay</vt:lpstr>
      <vt:lpstr>order</vt:lpstr>
      <vt:lpstr>overdue</vt:lpstr>
      <vt:lpstr>Calc!Print_Area</vt:lpstr>
      <vt:lpstr>Calendar!Print_Area</vt:lpstr>
      <vt:lpstr>Dashboard!Print_Area</vt:lpstr>
      <vt:lpstr>Database!Print_Area</vt:lpstr>
      <vt:lpstr>Kanban!Print_Area</vt:lpstr>
      <vt:lpstr>Settings!Print_Area</vt:lpstr>
      <vt:lpstr>ToU!Print_Area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Master Productivity Kit</dc:creator>
  <cp:lastModifiedBy>Master Productivity Kit</cp:lastModifiedBy>
  <cp:lastPrinted>2022-05-12T08:35:17Z</cp:lastPrinted>
  <dcterms:created xsi:type="dcterms:W3CDTF">2018-11-13T14:01:04Z</dcterms:created>
  <dcterms:modified xsi:type="dcterms:W3CDTF">2022-09-14T08:34:29Z</dcterms:modified>
  <dc:title>Kanban Board V6 Template</dc:title>
  <dc:subject>Kanban Board V6</dc:subject>
  <dc:description>Kanban Board V6 template by Master Productivity Kit — masterproductivitykit.com</dc:description>
  <cp:keywords>Master Productivity Kit, Excel template, Google Sheets template</cp:keywords>
  <cp:category>Business Template</cp:category>
</cp:coreProperties>
</file>