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TEMPLATES\Action Priority Matrix\"/>
    </mc:Choice>
  </mc:AlternateContent>
  <xr:revisionPtr revIDLastSave="0" documentId="13_ncr:1_{C89C505E-F50D-4770-B722-C369D2F91271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Charts" sheetId="8" r:id="rId2"/>
    <sheet name="Calc" sheetId="6" r:id="rId3"/>
  </sheets>
  <definedNames>
    <definedName name="code_report">Calc!$L$24</definedName>
    <definedName name="_xlnm.Print_Area" localSheetId="1">Charts!$B$6:$H$38</definedName>
    <definedName name="_xlnm.Print_Area" localSheetId="0">Dashboard!$B$6:$D$36</definedName>
    <definedName name="setting">Dashboard!$K$8</definedName>
    <definedName name="status">Charts!$E$13</definedName>
    <definedName name="task_type">Charts!$E$10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6" l="1" a="1"/>
  <c r="D23" i="6" s="1"/>
  <c r="E23" i="6" s="1"/>
  <c r="D24" i="6" a="1"/>
  <c r="D24" i="6" s="1"/>
  <c r="E24" i="6" s="1"/>
  <c r="D25" i="6" a="1"/>
  <c r="D25" i="6" s="1"/>
  <c r="E25" i="6" s="1"/>
  <c r="D26" i="6" a="1"/>
  <c r="D26" i="6" s="1"/>
  <c r="D27" i="6" a="1"/>
  <c r="D27" i="6" s="1"/>
  <c r="E27" i="6" s="1"/>
  <c r="D28" i="6" a="1"/>
  <c r="D28" i="6" s="1"/>
  <c r="E28" i="6" s="1"/>
  <c r="D29" i="6" a="1"/>
  <c r="D29" i="6" s="1"/>
  <c r="E29" i="6" s="1"/>
  <c r="D30" i="6" a="1"/>
  <c r="D30" i="6" s="1"/>
  <c r="E30" i="6" s="1"/>
  <c r="D31" i="6" a="1"/>
  <c r="D31" i="6" s="1"/>
  <c r="E31" i="6" s="1"/>
  <c r="D32" i="6" a="1"/>
  <c r="D32" i="6" s="1"/>
  <c r="E32" i="6" s="1"/>
  <c r="D33" i="6" a="1"/>
  <c r="D33" i="6" s="1"/>
  <c r="E33" i="6" s="1"/>
  <c r="D34" i="6" a="1"/>
  <c r="D34" i="6" s="1"/>
  <c r="D35" i="6" a="1"/>
  <c r="D35" i="6" s="1"/>
  <c r="E35" i="6" s="1"/>
  <c r="D36" i="6" a="1"/>
  <c r="D36" i="6" s="1"/>
  <c r="E36" i="6" s="1"/>
  <c r="C23" i="6" a="1"/>
  <c r="C23" i="6" s="1"/>
  <c r="C24" i="6" a="1"/>
  <c r="C24" i="6" s="1"/>
  <c r="B24" i="6" s="1"/>
  <c r="C25" i="6" a="1"/>
  <c r="C25" i="6" s="1"/>
  <c r="B25" i="6" s="1"/>
  <c r="C26" i="6" a="1"/>
  <c r="C26" i="6" s="1"/>
  <c r="B26" i="6" s="1"/>
  <c r="C27" i="6" a="1"/>
  <c r="C27" i="6"/>
  <c r="B27" i="6" s="1"/>
  <c r="C28" i="6" a="1"/>
  <c r="C28" i="6" s="1"/>
  <c r="B28" i="6" s="1"/>
  <c r="C29" i="6" a="1"/>
  <c r="C29" i="6" s="1"/>
  <c r="C30" i="6" a="1"/>
  <c r="C30" i="6" s="1"/>
  <c r="B30" i="6" s="1"/>
  <c r="C31" i="6" a="1"/>
  <c r="C31" i="6" s="1"/>
  <c r="C32" i="6" a="1"/>
  <c r="C32" i="6" s="1"/>
  <c r="B32" i="6" s="1"/>
  <c r="C33" i="6" a="1"/>
  <c r="C33" i="6" s="1"/>
  <c r="B33" i="6" s="1"/>
  <c r="C34" i="6" a="1"/>
  <c r="C34" i="6" s="1"/>
  <c r="B34" i="6" s="1"/>
  <c r="C35" i="6" a="1"/>
  <c r="C35" i="6" s="1"/>
  <c r="B35" i="6" s="1"/>
  <c r="C36" i="6" a="1"/>
  <c r="C36" i="6" s="1"/>
  <c r="B36" i="6" s="1"/>
  <c r="E8" i="6"/>
  <c r="D8" i="6" a="1"/>
  <c r="D8" i="6" s="1"/>
  <c r="D8" i="1" s="1" a="1"/>
  <c r="D8" i="1" s="1"/>
  <c r="D9" i="6" a="1"/>
  <c r="D9" i="6" s="1"/>
  <c r="E9" i="6" s="1"/>
  <c r="D10" i="6" a="1"/>
  <c r="D10" i="6" s="1"/>
  <c r="D11" i="6" a="1"/>
  <c r="D11" i="6" s="1"/>
  <c r="E11" i="6" s="1"/>
  <c r="D12" i="6" a="1"/>
  <c r="D12" i="6" s="1"/>
  <c r="E12" i="6" s="1"/>
  <c r="D13" i="6" a="1"/>
  <c r="D13" i="6" s="1"/>
  <c r="D13" i="1" s="1" a="1"/>
  <c r="D13" i="1" s="1"/>
  <c r="D14" i="6" a="1"/>
  <c r="D14" i="6"/>
  <c r="D14" i="1" s="1" a="1"/>
  <c r="D14" i="1" s="1"/>
  <c r="D15" i="6" a="1"/>
  <c r="D15" i="6" s="1"/>
  <c r="E15" i="6" s="1"/>
  <c r="D16" i="6" a="1"/>
  <c r="D16" i="6" s="1"/>
  <c r="D16" i="1" s="1" a="1"/>
  <c r="D16" i="1" s="1"/>
  <c r="D17" i="6" a="1"/>
  <c r="D17" i="6" s="1"/>
  <c r="E17" i="6" s="1"/>
  <c r="D18" i="6" a="1"/>
  <c r="D18" i="6" s="1"/>
  <c r="E18" i="6" s="1"/>
  <c r="D19" i="6" a="1"/>
  <c r="D19" i="6" s="1"/>
  <c r="E19" i="6" s="1"/>
  <c r="D20" i="6" a="1"/>
  <c r="D20" i="6" s="1"/>
  <c r="E20" i="6" s="1"/>
  <c r="D21" i="6" a="1"/>
  <c r="D21" i="6" s="1"/>
  <c r="D21" i="1" s="1" a="1"/>
  <c r="D21" i="1" s="1"/>
  <c r="C8" i="6" a="1"/>
  <c r="C8" i="6" s="1"/>
  <c r="B8" i="6" s="1"/>
  <c r="C9" i="6" a="1"/>
  <c r="C9" i="6" s="1"/>
  <c r="B9" i="6" s="1"/>
  <c r="C10" i="6" a="1"/>
  <c r="C10" i="6" s="1"/>
  <c r="B10" i="6" s="1"/>
  <c r="C11" i="6" a="1"/>
  <c r="C11" i="6" s="1"/>
  <c r="C12" i="6" a="1"/>
  <c r="C12" i="6" s="1"/>
  <c r="B12" i="6" s="1"/>
  <c r="C13" i="6" a="1"/>
  <c r="C13" i="6" s="1"/>
  <c r="B13" i="6" s="1"/>
  <c r="C14" i="6" a="1"/>
  <c r="C14" i="6" s="1"/>
  <c r="B14" i="6" s="1"/>
  <c r="C15" i="6" a="1"/>
  <c r="C15" i="6" s="1"/>
  <c r="B15" i="6" s="1"/>
  <c r="C16" i="6" a="1"/>
  <c r="C16" i="6" s="1"/>
  <c r="B16" i="6" s="1"/>
  <c r="C17" i="6" a="1"/>
  <c r="C17" i="6" s="1"/>
  <c r="B17" i="6" s="1"/>
  <c r="C18" i="6" a="1"/>
  <c r="C18" i="6" s="1"/>
  <c r="B18" i="6" s="1"/>
  <c r="C19" i="6" a="1"/>
  <c r="C19" i="6" s="1"/>
  <c r="B19" i="6" s="1"/>
  <c r="C20" i="6" a="1"/>
  <c r="C20" i="6" s="1"/>
  <c r="B20" i="6" s="1"/>
  <c r="C21" i="6" a="1"/>
  <c r="C21" i="6" s="1"/>
  <c r="B21" i="6" s="1"/>
  <c r="H27" i="6"/>
  <c r="G27" i="6"/>
  <c r="H26" i="6"/>
  <c r="G26" i="6"/>
  <c r="I26" i="6" s="1"/>
  <c r="H25" i="6"/>
  <c r="G25" i="6"/>
  <c r="H24" i="6"/>
  <c r="G24" i="6"/>
  <c r="I24" i="6" s="1"/>
  <c r="H23" i="6"/>
  <c r="G23" i="6"/>
  <c r="H22" i="6"/>
  <c r="G22" i="6"/>
  <c r="I22" i="6" s="1"/>
  <c r="H21" i="6"/>
  <c r="G21" i="6"/>
  <c r="H20" i="6"/>
  <c r="G20" i="6"/>
  <c r="I20" i="6" s="1"/>
  <c r="H19" i="6"/>
  <c r="G19" i="6"/>
  <c r="H18" i="6"/>
  <c r="G18" i="6"/>
  <c r="I18" i="6" s="1"/>
  <c r="H17" i="6"/>
  <c r="G17" i="6"/>
  <c r="I17" i="6" s="1"/>
  <c r="H16" i="6"/>
  <c r="G16" i="6"/>
  <c r="H15" i="6"/>
  <c r="G15" i="6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G14" i="6"/>
  <c r="H14" i="6"/>
  <c r="L24" i="6"/>
  <c r="E8" i="1"/>
  <c r="D26" i="1" l="1" a="1"/>
  <c r="D26" i="1" s="1"/>
  <c r="E26" i="6"/>
  <c r="D19" i="1" a="1"/>
  <c r="D19" i="1" s="1"/>
  <c r="D11" i="1" a="1"/>
  <c r="D11" i="1" s="1"/>
  <c r="C21" i="1" a="1"/>
  <c r="C21" i="1" s="1"/>
  <c r="C13" i="1" a="1"/>
  <c r="C13" i="1" s="1"/>
  <c r="C24" i="1" a="1"/>
  <c r="C24" i="1" s="1"/>
  <c r="D34" i="1" a="1"/>
  <c r="D34" i="1" s="1"/>
  <c r="E34" i="6"/>
  <c r="C11" i="1" a="1"/>
  <c r="C11" i="1" s="1"/>
  <c r="B11" i="6"/>
  <c r="E10" i="6"/>
  <c r="D10" i="1" a="1"/>
  <c r="D10" i="1" s="1"/>
  <c r="B31" i="6"/>
  <c r="C31" i="1" a="1"/>
  <c r="C31" i="1" s="1"/>
  <c r="B29" i="6"/>
  <c r="C29" i="1" a="1"/>
  <c r="C29" i="1" s="1"/>
  <c r="B23" i="6"/>
  <c r="C23" i="1" a="1"/>
  <c r="C23" i="1" s="1"/>
  <c r="E16" i="6"/>
  <c r="C14" i="1" a="1"/>
  <c r="C14" i="1" s="1"/>
  <c r="D20" i="1" a="1"/>
  <c r="D20" i="1" s="1"/>
  <c r="D12" i="1" a="1"/>
  <c r="D12" i="1" s="1"/>
  <c r="D30" i="1" a="1"/>
  <c r="D30" i="1" s="1"/>
  <c r="C20" i="1" a="1"/>
  <c r="C20" i="1" s="1"/>
  <c r="C12" i="1" a="1"/>
  <c r="C12" i="1" s="1"/>
  <c r="D18" i="1" a="1"/>
  <c r="D18" i="1" s="1"/>
  <c r="C30" i="1" a="1"/>
  <c r="C30" i="1" s="1"/>
  <c r="D36" i="1" a="1"/>
  <c r="D36" i="1" s="1"/>
  <c r="D28" i="1" a="1"/>
  <c r="D28" i="1" s="1"/>
  <c r="E21" i="6"/>
  <c r="E13" i="6"/>
  <c r="C19" i="1" a="1"/>
  <c r="C19" i="1" s="1"/>
  <c r="D17" i="1" a="1"/>
  <c r="D17" i="1" s="1"/>
  <c r="D9" i="1" a="1"/>
  <c r="D9" i="1" s="1"/>
  <c r="C36" i="1" a="1"/>
  <c r="C36" i="1" s="1"/>
  <c r="D35" i="1" a="1"/>
  <c r="D35" i="1" s="1"/>
  <c r="D27" i="1" a="1"/>
  <c r="D27" i="1" s="1"/>
  <c r="D29" i="1" a="1"/>
  <c r="D29" i="1" s="1"/>
  <c r="E14" i="6"/>
  <c r="C18" i="1" a="1"/>
  <c r="C18" i="1" s="1"/>
  <c r="C10" i="1" a="1"/>
  <c r="C10" i="1" s="1"/>
  <c r="C35" i="1" a="1"/>
  <c r="C35" i="1" s="1"/>
  <c r="C28" i="1" a="1"/>
  <c r="C28" i="1" s="1"/>
  <c r="C17" i="1" a="1"/>
  <c r="C17" i="1" s="1"/>
  <c r="C9" i="1" a="1"/>
  <c r="C9" i="1" s="1"/>
  <c r="D15" i="1" a="1"/>
  <c r="D15" i="1" s="1"/>
  <c r="C34" i="1" a="1"/>
  <c r="C34" i="1" s="1"/>
  <c r="C27" i="1" a="1"/>
  <c r="C27" i="1" s="1"/>
  <c r="D33" i="1" a="1"/>
  <c r="D33" i="1" s="1"/>
  <c r="D25" i="1" a="1"/>
  <c r="D25" i="1" s="1"/>
  <c r="C16" i="1" a="1"/>
  <c r="C16" i="1" s="1"/>
  <c r="C8" i="1" a="1"/>
  <c r="C8" i="1" s="1"/>
  <c r="C33" i="1" a="1"/>
  <c r="C33" i="1" s="1"/>
  <c r="C26" i="1" a="1"/>
  <c r="C26" i="1" s="1"/>
  <c r="D32" i="1" a="1"/>
  <c r="D32" i="1" s="1"/>
  <c r="D24" i="1" a="1"/>
  <c r="D24" i="1" s="1"/>
  <c r="C15" i="1" a="1"/>
  <c r="C15" i="1" s="1"/>
  <c r="C32" i="1" a="1"/>
  <c r="C32" i="1" s="1"/>
  <c r="C25" i="1" a="1"/>
  <c r="C25" i="1" s="1"/>
  <c r="D31" i="1" a="1"/>
  <c r="D31" i="1" s="1"/>
  <c r="D23" i="1" a="1"/>
  <c r="D23" i="1" s="1"/>
  <c r="D22" i="6" a="1"/>
  <c r="D22" i="6" s="1"/>
  <c r="I19" i="6"/>
  <c r="I23" i="6"/>
  <c r="I27" i="6"/>
  <c r="I15" i="6"/>
  <c r="I16" i="6"/>
  <c r="C7" i="6" a="1"/>
  <c r="C7" i="6" s="1"/>
  <c r="C7" i="1" s="1" a="1"/>
  <c r="C7" i="1" s="1"/>
  <c r="D7" i="6" a="1"/>
  <c r="D7" i="6" s="1"/>
  <c r="D7" i="1" s="1" a="1"/>
  <c r="D7" i="1" s="1"/>
  <c r="I21" i="6"/>
  <c r="I25" i="6"/>
  <c r="C22" i="6" a="1"/>
  <c r="C22" i="6" s="1"/>
  <c r="I14" i="6"/>
  <c r="K9" i="6"/>
  <c r="J10" i="6"/>
  <c r="L9" i="6"/>
  <c r="K11" i="6"/>
  <c r="L11" i="6"/>
  <c r="L10" i="6"/>
  <c r="J9" i="6"/>
  <c r="J11" i="6"/>
  <c r="I9" i="6"/>
  <c r="I11" i="6"/>
  <c r="I10" i="6"/>
  <c r="K10" i="6"/>
  <c r="G13" i="8" l="1" a="1"/>
  <c r="G13" i="8" s="1"/>
  <c r="G23" i="8" a="1"/>
  <c r="G23" i="8" s="1"/>
  <c r="G30" i="8" a="1"/>
  <c r="G30" i="8" s="1"/>
  <c r="G37" i="8" a="1"/>
  <c r="G37" i="8" s="1"/>
  <c r="G35" i="8" a="1"/>
  <c r="G35" i="8" s="1"/>
  <c r="G36" i="8" a="1"/>
  <c r="G36" i="8" s="1"/>
  <c r="G18" i="8" a="1"/>
  <c r="G18" i="8" s="1"/>
  <c r="G24" i="8" a="1"/>
  <c r="G24" i="8" s="1"/>
  <c r="G31" i="8" a="1"/>
  <c r="G31" i="8" s="1"/>
  <c r="G29" i="8" a="1"/>
  <c r="G29" i="8" s="1"/>
  <c r="G14" i="8" a="1"/>
  <c r="G14" i="8" s="1"/>
  <c r="G25" i="8" a="1"/>
  <c r="G25" i="8" s="1"/>
  <c r="G32" i="8" a="1"/>
  <c r="G32" i="8" s="1"/>
  <c r="G22" i="8" a="1"/>
  <c r="G22" i="8" s="1"/>
  <c r="G10" i="8" a="1"/>
  <c r="G10" i="8" s="1"/>
  <c r="G19" i="8" a="1"/>
  <c r="G19" i="8" s="1"/>
  <c r="G33" i="8" a="1"/>
  <c r="G33" i="8" s="1"/>
  <c r="G12" i="8" a="1"/>
  <c r="G12" i="8" s="1"/>
  <c r="G15" i="8" a="1"/>
  <c r="G15" i="8" s="1"/>
  <c r="G20" i="8" a="1"/>
  <c r="G20" i="8" s="1"/>
  <c r="G26" i="8" a="1"/>
  <c r="G26" i="8" s="1"/>
  <c r="G28" i="8" a="1"/>
  <c r="G28" i="8" s="1"/>
  <c r="G11" i="8" a="1"/>
  <c r="G11" i="8" s="1"/>
  <c r="G16" i="8" a="1"/>
  <c r="G16" i="8" s="1"/>
  <c r="G21" i="8" a="1"/>
  <c r="G21" i="8" s="1"/>
  <c r="G27" i="8" a="1"/>
  <c r="G27" i="8" s="1"/>
  <c r="G34" i="8" a="1"/>
  <c r="G34" i="8" s="1"/>
  <c r="G17" i="8" a="1"/>
  <c r="G17" i="8" s="1"/>
  <c r="G9" i="8" a="1"/>
  <c r="G9" i="8" s="1"/>
  <c r="C22" i="1" a="1"/>
  <c r="C22" i="1" s="1"/>
  <c r="B22" i="6"/>
  <c r="D22" i="1" a="1"/>
  <c r="D22" i="1" s="1"/>
  <c r="E22" i="6"/>
  <c r="B7" i="6"/>
  <c r="E7" i="6"/>
  <c r="K8" i="6"/>
  <c r="J8" i="6"/>
  <c r="H10" i="6"/>
  <c r="H11" i="6"/>
  <c r="L8" i="6"/>
  <c r="H9" i="6"/>
  <c r="I8" i="6"/>
</calcChain>
</file>

<file path=xl/sharedStrings.xml><?xml version="1.0" encoding="utf-8"?>
<sst xmlns="http://schemas.openxmlformats.org/spreadsheetml/2006/main" count="93" uniqueCount="51">
  <si>
    <t>Description</t>
  </si>
  <si>
    <t>High</t>
  </si>
  <si>
    <t>Low</t>
  </si>
  <si>
    <t>High Impact</t>
  </si>
  <si>
    <t>Low Impact</t>
  </si>
  <si>
    <t>Status</t>
  </si>
  <si>
    <t>Low Effort</t>
  </si>
  <si>
    <t>High Effort</t>
  </si>
  <si>
    <t>ACTION PRIORITY MATRIX</t>
  </si>
  <si>
    <t>DASHBOARD</t>
  </si>
  <si>
    <t>Tracking competitors' prices</t>
  </si>
  <si>
    <t>Creating contents for social media and blog</t>
  </si>
  <si>
    <t>Social media management</t>
  </si>
  <si>
    <t>Uploading products</t>
  </si>
  <si>
    <t>Website maintenance</t>
  </si>
  <si>
    <t>ACTIONS</t>
  </si>
  <si>
    <t>Not started</t>
  </si>
  <si>
    <t>Finished Tasks</t>
  </si>
  <si>
    <t>Not Started</t>
  </si>
  <si>
    <t>In Progress</t>
  </si>
  <si>
    <t>Done</t>
  </si>
  <si>
    <t>Quick Wins</t>
  </si>
  <si>
    <t>Major Projects</t>
  </si>
  <si>
    <t>Fill-Ins</t>
  </si>
  <si>
    <t>Thankless Tasks</t>
  </si>
  <si>
    <t>Total</t>
  </si>
  <si>
    <t>Task Type</t>
  </si>
  <si>
    <t>Num</t>
  </si>
  <si>
    <t>Fills-In</t>
  </si>
  <si>
    <t>In progress</t>
  </si>
  <si>
    <t>Code</t>
  </si>
  <si>
    <t>Code for Report</t>
  </si>
  <si>
    <t>Manage inventory &amp; orders</t>
  </si>
  <si>
    <t>FILTERS</t>
  </si>
  <si>
    <t>Impact</t>
  </si>
  <si>
    <t>Effort</t>
  </si>
  <si>
    <t>CHARTS</t>
  </si>
  <si>
    <t>Mobile app development</t>
  </si>
  <si>
    <t>Refund process development</t>
  </si>
  <si>
    <t>Tracking competitor SEO</t>
  </si>
  <si>
    <t>Tracking competitor social media</t>
  </si>
  <si>
    <t>Cross out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</si>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</sst>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i/>
      <sz val="11"/>
      <color theme="0"/>
      <name val="Arial"/>
      <family val="2"/>
      <scheme val="minor"/>
    </font>
    <font>
      <i/>
      <sz val="11"/>
      <color theme="0"/>
      <name val="Arial"/>
      <family val="2"/>
      <charset val="162"/>
      <scheme val="minor"/>
    </font>
    <font>
      <b/>
      <sz val="14"/>
      <color theme="3" tint="-0.249977111117893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b/>
      <sz val="11"/>
      <color rgb="FF1F4E78"/>
      <name val="Arial"/>
      <family val="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  <font>
      <sz val="11"/>
      <color rgb="FF595959"/>
      <name val="Arial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14996795556505021"/>
      </top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n">
        <color theme="0" tint="-0.14996795556505021"/>
      </top>
      <bottom style="thin">
        <color rgb="FFA6A6A6"/>
      </bottom>
      <diagonal/>
    </border>
    <border>
      <left style="thin">
        <color theme="0" tint="-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theme="0" tint="-0.34998626667073579"/>
      </right>
      <top style="thin">
        <color rgb="FFA6A6A6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9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9" fillId="4" borderId="0" xfId="0" applyNumberFormat="1" applyFont="1" applyFill="1" applyAlignment="1">
      <alignment horizontal="left" vertical="center" indent="1"/>
    </xf>
    <xf numFmtId="0" fontId="9" fillId="4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0" applyFont="1" applyFill="1"/>
    <xf numFmtId="0" fontId="6" fillId="2" borderId="0" xfId="1" applyFont="1" applyFill="1" applyBorder="1" applyAlignment="1">
      <alignment vertical="center"/>
    </xf>
    <xf numFmtId="0" fontId="7" fillId="2" borderId="0" xfId="0" applyFont="1" applyFill="1" applyBorder="1"/>
    <xf numFmtId="0" fontId="0" fillId="0" borderId="7" xfId="0" applyBorder="1"/>
    <xf numFmtId="0" fontId="11" fillId="5" borderId="0" xfId="2" applyFont="1" applyFill="1" applyBorder="1" applyAlignment="1" applyProtection="1">
      <alignment vertical="center"/>
    </xf>
    <xf numFmtId="49" fontId="12" fillId="3" borderId="0" xfId="0" applyNumberFormat="1" applyFont="1" applyFill="1" applyAlignment="1">
      <alignment horizontal="left" vertical="center" indent="1"/>
    </xf>
    <xf numFmtId="0" fontId="17" fillId="2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0" fillId="8" borderId="0" xfId="0" applyFill="1"/>
    <xf numFmtId="49" fontId="12" fillId="3" borderId="0" xfId="0" applyNumberFormat="1" applyFont="1" applyFill="1" applyAlignment="1">
      <alignment horizontal="left" vertical="center" indent="8"/>
    </xf>
    <xf numFmtId="49" fontId="9" fillId="4" borderId="0" xfId="0" applyNumberFormat="1" applyFont="1" applyFill="1" applyAlignment="1">
      <alignment horizontal="left" vertical="center" indent="8"/>
    </xf>
    <xf numFmtId="0" fontId="7" fillId="2" borderId="0" xfId="0" applyFont="1" applyFill="1" applyBorder="1" applyAlignment="1">
      <alignment horizontal="centerContinuous"/>
    </xf>
    <xf numFmtId="0" fontId="13" fillId="9" borderId="12" xfId="0" applyFon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>
      <alignment horizontal="left" indent="1"/>
    </xf>
    <xf numFmtId="0" fontId="0" fillId="0" borderId="15" xfId="0" applyFill="1" applyBorder="1" applyAlignment="1">
      <alignment horizontal="left" indent="1"/>
    </xf>
    <xf numFmtId="0" fontId="0" fillId="2" borderId="0" xfId="0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3" fillId="2" borderId="0" xfId="6" applyFill="1" applyAlignment="1">
      <alignment vertical="center"/>
    </xf>
    <xf numFmtId="0" fontId="16" fillId="11" borderId="0" xfId="0" applyFont="1" applyFill="1" applyAlignment="1">
      <alignment horizontal="right" vertical="center"/>
    </xf>
    <xf numFmtId="0" fontId="15" fillId="12" borderId="0" xfId="0" applyFont="1" applyFill="1" applyAlignment="1">
      <alignment horizontal="right" vertical="center"/>
    </xf>
    <xf numFmtId="0" fontId="0" fillId="0" borderId="20" xfId="0" applyFill="1" applyBorder="1" applyAlignment="1">
      <alignment horizontal="left" indent="1"/>
    </xf>
    <xf numFmtId="0" fontId="7" fillId="0" borderId="10" xfId="0" applyFont="1" applyFill="1" applyBorder="1" applyAlignment="1" applyProtection="1">
      <alignment horizontal="center" vertical="center"/>
      <protection hidden="1"/>
    </xf>
    <xf numFmtId="2" fontId="7" fillId="0" borderId="9" xfId="0" applyNumberFormat="1" applyFont="1" applyFill="1" applyBorder="1" applyAlignment="1" applyProtection="1">
      <alignment horizontal="center" vertical="center"/>
      <protection hidden="1"/>
    </xf>
    <xf numFmtId="2" fontId="7" fillId="0" borderId="10" xfId="0" applyNumberFormat="1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/>
      <protection hidden="1"/>
    </xf>
    <xf numFmtId="2" fontId="7" fillId="0" borderId="11" xfId="0" applyNumberFormat="1" applyFont="1" applyFill="1" applyBorder="1" applyAlignment="1" applyProtection="1">
      <alignment horizontal="center" vertical="center"/>
      <protection hidden="1"/>
    </xf>
    <xf numFmtId="0" fontId="7" fillId="0" borderId="13" xfId="0" applyFont="1" applyFill="1" applyBorder="1" applyAlignment="1" applyProtection="1">
      <alignment horizontal="center" vertical="center"/>
      <protection hidden="1"/>
    </xf>
    <xf numFmtId="0" fontId="20" fillId="10" borderId="12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0" fillId="9" borderId="24" xfId="0" applyFill="1" applyBorder="1" applyAlignment="1" applyProtection="1">
      <alignment horizontal="center" vertical="center"/>
      <protection locked="0"/>
    </xf>
    <xf numFmtId="0" fontId="13" fillId="13" borderId="24" xfId="0" applyFont="1" applyFill="1" applyBorder="1" applyAlignment="1" applyProtection="1">
      <alignment horizontal="center" vertical="center"/>
    </xf>
    <xf numFmtId="0" fontId="13" fillId="13" borderId="24" xfId="0" applyFont="1" applyFill="1" applyBorder="1" applyAlignment="1">
      <alignment horizontal="center" vertical="center"/>
    </xf>
    <xf numFmtId="0" fontId="0" fillId="9" borderId="0" xfId="0" applyFill="1" applyBorder="1" applyAlignment="1" applyProtection="1">
      <alignment horizontal="center" vertical="center"/>
      <protection locked="0"/>
    </xf>
    <xf numFmtId="0" fontId="21" fillId="15" borderId="17" xfId="0" applyFont="1" applyFill="1" applyBorder="1" applyAlignment="1" applyProtection="1">
      <alignment horizontal="left" indent="1" shrinkToFit="1"/>
      <protection hidden="1"/>
    </xf>
    <xf numFmtId="0" fontId="21" fillId="17" borderId="17" xfId="0" applyFont="1" applyFill="1" applyBorder="1" applyAlignment="1" applyProtection="1">
      <alignment horizontal="left" indent="1" shrinkToFit="1"/>
      <protection hidden="1"/>
    </xf>
    <xf numFmtId="0" fontId="22" fillId="18" borderId="0" xfId="0" applyFont="1" applyFill="1" applyBorder="1" applyAlignment="1" applyProtection="1">
      <alignment horizontal="left" indent="1" shrinkToFit="1"/>
      <protection hidden="1"/>
    </xf>
    <xf numFmtId="0" fontId="0" fillId="9" borderId="3" xfId="0" applyFill="1" applyBorder="1"/>
    <xf numFmtId="0" fontId="0" fillId="9" borderId="5" xfId="0" applyFill="1" applyBorder="1"/>
    <xf numFmtId="0" fontId="0" fillId="9" borderId="8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4" xfId="0" applyFill="1" applyBorder="1"/>
    <xf numFmtId="0" fontId="0" fillId="9" borderId="6" xfId="0" applyFill="1" applyBorder="1"/>
    <xf numFmtId="0" fontId="0" fillId="9" borderId="7" xfId="0" applyFill="1" applyBorder="1"/>
    <xf numFmtId="0" fontId="23" fillId="6" borderId="19" xfId="0" applyFont="1" applyFill="1" applyBorder="1" applyAlignment="1">
      <alignment horizontal="centerContinuous" vertical="center"/>
    </xf>
    <xf numFmtId="0" fontId="23" fillId="6" borderId="18" xfId="0" applyFont="1" applyFill="1" applyBorder="1" applyAlignment="1">
      <alignment horizontal="centerContinuous" vertical="center"/>
    </xf>
    <xf numFmtId="0" fontId="0" fillId="9" borderId="0" xfId="0" applyFill="1"/>
    <xf numFmtId="0" fontId="7" fillId="9" borderId="0" xfId="0" applyFont="1" applyFill="1"/>
    <xf numFmtId="0" fontId="18" fillId="18" borderId="16" xfId="0" applyFont="1" applyFill="1" applyBorder="1" applyAlignment="1" applyProtection="1">
      <alignment horizontal="center" vertical="center" shrinkToFit="1"/>
      <protection hidden="1"/>
    </xf>
    <xf numFmtId="0" fontId="18" fillId="18" borderId="21" xfId="0" applyFont="1" applyFill="1" applyBorder="1" applyAlignment="1" applyProtection="1">
      <alignment horizontal="center" vertical="center" shrinkToFit="1"/>
      <protection hidden="1"/>
    </xf>
    <xf numFmtId="0" fontId="21" fillId="19" borderId="0" xfId="0" applyFont="1" applyFill="1" applyBorder="1" applyAlignment="1" applyProtection="1">
      <alignment horizontal="left" indent="1" shrinkToFit="1"/>
      <protection hidden="1"/>
    </xf>
    <xf numFmtId="0" fontId="21" fillId="19" borderId="18" xfId="0" applyFont="1" applyFill="1" applyBorder="1" applyAlignment="1" applyProtection="1">
      <alignment horizontal="left" indent="1" shrinkToFit="1"/>
      <protection hidden="1"/>
    </xf>
    <xf numFmtId="0" fontId="20" fillId="20" borderId="23" xfId="0" applyFont="1" applyFill="1" applyBorder="1" applyAlignment="1">
      <alignment horizontal="center" vertical="center"/>
    </xf>
    <xf numFmtId="0" fontId="18" fillId="20" borderId="25" xfId="0" applyFont="1" applyFill="1" applyBorder="1" applyAlignment="1">
      <alignment horizontal="center" vertical="center"/>
    </xf>
    <xf numFmtId="0" fontId="0" fillId="14" borderId="26" xfId="0" applyFill="1" applyBorder="1" applyAlignment="1" applyProtection="1">
      <alignment horizontal="left" shrinkToFit="1"/>
      <protection hidden="1"/>
    </xf>
    <xf numFmtId="0" fontId="0" fillId="14" borderId="27" xfId="0" applyFill="1" applyBorder="1" applyAlignment="1" applyProtection="1">
      <alignment horizontal="left" shrinkToFit="1"/>
      <protection hidden="1"/>
    </xf>
    <xf numFmtId="0" fontId="18" fillId="17" borderId="28" xfId="0" applyFont="1" applyFill="1" applyBorder="1" applyAlignment="1" applyProtection="1">
      <alignment horizontal="center" vertical="center" shrinkToFit="1"/>
      <protection hidden="1"/>
    </xf>
    <xf numFmtId="0" fontId="18" fillId="17" borderId="29" xfId="0" applyFont="1" applyFill="1" applyBorder="1" applyAlignment="1" applyProtection="1">
      <alignment horizontal="center" vertical="center" shrinkToFit="1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0" fontId="13" fillId="0" borderId="12" xfId="0" applyFont="1" applyFill="1" applyBorder="1" applyAlignment="1" applyProtection="1">
      <alignment horizontal="center" vertical="center"/>
      <protection hidden="1"/>
    </xf>
    <xf numFmtId="0" fontId="13" fillId="0" borderId="9" xfId="0" applyFont="1" applyFill="1" applyBorder="1" applyAlignment="1" applyProtection="1">
      <alignment horizontal="center" vertical="center"/>
      <protection hidden="1"/>
    </xf>
    <xf numFmtId="0" fontId="13" fillId="0" borderId="3" xfId="0" applyFont="1" applyFill="1" applyBorder="1" applyAlignment="1" applyProtection="1">
      <alignment horizontal="center" vertical="center"/>
      <protection hidden="1"/>
    </xf>
    <xf numFmtId="0" fontId="7" fillId="0" borderId="9" xfId="0" applyFont="1" applyFill="1" applyBorder="1" applyProtection="1">
      <protection hidden="1"/>
    </xf>
    <xf numFmtId="0" fontId="7" fillId="0" borderId="9" xfId="0" applyFont="1" applyFill="1" applyBorder="1" applyAlignment="1" applyProtection="1">
      <alignment horizontal="center" vertical="center"/>
      <protection hidden="1"/>
    </xf>
    <xf numFmtId="0" fontId="7" fillId="0" borderId="10" xfId="0" applyFont="1" applyFill="1" applyBorder="1" applyProtection="1">
      <protection hidden="1"/>
    </xf>
    <xf numFmtId="0" fontId="7" fillId="0" borderId="11" xfId="0" applyFont="1" applyFill="1" applyBorder="1" applyProtection="1">
      <protection hidden="1"/>
    </xf>
    <xf numFmtId="0" fontId="13" fillId="0" borderId="13" xfId="0" applyFont="1" applyFill="1" applyBorder="1" applyAlignment="1" applyProtection="1">
      <alignment horizontal="center" vertical="center"/>
      <protection hidden="1"/>
    </xf>
    <xf numFmtId="0" fontId="7" fillId="0" borderId="5" xfId="0" applyFont="1" applyFill="1" applyBorder="1" applyAlignment="1" applyProtection="1">
      <alignment horizontal="center" vertical="center"/>
      <protection hidden="1"/>
    </xf>
    <xf numFmtId="0" fontId="7" fillId="0" borderId="8" xfId="0" applyFont="1" applyFill="1" applyBorder="1" applyAlignment="1" applyProtection="1">
      <alignment horizontal="center" vertical="center"/>
      <protection hidden="1"/>
    </xf>
    <xf numFmtId="0" fontId="13" fillId="0" borderId="12" xfId="0" applyFont="1" applyFill="1" applyBorder="1" applyProtection="1"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7" fillId="9" borderId="12" xfId="0" applyFont="1" applyFill="1" applyBorder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2"/>
    </xf>
    <xf numFmtId="0" fontId="15" fillId="2" borderId="0" xfId="0" applyFont="1" applyFill="1" applyAlignment="1">
      <alignment horizontal="right" vertical="center"/>
    </xf>
    <xf numFmtId="49" fontId="9" fillId="4" borderId="0" xfId="0" applyNumberFormat="1" applyFont="1" applyFill="1" applyAlignment="1">
      <alignment horizontal="left" vertical="center" indent="2"/>
    </xf>
    <xf numFmtId="0" fontId="16" fillId="2" borderId="0" xfId="0" applyFont="1" applyFill="1" applyAlignment="1">
      <alignment horizontal="right" vertical="center"/>
    </xf>
    <xf numFmtId="0" fontId="0" fillId="2" borderId="0" xfId="0" applyFill="1"/>
    <xf numFmtId="0" fontId="26" fillId="2" borderId="0" xfId="4" applyFont="1" applyFill="1" applyAlignment="1" applyProtection="1">
      <alignment vertical="center"/>
      <protection locked="0"/>
    </xf>
    <xf numFmtId="0" fontId="27" fillId="2" borderId="0" xfId="4" applyFont="1" applyFill="1" applyAlignment="1" applyProtection="1">
      <alignment vertical="center"/>
      <protection locked="0"/>
    </xf>
    <xf numFmtId="0" fontId="28" fillId="2" borderId="0" xfId="4" applyFont="1" applyFill="1" applyAlignment="1" applyProtection="1">
      <alignment vertical="center"/>
      <protection locked="0"/>
    </xf>
    <xf numFmtId="49" fontId="12" fillId="3" borderId="0" xfId="0" applyNumberFormat="1" applyFont="1" applyFill="1" applyAlignment="1">
      <alignment horizontal="left" vertical="center" indent="5"/>
    </xf>
    <xf numFmtId="49" fontId="9" fillId="4" borderId="0" xfId="0" applyNumberFormat="1" applyFont="1" applyFill="1" applyAlignment="1">
      <alignment horizontal="left" vertical="center" indent="5"/>
    </xf>
    <xf numFmtId="0" fontId="13" fillId="7" borderId="25" xfId="0" applyFont="1" applyFill="1" applyBorder="1" applyAlignment="1">
      <alignment horizontal="center" vertical="center"/>
    </xf>
    <xf numFmtId="49" fontId="0" fillId="0" borderId="34" xfId="0" applyNumberFormat="1" applyFont="1" applyFill="1" applyBorder="1" applyAlignment="1" applyProtection="1">
      <alignment horizontal="left" shrinkToFit="1"/>
      <protection locked="0"/>
    </xf>
    <xf numFmtId="0" fontId="0" fillId="0" borderId="35" xfId="0" applyFont="1" applyFill="1" applyBorder="1" applyAlignment="1" applyProtection="1">
      <alignment horizontal="center"/>
      <protection locked="0"/>
    </xf>
    <xf numFmtId="0" fontId="0" fillId="0" borderId="36" xfId="0" applyNumberFormat="1" applyFont="1" applyFill="1" applyBorder="1" applyAlignment="1" applyProtection="1">
      <alignment horizontal="center"/>
      <protection locked="0"/>
    </xf>
    <xf numFmtId="49" fontId="0" fillId="0" borderId="37" xfId="0" applyNumberFormat="1" applyFont="1" applyFill="1" applyBorder="1" applyAlignment="1" applyProtection="1">
      <alignment horizontal="left" shrinkToFit="1"/>
      <protection locked="0"/>
    </xf>
    <xf numFmtId="0" fontId="0" fillId="0" borderId="38" xfId="0" applyFont="1" applyFill="1" applyBorder="1" applyAlignment="1" applyProtection="1">
      <alignment horizontal="center"/>
      <protection locked="0"/>
    </xf>
    <xf numFmtId="0" fontId="0" fillId="0" borderId="39" xfId="0" applyNumberFormat="1" applyFont="1" applyFill="1" applyBorder="1" applyAlignment="1" applyProtection="1">
      <alignment horizontal="center"/>
      <protection locked="0"/>
    </xf>
    <xf numFmtId="0" fontId="7" fillId="2" borderId="31" xfId="0" applyFont="1" applyFill="1" applyBorder="1"/>
    <xf numFmtId="49" fontId="12" fillId="3" borderId="0" xfId="0" applyNumberFormat="1" applyFont="1" applyFill="1" applyAlignment="1">
      <alignment horizontal="left" vertical="center" indent="6"/>
    </xf>
    <xf numFmtId="49" fontId="9" fillId="4" borderId="0" xfId="0" applyNumberFormat="1" applyFont="1" applyFill="1" applyAlignment="1">
      <alignment horizontal="left" vertical="center" indent="6"/>
    </xf>
    <xf numFmtId="0" fontId="32" fillId="6" borderId="30" xfId="0" applyFont="1" applyFill="1" applyBorder="1" applyAlignment="1">
      <alignment horizontal="centerContinuous" vertical="center"/>
    </xf>
    <xf numFmtId="0" fontId="32" fillId="6" borderId="31" xfId="0" applyFont="1" applyFill="1" applyBorder="1" applyAlignment="1">
      <alignment horizontal="centerContinuous" vertical="center"/>
    </xf>
    <xf numFmtId="0" fontId="32" fillId="6" borderId="32" xfId="0" applyFont="1" applyFill="1" applyBorder="1" applyAlignment="1">
      <alignment horizontal="centerContinuous" vertical="center"/>
    </xf>
    <xf numFmtId="0" fontId="32" fillId="6" borderId="33" xfId="0" applyFont="1" applyFill="1" applyBorder="1" applyAlignment="1">
      <alignment horizontal="centerContinuous" vertical="center"/>
    </xf>
    <xf numFmtId="49" fontId="33" fillId="21" borderId="40" xfId="0" applyNumberFormat="1" applyFont="1" applyFill="1" applyBorder="1" applyAlignment="1" applyProtection="1">
      <alignment horizontal="left" shrinkToFit="1"/>
      <protection hidden="1"/>
    </xf>
    <xf numFmtId="0" fontId="33" fillId="21" borderId="41" xfId="0" applyFont="1" applyFill="1" applyBorder="1" applyAlignment="1" applyProtection="1">
      <alignment horizontal="center"/>
      <protection hidden="1"/>
    </xf>
    <xf numFmtId="0" fontId="33" fillId="21" borderId="42" xfId="0" applyNumberFormat="1" applyFont="1" applyFill="1" applyBorder="1" applyAlignment="1" applyProtection="1">
      <alignment horizontal="center"/>
      <protection hidden="1"/>
    </xf>
    <xf numFmtId="49" fontId="33" fillId="21" borderId="43" xfId="0" applyNumberFormat="1" applyFont="1" applyFill="1" applyBorder="1" applyAlignment="1" applyProtection="1">
      <alignment horizontal="left" shrinkToFit="1"/>
      <protection hidden="1"/>
    </xf>
    <xf numFmtId="0" fontId="33" fillId="21" borderId="44" xfId="0" applyFont="1" applyFill="1" applyBorder="1" applyAlignment="1" applyProtection="1">
      <alignment horizontal="center"/>
      <protection hidden="1"/>
    </xf>
    <xf numFmtId="0" fontId="33" fillId="21" borderId="45" xfId="0" applyNumberFormat="1" applyFont="1" applyFill="1" applyBorder="1" applyAlignment="1" applyProtection="1">
      <alignment horizontal="center"/>
      <protection hidden="1"/>
    </xf>
    <xf numFmtId="49" fontId="33" fillId="21" borderId="46" xfId="0" applyNumberFormat="1" applyFont="1" applyFill="1" applyBorder="1" applyAlignment="1" applyProtection="1">
      <alignment horizontal="left" shrinkToFit="1"/>
      <protection hidden="1"/>
    </xf>
    <xf numFmtId="0" fontId="33" fillId="21" borderId="47" xfId="0" applyFont="1" applyFill="1" applyBorder="1" applyAlignment="1" applyProtection="1">
      <alignment horizontal="center"/>
      <protection hidden="1"/>
    </xf>
    <xf numFmtId="0" fontId="33" fillId="21" borderId="48" xfId="0" applyNumberFormat="1" applyFont="1" applyFill="1" applyBorder="1" applyAlignment="1" applyProtection="1">
      <alignment horizontal="center"/>
      <protection hidden="1"/>
    </xf>
    <xf numFmtId="0" fontId="18" fillId="15" borderId="14" xfId="0" applyFont="1" applyFill="1" applyBorder="1" applyAlignment="1" applyProtection="1">
      <alignment horizontal="center" vertical="center" shrinkToFit="1"/>
      <protection hidden="1"/>
    </xf>
    <xf numFmtId="0" fontId="18" fillId="15" borderId="15" xfId="0" applyFont="1" applyFill="1" applyBorder="1" applyAlignment="1" applyProtection="1">
      <alignment horizontal="center" vertical="center" shrinkToFit="1"/>
      <protection hidden="1"/>
    </xf>
    <xf numFmtId="0" fontId="18" fillId="15" borderId="20" xfId="0" applyFont="1" applyFill="1" applyBorder="1" applyAlignment="1" applyProtection="1">
      <alignment horizontal="center" vertical="center" shrinkToFit="1"/>
      <protection hidden="1"/>
    </xf>
    <xf numFmtId="0" fontId="18" fillId="16" borderId="14" xfId="0" applyFont="1" applyFill="1" applyBorder="1" applyAlignment="1" applyProtection="1">
      <alignment horizontal="center" vertical="center" shrinkToFit="1"/>
      <protection hidden="1"/>
    </xf>
    <xf numFmtId="0" fontId="18" fillId="16" borderId="15" xfId="0" applyFont="1" applyFill="1" applyBorder="1" applyAlignment="1" applyProtection="1">
      <alignment horizontal="center" vertical="center" shrinkToFit="1"/>
      <protection hidden="1"/>
    </xf>
    <xf numFmtId="0" fontId="18" fillId="16" borderId="20" xfId="0" applyFont="1" applyFill="1" applyBorder="1" applyAlignment="1" applyProtection="1">
      <alignment horizontal="center" vertical="center" shrinkToFit="1"/>
      <protection hidden="1"/>
    </xf>
    <xf numFmtId="0" fontId="0" fillId="14" borderId="49" xfId="0" applyFill="1" applyBorder="1" applyAlignment="1" applyProtection="1">
      <alignment horizontal="left" shrinkToFit="1"/>
      <protection hidden="1"/>
    </xf>
    <xf numFmtId="0" fontId="0" fillId="0" borderId="50" xfId="0" applyFill="1" applyBorder="1" applyAlignment="1">
      <alignment horizontal="left" indent="1"/>
    </xf>
    <xf numFmtId="0" fontId="0" fillId="0" borderId="28" xfId="0" applyFill="1" applyBorder="1" applyAlignment="1">
      <alignment horizontal="left" indent="1"/>
    </xf>
    <xf numFmtId="0" fontId="0" fillId="0" borderId="29" xfId="0" applyFill="1" applyBorder="1" applyAlignment="1">
      <alignment horizontal="left" indent="1"/>
    </xf>
    <xf numFmtId="0" fontId="21" fillId="15" borderId="51" xfId="0" applyFont="1" applyFill="1" applyBorder="1" applyAlignment="1" applyProtection="1">
      <alignment horizontal="left" indent="1" shrinkToFit="1"/>
      <protection hidden="1"/>
    </xf>
    <xf numFmtId="0" fontId="1" fillId="0" borderId="9" xfId="8" applyBorder="1" applyAlignment="1">
      <alignment horizontal="left" wrapText="1" indent="1"/>
    </xf>
    <xf numFmtId="0" fontId="1" fillId="2" borderId="0" xfId="8" applyFill="1"/>
    <xf numFmtId="0" fontId="1" fillId="0" borderId="10" xfId="8" applyBorder="1" applyAlignment="1">
      <alignment horizontal="left" indent="1"/>
    </xf>
    <xf numFmtId="0" fontId="1" fillId="0" borderId="10" xfId="8" applyBorder="1" applyAlignment="1">
      <alignment horizontal="left" vertical="center" wrapText="1" indent="1"/>
    </xf>
    <xf numFmtId="0" fontId="1" fillId="0" borderId="10" xfId="8" applyBorder="1" applyAlignment="1">
      <alignment horizontal="left" vertical="top" wrapText="1" indent="2"/>
    </xf>
    <xf numFmtId="0" fontId="13" fillId="0" borderId="10" xfId="8" applyFont="1" applyBorder="1" applyAlignment="1">
      <alignment horizontal="left" indent="1"/>
    </xf>
    <xf numFmtId="0" fontId="1" fillId="0" borderId="11" xfId="8" applyBorder="1" applyAlignment="1">
      <alignment horizontal="left" indent="1"/>
    </xf>
    <xf numFmtId="0" fontId="23" fillId="6" borderId="22" xfId="0" applyFont="1" applyFill="1" applyBorder="1" applyAlignment="1">
      <alignment horizontal="center" vertical="center" textRotation="90"/>
    </xf>
    <xf numFmtId="0" fontId="23" fillId="6" borderId="17" xfId="0" applyFont="1" applyFill="1" applyBorder="1" applyAlignment="1">
      <alignment horizontal="center" vertical="center" textRotation="90"/>
    </xf>
    <xf numFmtId="0" fontId="23" fillId="6" borderId="19" xfId="0" applyFont="1" applyFill="1" applyBorder="1" applyAlignment="1">
      <alignment horizontal="center" vertical="center" textRotation="90"/>
    </xf>
  </cellXfs>
  <cellStyles count="9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C0CB4FEC-4550-4064-864C-98F9DAC3E376}"/>
    <cellStyle name="Normal 3" xfId="3" xr:uid="{6CDF8B16-5B16-4C1E-8190-16EFBDFCEFB4}"/>
    <cellStyle name="Normal 3 2" xfId="5" xr:uid="{EBE6B589-17BD-473F-A3A7-5779EC871246}"/>
    <cellStyle name="Normal 3 2 2" xfId="7" xr:uid="{A695FD2E-0EB7-4195-A13F-1ED60B35D9C3}"/>
    <cellStyle name="Normal 3 2 3" xfId="8" xr:uid="{A03AEC51-3CA5-4E45-8AF7-4A9FA6DC9A1A}"/>
  </cellStyles>
  <dxfs count="2">
    <dxf>
      <font>
        <strike/>
      </font>
    </dxf>
    <dxf>
      <font>
        <strike val="0"/>
      </font>
      <fill>
        <patternFill>
          <bgColor rgb="FFC3C3C3"/>
        </patternFill>
      </fill>
    </dxf>
  </dxfs>
  <tableStyles count="1" defaultTableStyle="TableStyleMedium2" defaultPivotStyle="PivotStyleLight16">
    <tableStyle name="Invisible" pivot="0" table="0" count="0" xr9:uid="{490CEFB9-3D02-4C3A-B766-3E2FA35C3404}"/>
  </tableStyles>
  <colors>
    <mruColors>
      <color rgb="FFA6A6A6"/>
      <color rgb="FFCCCCCC"/>
      <color rgb="FFC3C3C3"/>
      <color rgb="FF1F4E78"/>
      <color rgb="FF008A3E"/>
      <color rgb="FF333F4F"/>
      <color rgb="FF5B3E60"/>
      <color rgb="FFD54E29"/>
      <color rgb="FFECA924"/>
      <color rgb="FFF1B1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tr-TR" sz="1200">
                <a:latin typeface="+mn-lt"/>
                <a:ea typeface="Roboto" panose="02000000000000000000" pitchFamily="2" charset="0"/>
              </a:rPr>
              <a:t>Task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FAEBC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8B8-4CBF-9838-52C420AFE9E5}"/>
              </c:ext>
            </c:extLst>
          </c:dPt>
          <c:dPt>
            <c:idx val="1"/>
            <c:invertIfNegative val="0"/>
            <c:bubble3D val="0"/>
            <c:spPr>
              <a:solidFill>
                <a:srgbClr val="ECA924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8B8-4CBF-9838-52C420AFE9E5}"/>
              </c:ext>
            </c:extLst>
          </c:dPt>
          <c:dPt>
            <c:idx val="2"/>
            <c:invertIfNegative val="0"/>
            <c:bubble3D val="0"/>
            <c:spPr>
              <a:solidFill>
                <a:srgbClr val="D54E29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8B8-4CBF-9838-52C420AFE9E5}"/>
              </c:ext>
            </c:extLst>
          </c:dPt>
          <c:dPt>
            <c:idx val="3"/>
            <c:invertIfNegative val="0"/>
            <c:bubble3D val="0"/>
            <c:spPr>
              <a:solidFill>
                <a:srgbClr val="5B3E60">
                  <a:alpha val="69804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8B8-4CBF-9838-52C420AFE9E5}"/>
              </c:ext>
            </c:extLst>
          </c:dPt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B8-4CBF-9838-52C420AFE9E5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8B8-4CBF-9838-52C420AFE9E5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B8-4CBF-9838-52C420AFE9E5}"/>
                </c:ext>
              </c:extLst>
            </c:dLbl>
            <c:numFmt formatCode="#&quot;&quot;" sourceLinked="0"/>
            <c:spPr>
              <a:noFill/>
              <a:ln w="12700" cap="flat" cmpd="sng" algn="ctr">
                <a:noFill/>
                <a:round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effectLst/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,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Calc!$I$7:$L$7</c:f>
              <c:strCache>
                <c:ptCount val="4"/>
                <c:pt idx="0">
                  <c:v>Quick Wins</c:v>
                </c:pt>
                <c:pt idx="1">
                  <c:v>Major Projects</c:v>
                </c:pt>
                <c:pt idx="2">
                  <c:v>Fill-Ins</c:v>
                </c:pt>
                <c:pt idx="3">
                  <c:v>Thankless Tasks</c:v>
                </c:pt>
              </c:strCache>
            </c:strRef>
          </c:cat>
          <c:val>
            <c:numRef>
              <c:f>Calc!$I$8:$L$8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8-4CBF-9838-52C420AFE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9799120"/>
        <c:axId val="129782480"/>
      </c:barChart>
      <c:catAx>
        <c:axId val="12979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587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endParaRPr lang="tr-TR"/>
          </a:p>
        </c:txPr>
        <c:crossAx val="129782480"/>
        <c:crosses val="autoZero"/>
        <c:auto val="1"/>
        <c:lblAlgn val="ctr"/>
        <c:lblOffset val="100"/>
        <c:noMultiLvlLbl val="0"/>
      </c:catAx>
      <c:valAx>
        <c:axId val="1297824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2979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tr-TR" sz="12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Roboto" panose="02000000000000000000" pitchFamily="2" charset="0"/>
                <a:cs typeface="+mn-cs"/>
              </a:defRPr>
            </a:pPr>
            <a:r>
              <a:rPr lang="tr-TR" sz="1200" b="1" i="0" u="none" strike="noStrike" kern="1200" cap="all" spc="5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Roboto" panose="02000000000000000000" pitchFamily="2" charset="0"/>
                <a:cs typeface="+mn-cs"/>
              </a:rPr>
              <a:t>TASK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tr-TR" sz="1200" b="1" i="0" u="none" strike="noStrike" kern="1200" cap="all" spc="5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Roboto" panose="02000000000000000000" pitchFamily="2" charset="0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7C7C7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60-4C80-B4F7-8B83EC547B17}"/>
              </c:ext>
            </c:extLst>
          </c:dPt>
          <c:dPt>
            <c:idx val="1"/>
            <c:bubble3D val="0"/>
            <c:spPr>
              <a:solidFill>
                <a:srgbClr val="1F4E78"/>
              </a:solidFill>
              <a:ln>
                <a:solidFill>
                  <a:srgbClr val="333F4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B060-4C80-B4F7-8B83EC547B17}"/>
              </c:ext>
            </c:extLst>
          </c:dPt>
          <c:dPt>
            <c:idx val="2"/>
            <c:bubble3D val="0"/>
            <c:spPr>
              <a:solidFill>
                <a:srgbClr val="008A3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60-4C80-B4F7-8B83EC547B17}"/>
              </c:ext>
            </c:extLst>
          </c:dPt>
          <c:dLbls>
            <c:numFmt formatCode="0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Calc!$G$9:$G$11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Done</c:v>
                </c:pt>
              </c:strCache>
            </c:strRef>
          </c:cat>
          <c:val>
            <c:numRef>
              <c:f>Calc!$H$9:$H$11</c:f>
              <c:numCache>
                <c:formatCode>General</c:formatCode>
                <c:ptCount val="3"/>
                <c:pt idx="0">
                  <c:v>3</c:v>
                </c:pt>
                <c:pt idx="1">
                  <c:v>5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2-40F3-A895-4AE232024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CFCFC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3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8100" tIns="19050" rIns="38100" bIns="19050" anchor="ctr" anchorCtr="1">
      <a:spAutoFit/>
    </cs:bodyPr>
  </cs:dataLabel>
  <cs:dataLabelCallout>
    <cs:lnRef idx="0">
      <cs:styleClr val="auto"/>
    </cs:lnRef>
    <cs:fillRef idx="0"/>
    <cs:effectRef idx="0">
      <cs:styleClr val="auto"/>
    </cs:effectRef>
    <cs:fontRef idx="minor">
      <cs:styleClr val="auto"/>
    </cs:fontRef>
    <cs:spPr>
      <a:solidFill>
        <a:schemeClr val="lt1">
          <a:alpha val="90000"/>
        </a:schemeClr>
      </a:solidFill>
      <a:ln w="12700" cap="flat" cmpd="sng" algn="ctr">
        <a:solidFill>
          <a:schemeClr val="phClr"/>
        </a:solidFill>
        <a:round/>
      </a:ln>
      <a:effectLst>
        <a:outerShdw blurRad="50800" dist="38100" dir="2700000" algn="tl" rotWithShape="0">
          <a:schemeClr val="phClr">
            <a:lumMod val="75000"/>
            <a:alpha val="40000"/>
          </a:schemeClr>
        </a:outerShdw>
      </a:effectLst>
    </cs:spPr>
    <cs:defRPr sz="1000" b="0" i="0" u="none" strike="noStrike" kern="1200" baseline="0">
      <a:effectLst/>
    </cs:defRPr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tx1"/>
    </cs:fontRef>
    <cs:spPr>
      <a:solidFill>
        <a:schemeClr val="phClr">
          <a:alpha val="90000"/>
        </a:schemeClr>
      </a:solidFill>
      <a:ln w="19050">
        <a:solidFill>
          <a:schemeClr val="phClr">
            <a:lumMod val="75000"/>
          </a:schemeClr>
        </a:solidFill>
      </a:ln>
      <a:effectLst>
        <a:innerShdw blurRad="114300">
          <a:schemeClr val="phClr">
            <a:lumMod val="75000"/>
          </a:schemeClr>
        </a:innerShdw>
      </a:effectLst>
      <a:scene3d>
        <a:camera prst="orthographicFront"/>
        <a:lightRig rig="threePt" dir="t"/>
      </a:scene3d>
      <a:sp3d contourW="19050" prstMaterial="flat">
        <a:contourClr>
          <a:schemeClr val="accent4">
            <a:lumMod val="75000"/>
          </a:schemeClr>
        </a:contourClr>
      </a:sp3d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Charts!A5"/><Relationship Id="rId7" Type="http://schemas.openxmlformats.org/officeDocument/2006/relationships/image" Target="../media/image3.png"/><Relationship Id="rId2" Type="http://schemas.openxmlformats.org/officeDocument/2006/relationships/image" Target="../media/image1.png"/><Relationship Id="rId11" Type="http://schemas.microsoft.com/office/2007/relationships/hdphoto" Target="../media/hdphoto1.wdp"/><Relationship Id="rId5" Type="http://schemas.openxmlformats.org/officeDocument/2006/relationships/image" Target="../media/image2.png"/><Relationship Id="rId10" Type="http://schemas.openxmlformats.org/officeDocument/2006/relationships/image" Target="../media/image5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6" Type="http://schemas.openxmlformats.org/officeDocument/2006/relationships/image" Target="../media/image6.png"/><Relationship Id="rId5" Type="http://schemas.openxmlformats.org/officeDocument/2006/relationships/hyperlink" Target="#Dashboard!A5"/><Relationship Id="rId10" Type="http://schemas.openxmlformats.org/officeDocument/2006/relationships/image" Target="../media/image3.png"/><Relationship Id="rId4" Type="http://schemas.openxmlformats.org/officeDocument/2006/relationships/image" Target="../media/image1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2585013</xdr:colOff>
      <xdr:row>6</xdr:row>
      <xdr:rowOff>7472</xdr:rowOff>
    </xdr:from>
    <xdr:to>
      <xdr:col>4</xdr:col>
      <xdr:colOff>0</xdr:colOff>
      <xdr:row>8</xdr:row>
      <xdr:rowOff>142639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969574-256C-4A46-9985-193FACDD935A}"/>
            </a:ext>
          </a:extLst>
        </xdr:cNvPr>
        <xdr:cNvSpPr/>
      </xdr:nvSpPr>
      <xdr:spPr>
        <a:xfrm flipH="1">
          <a:off x="6532596" y="1065805"/>
          <a:ext cx="801654" cy="516167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600" b="1" cap="none" spc="0">
              <a:ln w="0">
                <a:noFill/>
              </a:ln>
              <a:solidFill>
                <a:srgbClr val="2E86AB"/>
              </a:solidFill>
              <a:effectLst/>
              <a:latin typeface="Arial"/>
              <a:ea typeface="+mn-ea"/>
              <a:cs typeface="Arial"/>
            </a:rPr>
            <a:t>Major </a:t>
          </a:r>
        </a:p>
        <a:p>
          <a:pPr marL="0" indent="0" algn="ctr"/>
          <a:r>
            <a:rPr lang="tr-TR" sz="1600" b="1" cap="none" spc="0">
              <a:ln w="0">
                <a:noFill/>
              </a:ln>
              <a:solidFill>
                <a:srgbClr val="2E86AB"/>
              </a:solidFill>
              <a:effectLst/>
              <a:latin typeface="Arial"/>
              <a:ea typeface="+mn-ea"/>
              <a:cs typeface="Arial"/>
            </a:rPr>
            <a:t>Projects</a:t>
          </a:r>
        </a:p>
      </xdr:txBody>
    </xdr:sp>
    <xdr:clientData/>
  </xdr:twoCellAnchor>
  <xdr:twoCellAnchor editAs="oneCell">
    <xdr:from>
      <xdr:col>2</xdr:col>
      <xdr:colOff>2786736</xdr:colOff>
      <xdr:row>6</xdr:row>
      <xdr:rowOff>7472</xdr:rowOff>
    </xdr:from>
    <xdr:to>
      <xdr:col>3</xdr:col>
      <xdr:colOff>4518</xdr:colOff>
      <xdr:row>8</xdr:row>
      <xdr:rowOff>163807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DE46561-FA83-4FD7-920B-98A555CF2F3D}"/>
            </a:ext>
          </a:extLst>
        </xdr:cNvPr>
        <xdr:cNvSpPr/>
      </xdr:nvSpPr>
      <xdr:spPr>
        <a:xfrm>
          <a:off x="3347653" y="1065805"/>
          <a:ext cx="599157" cy="537335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600" b="1" cap="none" spc="0">
              <a:ln w="0">
                <a:noFill/>
              </a:ln>
              <a:solidFill>
                <a:srgbClr val="1F4E78"/>
              </a:solidFill>
              <a:effectLst/>
              <a:latin typeface="Arial"/>
              <a:ea typeface="+mn-ea"/>
              <a:cs typeface="Arial"/>
            </a:rPr>
            <a:t>Quick</a:t>
          </a:r>
          <a:r>
            <a:rPr lang="tr-TR" sz="1600" b="1" i="1" baseline="0">
              <a:ln>
                <a:noFill/>
              </a:ln>
              <a:solidFill>
                <a:srgbClr val="1F4E78"/>
              </a:solidFill>
              <a:effectLst/>
              <a:latin typeface="Arial"/>
            </a:rPr>
            <a:t> </a:t>
          </a:r>
        </a:p>
        <a:p>
          <a:pPr algn="ctr"/>
          <a:r>
            <a:rPr lang="tr-TR" sz="1600" b="1" cap="none" spc="0">
              <a:ln w="0">
                <a:noFill/>
              </a:ln>
              <a:solidFill>
                <a:srgbClr val="1F4E78"/>
              </a:solidFill>
              <a:effectLst/>
              <a:latin typeface="Arial"/>
              <a:ea typeface="+mn-ea"/>
              <a:cs typeface="Arial"/>
            </a:rPr>
            <a:t>Wins</a:t>
          </a:r>
        </a:p>
      </xdr:txBody>
    </xdr:sp>
    <xdr:clientData/>
  </xdr:twoCellAnchor>
  <xdr:twoCellAnchor editAs="oneCell">
    <xdr:from>
      <xdr:col>3</xdr:col>
      <xdr:colOff>2414784</xdr:colOff>
      <xdr:row>21</xdr:row>
      <xdr:rowOff>31000</xdr:rowOff>
    </xdr:from>
    <xdr:to>
      <xdr:col>4</xdr:col>
      <xdr:colOff>0</xdr:colOff>
      <xdr:row>23</xdr:row>
      <xdr:rowOff>124383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B8748CC-12EA-4FA9-964A-F1CD56F71C16}"/>
            </a:ext>
          </a:extLst>
        </xdr:cNvPr>
        <xdr:cNvSpPr/>
      </xdr:nvSpPr>
      <xdr:spPr>
        <a:xfrm flipH="1">
          <a:off x="6362367" y="3946833"/>
          <a:ext cx="971883" cy="474383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600" b="1" cap="none" spc="0">
              <a:ln w="0">
                <a:noFill/>
              </a:ln>
              <a:solidFill>
                <a:srgbClr val="C00000"/>
              </a:solidFill>
              <a:effectLst/>
              <a:latin typeface="Arial"/>
              <a:ea typeface="+mn-ea"/>
              <a:cs typeface="Arial"/>
            </a:rPr>
            <a:t>Thankless Tasks</a:t>
          </a:r>
        </a:p>
      </xdr:txBody>
    </xdr:sp>
    <xdr:clientData/>
  </xdr:twoCellAnchor>
  <xdr:twoCellAnchor editAs="oneCell">
    <xdr:from>
      <xdr:col>11</xdr:col>
      <xdr:colOff>275167</xdr:colOff>
      <xdr:row>7</xdr:row>
      <xdr:rowOff>1</xdr:rowOff>
    </xdr:from>
    <xdr:to>
      <xdr:col>11</xdr:col>
      <xdr:colOff>510082</xdr:colOff>
      <xdr:row>7</xdr:row>
      <xdr:rowOff>179917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65D355CF-BFCF-4B8C-A3F8-EB755DBC10EF}"/>
            </a:ext>
          </a:extLst>
        </xdr:cNvPr>
        <xdr:cNvSpPr/>
      </xdr:nvSpPr>
      <xdr:spPr>
        <a:xfrm>
          <a:off x="16891000" y="1301751"/>
          <a:ext cx="234915" cy="179916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2</xdr:col>
      <xdr:colOff>2720863</xdr:colOff>
      <xdr:row>21</xdr:row>
      <xdr:rowOff>31000</xdr:rowOff>
    </xdr:from>
    <xdr:ext cx="662541" cy="263916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533A650-A5CC-4E58-B1D2-F97943505AF2}"/>
            </a:ext>
          </a:extLst>
        </xdr:cNvPr>
        <xdr:cNvSpPr/>
      </xdr:nvSpPr>
      <xdr:spPr>
        <a:xfrm flipH="1">
          <a:off x="3281780" y="3946833"/>
          <a:ext cx="662541" cy="263916"/>
        </a:xfrm>
        <a:prstGeom prst="rect">
          <a:avLst/>
        </a:prstGeom>
        <a:noFill/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marL="0" indent="0" algn="ctr"/>
          <a:r>
            <a:rPr lang="tr-TR" sz="1600" b="1" cap="none" spc="0">
              <a:ln w="0">
                <a:noFill/>
              </a:ln>
              <a:solidFill>
                <a:srgbClr val="1F4E78"/>
              </a:solidFill>
              <a:effectLst/>
              <a:latin typeface="Arial"/>
              <a:ea typeface="+mn-ea"/>
              <a:cs typeface="Arial"/>
            </a:rPr>
            <a:t>Fill-Ins</a:t>
          </a:r>
        </a:p>
      </xdr:txBody>
    </xdr:sp>
    <xdr:clientData/>
  </xdr:oneCellAnchor>
  <xdr:twoCellAnchor editAs="oneCell">
    <xdr:from>
      <xdr:col>1</xdr:col>
      <xdr:colOff>185395</xdr:colOff>
      <xdr:row>1</xdr:row>
      <xdr:rowOff>56030</xdr:rowOff>
    </xdr:from>
    <xdr:to>
      <xdr:col>2</xdr:col>
      <xdr:colOff>304129</xdr:colOff>
      <xdr:row>2</xdr:row>
      <xdr:rowOff>244614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4F4D35D6-4C7B-46F4-9AE5-44C193FCE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812" y="140697"/>
          <a:ext cx="436234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2533650</xdr:colOff>
      <xdr:row>1</xdr:row>
      <xdr:rowOff>83356</xdr:rowOff>
    </xdr:from>
    <xdr:to>
      <xdr:col>5</xdr:col>
      <xdr:colOff>742950</xdr:colOff>
      <xdr:row>2</xdr:row>
      <xdr:rowOff>216732</xdr:rowOff>
    </xdr:to>
    <xdr:sp macro="" textlink="">
      <xdr:nvSpPr>
        <xdr:cNvPr id="32" name="Rectangle: Rounded Corners 31">
          <a:hlinkClick xmlns:r="http://schemas.openxmlformats.org/officeDocument/2006/relationships" r:id="rId3" tooltip="Summary"/>
          <a:extLst>
            <a:ext uri="{FF2B5EF4-FFF2-40B4-BE49-F238E27FC236}">
              <a16:creationId xmlns:a16="http://schemas.microsoft.com/office/drawing/2014/main" id="{A3212804-748B-4F20-A38B-16B00ECDC17E}"/>
            </a:ext>
          </a:extLst>
        </xdr:cNvPr>
        <xdr:cNvSpPr/>
      </xdr:nvSpPr>
      <xdr:spPr>
        <a:xfrm>
          <a:off x="6477000" y="169081"/>
          <a:ext cx="1838325" cy="381026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CHARTS</a:t>
          </a:r>
        </a:p>
      </xdr:txBody>
    </xdr:sp>
    <xdr:clientData fPrintsWithSheet="0"/>
  </xdr:twoCellAnchor>
  <xdr:oneCellAnchor>
    <xdr:from>
      <xdr:col>6</xdr:col>
      <xdr:colOff>333375</xdr:colOff>
      <xdr:row>1</xdr:row>
      <xdr:rowOff>47625</xdr:rowOff>
    </xdr:from>
    <xdr:ext cx="1325166" cy="381000"/>
    <xdr:pic>
      <xdr:nvPicPr>
        <xdr:cNvPr id="1032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183875</xdr:rowOff>
    </xdr:from>
    <xdr:to>
      <xdr:col>2</xdr:col>
      <xdr:colOff>5043175</xdr:colOff>
      <xdr:row>21</xdr:row>
      <xdr:rowOff>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3BB3357-AF07-4D37-A434-92452AFAB1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5043175</xdr:colOff>
      <xdr:row>37</xdr:row>
      <xdr:rowOff>22500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657C947-AEC5-4C9D-B756-ACD487C9DB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4</xdr:col>
      <xdr:colOff>141799</xdr:colOff>
      <xdr:row>14</xdr:row>
      <xdr:rowOff>104777</xdr:rowOff>
    </xdr:from>
    <xdr:to>
      <xdr:col>4</xdr:col>
      <xdr:colOff>424666</xdr:colOff>
      <xdr:row>16</xdr:row>
      <xdr:rowOff>93115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025E6E98-5D48-4570-BACD-FE52699E450A}"/>
            </a:ext>
          </a:extLst>
        </xdr:cNvPr>
        <xdr:cNvSpPr/>
      </xdr:nvSpPr>
      <xdr:spPr>
        <a:xfrm rot="5400000">
          <a:off x="5851664" y="2634037"/>
          <a:ext cx="369338" cy="28286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790576</xdr:colOff>
      <xdr:row>14</xdr:row>
      <xdr:rowOff>104777</xdr:rowOff>
    </xdr:from>
    <xdr:to>
      <xdr:col>4</xdr:col>
      <xdr:colOff>1073443</xdr:colOff>
      <xdr:row>16</xdr:row>
      <xdr:rowOff>93115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48E7F832-5350-4EE5-A7C3-2CC7A2324175}"/>
            </a:ext>
          </a:extLst>
        </xdr:cNvPr>
        <xdr:cNvSpPr/>
      </xdr:nvSpPr>
      <xdr:spPr>
        <a:xfrm rot="7358001">
          <a:off x="6500441" y="2634037"/>
          <a:ext cx="369338" cy="28286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185395</xdr:colOff>
      <xdr:row>1</xdr:row>
      <xdr:rowOff>56030</xdr:rowOff>
    </xdr:from>
    <xdr:to>
      <xdr:col>2</xdr:col>
      <xdr:colOff>378213</xdr:colOff>
      <xdr:row>2</xdr:row>
      <xdr:rowOff>244614</xdr:rowOff>
    </xdr:to>
    <xdr:pic>
      <xdr:nvPicPr>
        <xdr:cNvPr id="22" name="mainicon">
          <a:extLst>
            <a:ext uri="{FF2B5EF4-FFF2-40B4-BE49-F238E27FC236}">
              <a16:creationId xmlns:a16="http://schemas.microsoft.com/office/drawing/2014/main" id="{055CA5CC-E1E1-452D-9FDF-E579D9F91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812" y="140697"/>
          <a:ext cx="436234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168562</xdr:colOff>
      <xdr:row>1</xdr:row>
      <xdr:rowOff>51225</xdr:rowOff>
    </xdr:from>
    <xdr:to>
      <xdr:col>4</xdr:col>
      <xdr:colOff>1212562</xdr:colOff>
      <xdr:row>2</xdr:row>
      <xdr:rowOff>253575</xdr:rowOff>
    </xdr:to>
    <xdr:grpSp>
      <xdr:nvGrpSpPr>
        <xdr:cNvPr id="18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42E70FC8-7A8C-4654-BDA7-9B96257D4D84}"/>
            </a:ext>
          </a:extLst>
        </xdr:cNvPr>
        <xdr:cNvGrpSpPr/>
      </xdr:nvGrpSpPr>
      <xdr:grpSpPr>
        <a:xfrm>
          <a:off x="5959762" y="136950"/>
          <a:ext cx="1044000" cy="450000"/>
          <a:chOff x="6972831" y="127063"/>
          <a:chExt cx="1044000" cy="450000"/>
        </a:xfrm>
      </xdr:grpSpPr>
      <xdr:sp macro="" textlink="">
        <xdr:nvSpPr>
          <xdr:cNvPr id="24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1B65CFF0-7CAF-4C8B-83A9-F6DC005EFA9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8" name="Picture 27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ECAC52F2-138B-4E2B-B273-BAF0A0C6D21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3886200</xdr:colOff>
      <xdr:row>1</xdr:row>
      <xdr:rowOff>47625</xdr:rowOff>
    </xdr:from>
    <xdr:ext cx="1325166" cy="381000"/>
    <xdr:pic>
      <xdr:nvPicPr>
        <xdr:cNvPr id="1028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02A9663B-A2E9-405D-8AB8-EE4EC47BB73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633059FF-AB6B-43B3-A030-EDA42B46717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C005F95-3A86-4F47-B1D4-6266E5DE04E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N64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7.45" customHeight="1" outlineLevelRow="1" x14ac:dyDescent="0.25"/>
  <cols>
    <col min="1" max="1" width="3.7109375" style="11" customWidth="1"/>
    <col min="2" max="2" width="4.7109375" style="11" customWidth="1"/>
    <col min="3" max="4" width="50.7109375" style="11" customWidth="1"/>
    <col min="5" max="5" width="3.7109375" style="11" customWidth="1"/>
    <col min="6" max="6" width="50.7109375" style="19" customWidth="1"/>
    <col min="7" max="8" width="6.7109375" style="19" customWidth="1"/>
    <col min="9" max="9" width="12.7109375" style="11" customWidth="1"/>
    <col min="10" max="10" width="3.7109375" style="9" customWidth="1"/>
    <col min="11" max="11" width="14.42578125" style="11" customWidth="1"/>
    <col min="12" max="12" width="12.28515625" style="11" customWidth="1"/>
    <col min="13" max="15" width="18.28515625" style="11" customWidth="1"/>
    <col min="16" max="16384" width="8.85546875" style="11"/>
  </cols>
  <sheetData>
    <row r="1" spans="1:11" s="1" customFormat="1" ht="6.75" customHeight="1" x14ac:dyDescent="0.25">
      <c r="B1" s="2"/>
      <c r="F1" s="3"/>
      <c r="G1" s="3"/>
      <c r="H1" s="3"/>
    </row>
    <row r="2" spans="1:11" s="15" customFormat="1" ht="20.100000000000001" customHeight="1" x14ac:dyDescent="0.25">
      <c r="B2" s="14"/>
      <c r="C2" s="95" t="s">
        <v>8</v>
      </c>
      <c r="D2" s="16"/>
      <c r="E2" s="16"/>
      <c r="F2" s="16"/>
      <c r="G2" s="16"/>
      <c r="H2" s="16"/>
      <c r="I2" s="16"/>
    </row>
    <row r="3" spans="1:11" s="4" customFormat="1" ht="24" customHeight="1" x14ac:dyDescent="0.25">
      <c r="B3" s="5"/>
      <c r="C3" s="96" t="s">
        <v>9</v>
      </c>
      <c r="D3" s="6"/>
      <c r="E3" s="6"/>
      <c r="F3" s="6"/>
      <c r="G3" s="6"/>
      <c r="H3" s="6"/>
      <c r="I3" s="6"/>
    </row>
    <row r="4" spans="1:11" s="9" customFormat="1" ht="4.5" customHeight="1" x14ac:dyDescent="0.25">
      <c r="A4" s="8"/>
      <c r="B4" s="8"/>
      <c r="C4" s="8"/>
      <c r="D4" s="8"/>
      <c r="E4" s="8"/>
      <c r="F4" s="18"/>
      <c r="G4" s="18"/>
      <c r="H4" s="18"/>
    </row>
    <row r="5" spans="1:11" s="9" customFormat="1" ht="4.5" customHeight="1" x14ac:dyDescent="0.25">
      <c r="A5" s="41"/>
      <c r="B5" s="10"/>
      <c r="C5" s="10"/>
      <c r="D5" s="10"/>
      <c r="E5" s="11"/>
      <c r="F5" s="23"/>
      <c r="G5" s="23"/>
      <c r="H5" s="23"/>
      <c r="I5" s="11"/>
    </row>
    <row r="6" spans="1:11" s="9" customFormat="1" ht="24.95" customHeight="1" x14ac:dyDescent="0.25">
      <c r="A6" s="8"/>
      <c r="B6" s="8"/>
      <c r="C6" s="58" t="s">
        <v>6</v>
      </c>
      <c r="D6" s="59" t="s">
        <v>7</v>
      </c>
      <c r="E6" s="11"/>
      <c r="F6" s="107" t="s">
        <v>15</v>
      </c>
      <c r="G6" s="108"/>
      <c r="H6" s="109"/>
      <c r="I6" s="110"/>
    </row>
    <row r="7" spans="1:11" s="9" customFormat="1" ht="15" customHeight="1" x14ac:dyDescent="0.25">
      <c r="A7" s="8"/>
      <c r="B7" s="138" t="s">
        <v>3</v>
      </c>
      <c r="C7" s="47" t="str">
        <f t="array" ref="C7">IFERROR(IF(setting="Remove",INDEX(Calc!$C$7:$C$21,SMALL(IF((LEN(Calc!$C$7:$C$21)&gt;0)*(Calc!$B$7:$B$21="Yes"),ROW(Calc!$C$7:$C$21)-ROW(Calc!$C$6),""),ROW(Calc!$C7)-ROW(Calc!$C$6))),Calc!$C7),"")</f>
        <v>Social media management</v>
      </c>
      <c r="D7" s="64" t="str">
        <f t="array" ref="D7">IFERROR(IF(setting="Remove",INDEX(Calc!$D$7:$D$21,SMALL(IF((LEN(Calc!$D$7:$D$21)&gt;0)*(Calc!$E$7:$E$21="Yes"),ROW(Calc!$D$7:$D$21)-ROW(Calc!$D$6),""),ROW(Calc!$D7)-ROW(Calc!$D$6))),Calc!$D7),"")</f>
        <v>Manage inventory &amp; orders</v>
      </c>
      <c r="E7" s="11"/>
      <c r="F7" s="97" t="s">
        <v>0</v>
      </c>
      <c r="G7" s="97" t="s">
        <v>34</v>
      </c>
      <c r="H7" s="97" t="s">
        <v>35</v>
      </c>
      <c r="I7" s="97" t="s">
        <v>5</v>
      </c>
      <c r="K7" s="40" t="s">
        <v>17</v>
      </c>
    </row>
    <row r="8" spans="1:11" s="9" customFormat="1" ht="15" customHeight="1" x14ac:dyDescent="0.25">
      <c r="B8" s="139"/>
      <c r="C8" s="47" t="str">
        <f t="array" ref="C8">IFERROR(IF(setting="Remove",INDEX(Calc!$C$7:$C$21,SMALL(IF((LEN(Calc!$C$7:$C$21)&gt;0)*(Calc!$B$7:$B$21="Yes"),ROW(Calc!$C$7:$C$21)-ROW(Calc!$C$6),""),ROW(Calc!$C8)-ROW(Calc!$C$6))),Calc!$C8),"")</f>
        <v>Tracking competitor SEO</v>
      </c>
      <c r="D8" s="64" t="str">
        <f t="array" ref="D8">IFERROR(IF(setting="Remove",INDEX(Calc!$D$7:$D$21,SMALL(IF((LEN(Calc!$D$7:$D$21)&gt;0)*(Calc!$E$7:$E$21="Yes"),ROW(Calc!$D$7:$D$21)-ROW(Calc!$D$6),""),ROW(Calc!$D8)-ROW(Calc!$D$6))),Calc!$D8),"")</f>
        <v>Mobile app development</v>
      </c>
      <c r="E8" s="84" t="str">
        <f>IFERROR(IF(COUNTIF($F$8:$F8,$F8)&gt;1,"!",""),"")</f>
        <v/>
      </c>
      <c r="F8" s="98" t="s">
        <v>10</v>
      </c>
      <c r="G8" s="99" t="s">
        <v>2</v>
      </c>
      <c r="H8" s="99" t="s">
        <v>2</v>
      </c>
      <c r="I8" s="100" t="s">
        <v>19</v>
      </c>
      <c r="K8" s="24" t="s">
        <v>41</v>
      </c>
    </row>
    <row r="9" spans="1:11" s="9" customFormat="1" ht="15" customHeight="1" x14ac:dyDescent="0.25">
      <c r="B9" s="139"/>
      <c r="C9" s="47" t="str">
        <f t="array" ref="C9">IFERROR(IF(setting="Remove",INDEX(Calc!$C$7:$C$21,SMALL(IF((LEN(Calc!$C$7:$C$21)&gt;0)*(Calc!$B$7:$B$21="Yes"),ROW(Calc!$C$7:$C$21)-ROW(Calc!$C$6),""),ROW(Calc!$C9)-ROW(Calc!$C$6))),Calc!$C9),"")</f>
        <v/>
      </c>
      <c r="D9" s="64" t="str">
        <f t="array" ref="D9">IFERROR(IF(setting="Remove",INDEX(Calc!$D$7:$D$21,SMALL(IF((LEN(Calc!$D$7:$D$21)&gt;0)*(Calc!$E$7:$E$21="Yes"),ROW(Calc!$D$7:$D$21)-ROW(Calc!$D$6),""),ROW(Calc!$D9)-ROW(Calc!$D$6))),Calc!$D9),"")</f>
        <v>Refund process development</v>
      </c>
      <c r="E9" s="84" t="str">
        <f>IFERROR(IF(COUNTIF($F$8:$F9,$F9)&gt;1,"!",""),"")</f>
        <v/>
      </c>
      <c r="F9" s="101" t="s">
        <v>12</v>
      </c>
      <c r="G9" s="102" t="s">
        <v>1</v>
      </c>
      <c r="H9" s="102" t="s">
        <v>2</v>
      </c>
      <c r="I9" s="103" t="s">
        <v>18</v>
      </c>
    </row>
    <row r="10" spans="1:11" s="9" customFormat="1" ht="15" customHeight="1" x14ac:dyDescent="0.25">
      <c r="B10" s="139"/>
      <c r="C10" s="47" t="str">
        <f t="array" ref="C10">IFERROR(IF(setting="Remove",INDEX(Calc!$C$7:$C$21,SMALL(IF((LEN(Calc!$C$7:$C$21)&gt;0)*(Calc!$B$7:$B$21="Yes"),ROW(Calc!$C$7:$C$21)-ROW(Calc!$C$6),""),ROW(Calc!$C10)-ROW(Calc!$C$6))),Calc!$C10),"")</f>
        <v/>
      </c>
      <c r="D10" s="64" t="str">
        <f t="array" ref="D10">IFERROR(IF(setting="Remove",INDEX(Calc!$D$7:$D$21,SMALL(IF((LEN(Calc!$D$7:$D$21)&gt;0)*(Calc!$E$7:$E$21="Yes"),ROW(Calc!$D$7:$D$21)-ROW(Calc!$D$6),""),ROW(Calc!$D10)-ROW(Calc!$D$6))),Calc!$D10),"")</f>
        <v/>
      </c>
      <c r="E10" s="84" t="str">
        <f>IFERROR(IF(COUNTIF($F$8:$F10,$F10)&gt;1,"!",""),"")</f>
        <v/>
      </c>
      <c r="F10" s="101" t="s">
        <v>40</v>
      </c>
      <c r="G10" s="102" t="s">
        <v>2</v>
      </c>
      <c r="H10" s="102" t="s">
        <v>2</v>
      </c>
      <c r="I10" s="103" t="s">
        <v>18</v>
      </c>
    </row>
    <row r="11" spans="1:11" s="9" customFormat="1" ht="15" customHeight="1" x14ac:dyDescent="0.25">
      <c r="B11" s="139"/>
      <c r="C11" s="47" t="str">
        <f t="array" ref="C11">IFERROR(IF(setting="Remove",INDEX(Calc!$C$7:$C$21,SMALL(IF((LEN(Calc!$C$7:$C$21)&gt;0)*(Calc!$B$7:$B$21="Yes"),ROW(Calc!$C$7:$C$21)-ROW(Calc!$C$6),""),ROW(Calc!$C11)-ROW(Calc!$C$6))),Calc!$C11),"")</f>
        <v/>
      </c>
      <c r="D11" s="64" t="str">
        <f t="array" ref="D11">IFERROR(IF(setting="Remove",INDEX(Calc!$D$7:$D$21,SMALL(IF((LEN(Calc!$D$7:$D$21)&gt;0)*(Calc!$E$7:$E$21="Yes"),ROW(Calc!$D$7:$D$21)-ROW(Calc!$D$6),""),ROW(Calc!$D11)-ROW(Calc!$D$6))),Calc!$D11),"")</f>
        <v/>
      </c>
      <c r="E11" s="84" t="str">
        <f>IFERROR(IF(COUNTIF($F$8:$F11,$F11)&gt;1,"!",""),"")</f>
        <v/>
      </c>
      <c r="F11" s="101" t="s">
        <v>11</v>
      </c>
      <c r="G11" s="102" t="s">
        <v>2</v>
      </c>
      <c r="H11" s="102" t="s">
        <v>2</v>
      </c>
      <c r="I11" s="103" t="s">
        <v>20</v>
      </c>
    </row>
    <row r="12" spans="1:11" s="9" customFormat="1" ht="15" customHeight="1" x14ac:dyDescent="0.25">
      <c r="B12" s="139"/>
      <c r="C12" s="47" t="str">
        <f t="array" ref="C12">IFERROR(IF(setting="Remove",INDEX(Calc!$C$7:$C$21,SMALL(IF((LEN(Calc!$C$7:$C$21)&gt;0)*(Calc!$B$7:$B$21="Yes"),ROW(Calc!$C$7:$C$21)-ROW(Calc!$C$6),""),ROW(Calc!$C12)-ROW(Calc!$C$6))),Calc!$C12),"")</f>
        <v/>
      </c>
      <c r="D12" s="64" t="str">
        <f t="array" ref="D12">IFERROR(IF(setting="Remove",INDEX(Calc!$D$7:$D$21,SMALL(IF((LEN(Calc!$D$7:$D$21)&gt;0)*(Calc!$E$7:$E$21="Yes"),ROW(Calc!$D$7:$D$21)-ROW(Calc!$D$6),""),ROW(Calc!$D12)-ROW(Calc!$D$6))),Calc!$D12),"")</f>
        <v/>
      </c>
      <c r="E12" s="84" t="str">
        <f>IFERROR(IF(COUNTIF($F$8:$F12,$F12)&gt;1,"!",""),"")</f>
        <v/>
      </c>
      <c r="F12" s="101" t="s">
        <v>13</v>
      </c>
      <c r="G12" s="102" t="s">
        <v>2</v>
      </c>
      <c r="H12" s="102" t="s">
        <v>1</v>
      </c>
      <c r="I12" s="103" t="s">
        <v>18</v>
      </c>
    </row>
    <row r="13" spans="1:11" s="9" customFormat="1" ht="15" customHeight="1" x14ac:dyDescent="0.25">
      <c r="B13" s="139"/>
      <c r="C13" s="47" t="str">
        <f t="array" ref="C13">IFERROR(IF(setting="Remove",INDEX(Calc!$C$7:$C$21,SMALL(IF((LEN(Calc!$C$7:$C$21)&gt;0)*(Calc!$B$7:$B$21="Yes"),ROW(Calc!$C$7:$C$21)-ROW(Calc!$C$6),""),ROW(Calc!$C13)-ROW(Calc!$C$6))),Calc!$C13),"")</f>
        <v/>
      </c>
      <c r="D13" s="64" t="str">
        <f t="array" ref="D13">IFERROR(IF(setting="Remove",INDEX(Calc!$D$7:$D$21,SMALL(IF((LEN(Calc!$D$7:$D$21)&gt;0)*(Calc!$E$7:$E$21="Yes"),ROW(Calc!$D$7:$D$21)-ROW(Calc!$D$6),""),ROW(Calc!$D13)-ROW(Calc!$D$6))),Calc!$D13),"")</f>
        <v/>
      </c>
      <c r="E13" s="84" t="str">
        <f>IFERROR(IF(COUNTIF($F$8:$F13,$F13)&gt;1,"!",""),"")</f>
        <v/>
      </c>
      <c r="F13" s="101" t="s">
        <v>14</v>
      </c>
      <c r="G13" s="102" t="s">
        <v>2</v>
      </c>
      <c r="H13" s="102" t="s">
        <v>1</v>
      </c>
      <c r="I13" s="103" t="s">
        <v>19</v>
      </c>
    </row>
    <row r="14" spans="1:11" s="9" customFormat="1" ht="15" customHeight="1" x14ac:dyDescent="0.25">
      <c r="B14" s="139"/>
      <c r="C14" s="47" t="str">
        <f t="array" ref="C14">IFERROR(IF(setting="Remove",INDEX(Calc!$C$7:$C$21,SMALL(IF((LEN(Calc!$C$7:$C$21)&gt;0)*(Calc!$B$7:$B$21="Yes"),ROW(Calc!$C$7:$C$21)-ROW(Calc!$C$6),""),ROW(Calc!$C14)-ROW(Calc!$C$6))),Calc!$C14),"")</f>
        <v/>
      </c>
      <c r="D14" s="64" t="str">
        <f t="array" ref="D14">IFERROR(IF(setting="Remove",INDEX(Calc!$D$7:$D$21,SMALL(IF((LEN(Calc!$D$7:$D$21)&gt;0)*(Calc!$E$7:$E$21="Yes"),ROW(Calc!$D$7:$D$21)-ROW(Calc!$D$6),""),ROW(Calc!$D14)-ROW(Calc!$D$6))),Calc!$D14),"")</f>
        <v/>
      </c>
      <c r="E14" s="84" t="str">
        <f>IFERROR(IF(COUNTIF($F$8:$F14,$F14)&gt;1,"!",""),"")</f>
        <v/>
      </c>
      <c r="F14" s="101" t="s">
        <v>32</v>
      </c>
      <c r="G14" s="102" t="s">
        <v>1</v>
      </c>
      <c r="H14" s="102" t="s">
        <v>1</v>
      </c>
      <c r="I14" s="103" t="s">
        <v>19</v>
      </c>
    </row>
    <row r="15" spans="1:11" s="9" customFormat="1" ht="15" customHeight="1" x14ac:dyDescent="0.25">
      <c r="B15" s="139"/>
      <c r="C15" s="47" t="str">
        <f t="array" ref="C15">IFERROR(IF(setting="Remove",INDEX(Calc!$C$7:$C$21,SMALL(IF((LEN(Calc!$C$7:$C$21)&gt;0)*(Calc!$B$7:$B$21="Yes"),ROW(Calc!$C$7:$C$21)-ROW(Calc!$C$6),""),ROW(Calc!$C15)-ROW(Calc!$C$6))),Calc!$C15),"")</f>
        <v/>
      </c>
      <c r="D15" s="64" t="str">
        <f t="array" ref="D15">IFERROR(IF(setting="Remove",INDEX(Calc!$D$7:$D$21,SMALL(IF((LEN(Calc!$D$7:$D$21)&gt;0)*(Calc!$E$7:$E$21="Yes"),ROW(Calc!$D$7:$D$21)-ROW(Calc!$D$6),""),ROW(Calc!$D15)-ROW(Calc!$D$6))),Calc!$D15),"")</f>
        <v/>
      </c>
      <c r="E15" s="84" t="str">
        <f>IFERROR(IF(COUNTIF($F$8:$F15,$F15)&gt;1,"!",""),"")</f>
        <v/>
      </c>
      <c r="F15" s="101" t="s">
        <v>39</v>
      </c>
      <c r="G15" s="102" t="s">
        <v>1</v>
      </c>
      <c r="H15" s="102" t="s">
        <v>2</v>
      </c>
      <c r="I15" s="103" t="s">
        <v>20</v>
      </c>
    </row>
    <row r="16" spans="1:11" s="9" customFormat="1" ht="15" customHeight="1" x14ac:dyDescent="0.25">
      <c r="B16" s="139"/>
      <c r="C16" s="47" t="str">
        <f t="array" ref="C16">IFERROR(IF(setting="Remove",INDEX(Calc!$C$7:$C$21,SMALL(IF((LEN(Calc!$C$7:$C$21)&gt;0)*(Calc!$B$7:$B$21="Yes"),ROW(Calc!$C$7:$C$21)-ROW(Calc!$C$6),""),ROW(Calc!$C16)-ROW(Calc!$C$6))),Calc!$C16),"")</f>
        <v/>
      </c>
      <c r="D16" s="64" t="str">
        <f t="array" ref="D16">IFERROR(IF(setting="Remove",INDEX(Calc!$D$7:$D$21,SMALL(IF((LEN(Calc!$D$7:$D$21)&gt;0)*(Calc!$E$7:$E$21="Yes"),ROW(Calc!$D$7:$D$21)-ROW(Calc!$D$6),""),ROW(Calc!$D16)-ROW(Calc!$D$6))),Calc!$D16),"")</f>
        <v/>
      </c>
      <c r="E16" s="84" t="str">
        <f>IFERROR(IF(COUNTIF($F$8:$F16,$F16)&gt;1,"!",""),"")</f>
        <v/>
      </c>
      <c r="F16" s="101" t="s">
        <v>37</v>
      </c>
      <c r="G16" s="102" t="s">
        <v>1</v>
      </c>
      <c r="H16" s="102" t="s">
        <v>1</v>
      </c>
      <c r="I16" s="103" t="s">
        <v>19</v>
      </c>
    </row>
    <row r="17" spans="2:14" s="9" customFormat="1" ht="15" customHeight="1" x14ac:dyDescent="0.25">
      <c r="B17" s="139"/>
      <c r="C17" s="47" t="str">
        <f t="array" ref="C17">IFERROR(IF(setting="Remove",INDEX(Calc!$C$7:$C$21,SMALL(IF((LEN(Calc!$C$7:$C$21)&gt;0)*(Calc!$B$7:$B$21="Yes"),ROW(Calc!$C$7:$C$21)-ROW(Calc!$C$6),""),ROW(Calc!$C17)-ROW(Calc!$C$6))),Calc!$C17),"")</f>
        <v/>
      </c>
      <c r="D17" s="64" t="str">
        <f t="array" ref="D17">IFERROR(IF(setting="Remove",INDEX(Calc!$D$7:$D$21,SMALL(IF((LEN(Calc!$D$7:$D$21)&gt;0)*(Calc!$E$7:$E$21="Yes"),ROW(Calc!$D$7:$D$21)-ROW(Calc!$D$6),""),ROW(Calc!$D17)-ROW(Calc!$D$6))),Calc!$D17),"")</f>
        <v/>
      </c>
      <c r="E17" s="84" t="str">
        <f>IFERROR(IF(COUNTIF($F$8:$F17,$F17)&gt;1,"!",""),"")</f>
        <v/>
      </c>
      <c r="F17" s="101" t="s">
        <v>38</v>
      </c>
      <c r="G17" s="102" t="s">
        <v>1</v>
      </c>
      <c r="H17" s="102" t="s">
        <v>1</v>
      </c>
      <c r="I17" s="103" t="s">
        <v>19</v>
      </c>
    </row>
    <row r="18" spans="2:14" s="9" customFormat="1" ht="15" customHeight="1" x14ac:dyDescent="0.25">
      <c r="B18" s="139"/>
      <c r="C18" s="47" t="str">
        <f t="array" ref="C18">IFERROR(IF(setting="Remove",INDEX(Calc!$C$7:$C$21,SMALL(IF((LEN(Calc!$C$7:$C$21)&gt;0)*(Calc!$B$7:$B$21="Yes"),ROW(Calc!$C$7:$C$21)-ROW(Calc!$C$6),""),ROW(Calc!$C18)-ROW(Calc!$C$6))),Calc!$C18),"")</f>
        <v/>
      </c>
      <c r="D18" s="64" t="str">
        <f t="array" ref="D18">IFERROR(IF(setting="Remove",INDEX(Calc!$D$7:$D$21,SMALL(IF((LEN(Calc!$D$7:$D$21)&gt;0)*(Calc!$E$7:$E$21="Yes"),ROW(Calc!$D$7:$D$21)-ROW(Calc!$D$6),""),ROW(Calc!$D18)-ROW(Calc!$D$6))),Calc!$D18),"")</f>
        <v/>
      </c>
      <c r="E18" s="84" t="str">
        <f>IFERROR(IF(COUNTIF($F$8:$F18,$F18)&gt;1,"!",""),"")</f>
        <v/>
      </c>
      <c r="F18" s="101"/>
      <c r="G18" s="102"/>
      <c r="H18" s="102"/>
      <c r="I18" s="103"/>
    </row>
    <row r="19" spans="2:14" s="9" customFormat="1" ht="15" customHeight="1" x14ac:dyDescent="0.25">
      <c r="B19" s="139"/>
      <c r="C19" s="47" t="str">
        <f t="array" ref="C19">IFERROR(IF(setting="Remove",INDEX(Calc!$C$7:$C$21,SMALL(IF((LEN(Calc!$C$7:$C$21)&gt;0)*(Calc!$B$7:$B$21="Yes"),ROW(Calc!$C$7:$C$21)-ROW(Calc!$C$6),""),ROW(Calc!$C19)-ROW(Calc!$C$6))),Calc!$C19),"")</f>
        <v/>
      </c>
      <c r="D19" s="64" t="str">
        <f t="array" ref="D19">IFERROR(IF(setting="Remove",INDEX(Calc!$D$7:$D$21,SMALL(IF((LEN(Calc!$D$7:$D$21)&gt;0)*(Calc!$E$7:$E$21="Yes"),ROW(Calc!$D$7:$D$21)-ROW(Calc!$D$6),""),ROW(Calc!$D19)-ROW(Calc!$D$6))),Calc!$D19),"")</f>
        <v/>
      </c>
      <c r="E19" s="84" t="str">
        <f>IFERROR(IF(COUNTIF($F$8:$F19,$F19)&gt;1,"!",""),"")</f>
        <v/>
      </c>
      <c r="F19" s="101"/>
      <c r="G19" s="102"/>
      <c r="H19" s="102"/>
      <c r="I19" s="103"/>
    </row>
    <row r="20" spans="2:14" s="9" customFormat="1" ht="15" customHeight="1" x14ac:dyDescent="0.25">
      <c r="B20" s="139"/>
      <c r="C20" s="47" t="str">
        <f t="array" ref="C20">IFERROR(IF(setting="Remove",INDEX(Calc!$C$7:$C$21,SMALL(IF((LEN(Calc!$C$7:$C$21)&gt;0)*(Calc!$B$7:$B$21="Yes"),ROW(Calc!$C$7:$C$21)-ROW(Calc!$C$6),""),ROW(Calc!$C20)-ROW(Calc!$C$6))),Calc!$C20),"")</f>
        <v/>
      </c>
      <c r="D20" s="64" t="str">
        <f t="array" ref="D20">IFERROR(IF(setting="Remove",INDEX(Calc!$D$7:$D$21,SMALL(IF((LEN(Calc!$D$7:$D$21)&gt;0)*(Calc!$E$7:$E$21="Yes"),ROW(Calc!$D$7:$D$21)-ROW(Calc!$D$6),""),ROW(Calc!$D20)-ROW(Calc!$D$6))),Calc!$D20),"")</f>
        <v/>
      </c>
      <c r="E20" s="84" t="str">
        <f>IFERROR(IF(COUNTIF($F$8:$F20,$F20)&gt;1,"!",""),"")</f>
        <v/>
      </c>
      <c r="F20" s="101"/>
      <c r="G20" s="102"/>
      <c r="H20" s="102"/>
      <c r="I20" s="103"/>
    </row>
    <row r="21" spans="2:14" s="9" customFormat="1" ht="15" customHeight="1" x14ac:dyDescent="0.25">
      <c r="B21" s="140"/>
      <c r="C21" s="130" t="str">
        <f t="array" ref="C21">IFERROR(IF(setting="Remove",INDEX(Calc!$C$7:$C$21,SMALL(IF((LEN(Calc!$C$7:$C$21)&gt;0)*(Calc!$B$7:$B$21="Yes"),ROW(Calc!$C$7:$C$21)-ROW(Calc!$C$6),""),ROW(Calc!$C21)-ROW(Calc!$C$6))),Calc!$C21),"")</f>
        <v/>
      </c>
      <c r="D21" s="65" t="str">
        <f t="array" ref="D21">IFERROR(IF(setting="Remove",INDEX(Calc!$D$7:$D$21,SMALL(IF((LEN(Calc!$D$7:$D$21)&gt;0)*(Calc!$E$7:$E$21="Yes"),ROW(Calc!$D$7:$D$21)-ROW(Calc!$D$6),""),ROW(Calc!$D21)-ROW(Calc!$D$6))),Calc!$D21),"")</f>
        <v/>
      </c>
      <c r="E21" s="84" t="str">
        <f>IFERROR(IF(COUNTIF($F$8:$F21,$F21)&gt;1,"!",""),"")</f>
        <v/>
      </c>
      <c r="F21" s="101"/>
      <c r="G21" s="102"/>
      <c r="H21" s="102"/>
      <c r="I21" s="103"/>
    </row>
    <row r="22" spans="2:14" s="9" customFormat="1" ht="15" customHeight="1" x14ac:dyDescent="0.25">
      <c r="B22" s="138" t="s">
        <v>4</v>
      </c>
      <c r="C22" s="48" t="str">
        <f t="array" ref="C22">IFERROR(IF(setting="Remove",INDEX(Calc!$C$22:$C$36,SMALL(IF((LEN(Calc!$C$22:$C$36)&gt;0)*(Calc!$B$22:$B$36="Yes"),ROW(Calc!$C$22:$C$36)-ROW(Calc!$C$21),""),ROW(Calc!$C22)-ROW(Calc!$C$21))),Calc!$C22),"")</f>
        <v>Tracking competitors' prices</v>
      </c>
      <c r="D22" s="49" t="str">
        <f t="array" ref="D22">IFERROR(IF(setting="Remove",INDEX(Calc!$D$22:$D$36,SMALL(IF((LEN(Calc!$D$22:$D$36)&gt;0)*(Calc!$E$22:$E$36="Yes"),ROW(Calc!$D$22:$D$36)-ROW(Calc!$D$21),""),ROW(Calc!$D22)-ROW(Calc!$D$21))),Calc!$D22),"")</f>
        <v>Uploading products</v>
      </c>
      <c r="E22" s="84"/>
      <c r="F22" s="111"/>
      <c r="G22" s="112"/>
      <c r="H22" s="112"/>
      <c r="I22" s="113"/>
    </row>
    <row r="23" spans="2:14" ht="15" customHeight="1" x14ac:dyDescent="0.25">
      <c r="B23" s="139"/>
      <c r="C23" s="48" t="str">
        <f t="array" ref="C23">IFERROR(IF(setting="Remove",INDEX(Calc!$C$22:$C$36,SMALL(IF((LEN(Calc!$C$22:$C$36)&gt;0)*(Calc!$B$22:$B$36="Yes"),ROW(Calc!$C$22:$C$36)-ROW(Calc!$C$21),""),ROW(Calc!$C23)-ROW(Calc!$C$21))),Calc!$C23),"")</f>
        <v>Tracking competitor social media</v>
      </c>
      <c r="D23" s="49" t="str">
        <f t="array" ref="D23">IFERROR(IF(setting="Remove",INDEX(Calc!$D$22:$D$36,SMALL(IF((LEN(Calc!$D$22:$D$36)&gt;0)*(Calc!$E$22:$E$36="Yes"),ROW(Calc!$D$22:$D$36)-ROW(Calc!$D$21),""),ROW(Calc!$D23)-ROW(Calc!$D$21))),Calc!$D23),"")</f>
        <v>Website maintenance</v>
      </c>
      <c r="E23" s="84"/>
      <c r="F23" s="114"/>
      <c r="G23" s="115"/>
      <c r="H23" s="115"/>
      <c r="I23" s="116"/>
      <c r="K23" s="9"/>
      <c r="L23" s="9"/>
      <c r="M23" s="9"/>
      <c r="N23" s="9"/>
    </row>
    <row r="24" spans="2:14" ht="15" customHeight="1" x14ac:dyDescent="0.25">
      <c r="B24" s="139"/>
      <c r="C24" s="48" t="str">
        <f t="array" ref="C24">IFERROR(IF(setting="Remove",INDEX(Calc!$C$22:$C$36,SMALL(IF((LEN(Calc!$C$22:$C$36)&gt;0)*(Calc!$B$22:$B$36="Yes"),ROW(Calc!$C$22:$C$36)-ROW(Calc!$C$21),""),ROW(Calc!$C24)-ROW(Calc!$C$21))),Calc!$C24),"")</f>
        <v>Creating contents for social media and blog</v>
      </c>
      <c r="D24" s="49" t="str">
        <f t="array" ref="D24">IFERROR(IF(setting="Remove",INDEX(Calc!$D$22:$D$36,SMALL(IF((LEN(Calc!$D$22:$D$36)&gt;0)*(Calc!$E$22:$E$36="Yes"),ROW(Calc!$D$22:$D$36)-ROW(Calc!$D$21),""),ROW(Calc!$D24)-ROW(Calc!$D$21))),Calc!$D24),"")</f>
        <v/>
      </c>
      <c r="E24" s="84"/>
      <c r="F24" s="114"/>
      <c r="G24" s="115"/>
      <c r="H24" s="115"/>
      <c r="I24" s="116"/>
      <c r="K24" s="9"/>
      <c r="L24" s="9"/>
      <c r="M24" s="9"/>
      <c r="N24" s="9"/>
    </row>
    <row r="25" spans="2:14" ht="15" customHeight="1" x14ac:dyDescent="0.25">
      <c r="B25" s="139"/>
      <c r="C25" s="48" t="str">
        <f t="array" ref="C25">IFERROR(IF(setting="Remove",INDEX(Calc!$C$22:$C$36,SMALL(IF((LEN(Calc!$C$22:$C$36)&gt;0)*(Calc!$B$22:$B$36="Yes"),ROW(Calc!$C$22:$C$36)-ROW(Calc!$C$21),""),ROW(Calc!$C25)-ROW(Calc!$C$21))),Calc!$C25),"")</f>
        <v/>
      </c>
      <c r="D25" s="49" t="str">
        <f t="array" ref="D25">IFERROR(IF(setting="Remove",INDEX(Calc!$D$22:$D$36,SMALL(IF((LEN(Calc!$D$22:$D$36)&gt;0)*(Calc!$E$22:$E$36="Yes"),ROW(Calc!$D$22:$D$36)-ROW(Calc!$D$21),""),ROW(Calc!$D25)-ROW(Calc!$D$21))),Calc!$D25),"")</f>
        <v/>
      </c>
      <c r="E25" s="84"/>
      <c r="F25" s="114"/>
      <c r="G25" s="115"/>
      <c r="H25" s="115"/>
      <c r="I25" s="116"/>
      <c r="K25" s="9"/>
      <c r="L25" s="9"/>
      <c r="M25" s="9"/>
      <c r="N25" s="9"/>
    </row>
    <row r="26" spans="2:14" ht="15" customHeight="1" x14ac:dyDescent="0.25">
      <c r="B26" s="139"/>
      <c r="C26" s="48" t="str">
        <f t="array" ref="C26">IFERROR(IF(setting="Remove",INDEX(Calc!$C$22:$C$36,SMALL(IF((LEN(Calc!$C$22:$C$36)&gt;0)*(Calc!$B$22:$B$36="Yes"),ROW(Calc!$C$22:$C$36)-ROW(Calc!$C$21),""),ROW(Calc!$C26)-ROW(Calc!$C$21))),Calc!$C26),"")</f>
        <v/>
      </c>
      <c r="D26" s="49" t="str">
        <f t="array" ref="D26">IFERROR(IF(setting="Remove",INDEX(Calc!$D$22:$D$36,SMALL(IF((LEN(Calc!$D$22:$D$36)&gt;0)*(Calc!$E$22:$E$36="Yes"),ROW(Calc!$D$22:$D$36)-ROW(Calc!$D$21),""),ROW(Calc!$D26)-ROW(Calc!$D$21))),Calc!$D26),"")</f>
        <v/>
      </c>
      <c r="E26" s="84"/>
      <c r="F26" s="114"/>
      <c r="G26" s="115"/>
      <c r="H26" s="115"/>
      <c r="I26" s="116"/>
      <c r="K26" s="9"/>
      <c r="L26" s="9"/>
      <c r="M26" s="9"/>
      <c r="N26" s="9"/>
    </row>
    <row r="27" spans="2:14" ht="15" customHeight="1" x14ac:dyDescent="0.25">
      <c r="B27" s="139"/>
      <c r="C27" s="48" t="str">
        <f t="array" ref="C27">IFERROR(IF(setting="Remove",INDEX(Calc!$C$22:$C$36,SMALL(IF((LEN(Calc!$C$22:$C$36)&gt;0)*(Calc!$B$22:$B$36="Yes"),ROW(Calc!$C$22:$C$36)-ROW(Calc!$C$21),""),ROW(Calc!$C27)-ROW(Calc!$C$21))),Calc!$C27),"")</f>
        <v/>
      </c>
      <c r="D27" s="49" t="str">
        <f t="array" ref="D27">IFERROR(IF(setting="Remove",INDEX(Calc!$D$22:$D$36,SMALL(IF((LEN(Calc!$D$22:$D$36)&gt;0)*(Calc!$E$22:$E$36="Yes"),ROW(Calc!$D$22:$D$36)-ROW(Calc!$D$21),""),ROW(Calc!$D27)-ROW(Calc!$D$21))),Calc!$D27),"")</f>
        <v/>
      </c>
      <c r="E27" s="84"/>
      <c r="F27" s="114"/>
      <c r="G27" s="115"/>
      <c r="H27" s="115"/>
      <c r="I27" s="116"/>
      <c r="K27" s="9"/>
      <c r="L27" s="9"/>
      <c r="M27" s="9"/>
      <c r="N27" s="9"/>
    </row>
    <row r="28" spans="2:14" ht="15" customHeight="1" x14ac:dyDescent="0.25">
      <c r="B28" s="139"/>
      <c r="C28" s="48" t="str">
        <f t="array" ref="C28">IFERROR(IF(setting="Remove",INDEX(Calc!$C$22:$C$36,SMALL(IF((LEN(Calc!$C$22:$C$36)&gt;0)*(Calc!$B$22:$B$36="Yes"),ROW(Calc!$C$22:$C$36)-ROW(Calc!$C$21),""),ROW(Calc!$C28)-ROW(Calc!$C$21))),Calc!$C28),"")</f>
        <v/>
      </c>
      <c r="D28" s="49" t="str">
        <f t="array" ref="D28">IFERROR(IF(setting="Remove",INDEX(Calc!$D$22:$D$36,SMALL(IF((LEN(Calc!$D$22:$D$36)&gt;0)*(Calc!$E$22:$E$36="Yes"),ROW(Calc!$D$22:$D$36)-ROW(Calc!$D$21),""),ROW(Calc!$D28)-ROW(Calc!$D$21))),Calc!$D28),"")</f>
        <v/>
      </c>
      <c r="E28" s="84"/>
      <c r="F28" s="114"/>
      <c r="G28" s="115"/>
      <c r="H28" s="115"/>
      <c r="I28" s="116"/>
      <c r="K28" s="9"/>
      <c r="L28" s="9"/>
      <c r="M28" s="9"/>
      <c r="N28" s="9"/>
    </row>
    <row r="29" spans="2:14" ht="15" customHeight="1" x14ac:dyDescent="0.25">
      <c r="B29" s="139"/>
      <c r="C29" s="48" t="str">
        <f t="array" ref="C29">IFERROR(IF(setting="Remove",INDEX(Calc!$C$22:$C$36,SMALL(IF((LEN(Calc!$C$22:$C$36)&gt;0)*(Calc!$B$22:$B$36="Yes"),ROW(Calc!$C$22:$C$36)-ROW(Calc!$C$21),""),ROW(Calc!$C29)-ROW(Calc!$C$21))),Calc!$C29),"")</f>
        <v/>
      </c>
      <c r="D29" s="49" t="str">
        <f t="array" ref="D29">IFERROR(IF(setting="Remove",INDEX(Calc!$D$22:$D$36,SMALL(IF((LEN(Calc!$D$22:$D$36)&gt;0)*(Calc!$E$22:$E$36="Yes"),ROW(Calc!$D$22:$D$36)-ROW(Calc!$D$21),""),ROW(Calc!$D29)-ROW(Calc!$D$21))),Calc!$D29),"")</f>
        <v/>
      </c>
      <c r="E29" s="84"/>
      <c r="F29" s="114"/>
      <c r="G29" s="115"/>
      <c r="H29" s="115"/>
      <c r="I29" s="116"/>
      <c r="K29" s="9"/>
      <c r="L29" s="9"/>
      <c r="M29" s="9"/>
      <c r="N29" s="9"/>
    </row>
    <row r="30" spans="2:14" ht="15" customHeight="1" x14ac:dyDescent="0.25">
      <c r="B30" s="139"/>
      <c r="C30" s="48" t="str">
        <f t="array" ref="C30">IFERROR(IF(setting="Remove",INDEX(Calc!$C$22:$C$36,SMALL(IF((LEN(Calc!$C$22:$C$36)&gt;0)*(Calc!$B$22:$B$36="Yes"),ROW(Calc!$C$22:$C$36)-ROW(Calc!$C$21),""),ROW(Calc!$C30)-ROW(Calc!$C$21))),Calc!$C30),"")</f>
        <v/>
      </c>
      <c r="D30" s="49" t="str">
        <f t="array" ref="D30">IFERROR(IF(setting="Remove",INDEX(Calc!$D$22:$D$36,SMALL(IF((LEN(Calc!$D$22:$D$36)&gt;0)*(Calc!$E$22:$E$36="Yes"),ROW(Calc!$D$22:$D$36)-ROW(Calc!$D$21),""),ROW(Calc!$D30)-ROW(Calc!$D$21))),Calc!$D30),"")</f>
        <v/>
      </c>
      <c r="E30" s="84"/>
      <c r="F30" s="114"/>
      <c r="G30" s="115"/>
      <c r="H30" s="115"/>
      <c r="I30" s="116"/>
      <c r="K30" s="9"/>
      <c r="L30" s="9"/>
      <c r="M30" s="9"/>
      <c r="N30" s="9"/>
    </row>
    <row r="31" spans="2:14" ht="15" customHeight="1" x14ac:dyDescent="0.25">
      <c r="B31" s="139"/>
      <c r="C31" s="48" t="str">
        <f t="array" ref="C31">IFERROR(IF(setting="Remove",INDEX(Calc!$C$22:$C$36,SMALL(IF((LEN(Calc!$C$22:$C$36)&gt;0)*(Calc!$B$22:$B$36="Yes"),ROW(Calc!$C$22:$C$36)-ROW(Calc!$C$21),""),ROW(Calc!$C31)-ROW(Calc!$C$21))),Calc!$C31),"")</f>
        <v/>
      </c>
      <c r="D31" s="49" t="str">
        <f t="array" ref="D31">IFERROR(IF(setting="Remove",INDEX(Calc!$D$22:$D$36,SMALL(IF((LEN(Calc!$D$22:$D$36)&gt;0)*(Calc!$E$22:$E$36="Yes"),ROW(Calc!$D$22:$D$36)-ROW(Calc!$D$21),""),ROW(Calc!$D31)-ROW(Calc!$D$21))),Calc!$D31),"")</f>
        <v/>
      </c>
      <c r="E31" s="84"/>
      <c r="F31" s="114"/>
      <c r="G31" s="115"/>
      <c r="H31" s="115"/>
      <c r="I31" s="116"/>
      <c r="K31" s="9"/>
      <c r="L31" s="9"/>
      <c r="M31" s="9"/>
      <c r="N31" s="9"/>
    </row>
    <row r="32" spans="2:14" ht="15" customHeight="1" x14ac:dyDescent="0.25">
      <c r="B32" s="139"/>
      <c r="C32" s="48" t="str">
        <f t="array" ref="C32">IFERROR(IF(setting="Remove",INDEX(Calc!$C$22:$C$36,SMALL(IF((LEN(Calc!$C$22:$C$36)&gt;0)*(Calc!$B$22:$B$36="Yes"),ROW(Calc!$C$22:$C$36)-ROW(Calc!$C$21),""),ROW(Calc!$C32)-ROW(Calc!$C$21))),Calc!$C32),"")</f>
        <v/>
      </c>
      <c r="D32" s="49" t="str">
        <f t="array" ref="D32">IFERROR(IF(setting="Remove",INDEX(Calc!$D$22:$D$36,SMALL(IF((LEN(Calc!$D$22:$D$36)&gt;0)*(Calc!$E$22:$E$36="Yes"),ROW(Calc!$D$22:$D$36)-ROW(Calc!$D$21),""),ROW(Calc!$D32)-ROW(Calc!$D$21))),Calc!$D32),"")</f>
        <v/>
      </c>
      <c r="E32" s="84"/>
      <c r="F32" s="114"/>
      <c r="G32" s="115"/>
      <c r="H32" s="115"/>
      <c r="I32" s="116"/>
      <c r="K32" s="9"/>
      <c r="L32" s="9"/>
      <c r="M32" s="9"/>
      <c r="N32" s="9"/>
    </row>
    <row r="33" spans="2:14" ht="15" customHeight="1" x14ac:dyDescent="0.25">
      <c r="B33" s="139"/>
      <c r="C33" s="48" t="str">
        <f t="array" ref="C33">IFERROR(IF(setting="Remove",INDEX(Calc!$C$22:$C$36,SMALL(IF((LEN(Calc!$C$22:$C$36)&gt;0)*(Calc!$B$22:$B$36="Yes"),ROW(Calc!$C$22:$C$36)-ROW(Calc!$C$21),""),ROW(Calc!$C33)-ROW(Calc!$C$21))),Calc!$C33),"")</f>
        <v/>
      </c>
      <c r="D33" s="49" t="str">
        <f t="array" ref="D33">IFERROR(IF(setting="Remove",INDEX(Calc!$D$22:$D$36,SMALL(IF((LEN(Calc!$D$22:$D$36)&gt;0)*(Calc!$E$22:$E$36="Yes"),ROW(Calc!$D$22:$D$36)-ROW(Calc!$D$21),""),ROW(Calc!$D33)-ROW(Calc!$D$21))),Calc!$D33),"")</f>
        <v/>
      </c>
      <c r="E33" s="84"/>
      <c r="F33" s="114"/>
      <c r="G33" s="115"/>
      <c r="H33" s="115"/>
      <c r="I33" s="116"/>
      <c r="K33" s="9"/>
      <c r="L33" s="9"/>
      <c r="M33" s="9"/>
      <c r="N33" s="9"/>
    </row>
    <row r="34" spans="2:14" ht="15" customHeight="1" x14ac:dyDescent="0.25">
      <c r="B34" s="139"/>
      <c r="C34" s="48" t="str">
        <f t="array" ref="C34">IFERROR(IF(setting="Remove",INDEX(Calc!$C$22:$C$36,SMALL(IF((LEN(Calc!$C$22:$C$36)&gt;0)*(Calc!$B$22:$B$36="Yes"),ROW(Calc!$C$22:$C$36)-ROW(Calc!$C$21),""),ROW(Calc!$C34)-ROW(Calc!$C$21))),Calc!$C34),"")</f>
        <v/>
      </c>
      <c r="D34" s="49" t="str">
        <f t="array" ref="D34">IFERROR(IF(setting="Remove",INDEX(Calc!$D$22:$D$36,SMALL(IF((LEN(Calc!$D$22:$D$36)&gt;0)*(Calc!$E$22:$E$36="Yes"),ROW(Calc!$D$22:$D$36)-ROW(Calc!$D$21),""),ROW(Calc!$D34)-ROW(Calc!$D$21))),Calc!$D34),"")</f>
        <v/>
      </c>
      <c r="E34" s="84"/>
      <c r="F34" s="114"/>
      <c r="G34" s="115"/>
      <c r="H34" s="115"/>
      <c r="I34" s="116"/>
      <c r="K34" s="9"/>
      <c r="L34" s="9"/>
      <c r="M34" s="9"/>
      <c r="N34" s="9"/>
    </row>
    <row r="35" spans="2:14" ht="15" customHeight="1" x14ac:dyDescent="0.25">
      <c r="B35" s="139"/>
      <c r="C35" s="48" t="str">
        <f t="array" ref="C35">IFERROR(IF(setting="Remove",INDEX(Calc!$C$22:$C$36,SMALL(IF((LEN(Calc!$C$22:$C$36)&gt;0)*(Calc!$B$22:$B$36="Yes"),ROW(Calc!$C$22:$C$36)-ROW(Calc!$C$21),""),ROW(Calc!$C35)-ROW(Calc!$C$21))),Calc!$C35),"")</f>
        <v/>
      </c>
      <c r="D35" s="49" t="str">
        <f t="array" ref="D35">IFERROR(IF(setting="Remove",INDEX(Calc!$D$22:$D$36,SMALL(IF((LEN(Calc!$D$22:$D$36)&gt;0)*(Calc!$E$22:$E$36="Yes"),ROW(Calc!$D$22:$D$36)-ROW(Calc!$D$21),""),ROW(Calc!$D35)-ROW(Calc!$D$21))),Calc!$D35),"")</f>
        <v/>
      </c>
      <c r="E35" s="84"/>
      <c r="F35" s="114"/>
      <c r="G35" s="115"/>
      <c r="H35" s="115"/>
      <c r="I35" s="116"/>
      <c r="K35" s="9"/>
      <c r="L35" s="9"/>
      <c r="M35" s="9"/>
      <c r="N35" s="9"/>
    </row>
    <row r="36" spans="2:14" ht="15" customHeight="1" x14ac:dyDescent="0.25">
      <c r="B36" s="139"/>
      <c r="C36" s="48" t="str">
        <f t="array" ref="C36">IFERROR(IF(setting="Remove",INDEX(Calc!$C$22:$C$36,SMALL(IF((LEN(Calc!$C$22:$C$36)&gt;0)*(Calc!$B$22:$B$36="Yes"),ROW(Calc!$C$22:$C$36)-ROW(Calc!$C$21),""),ROW(Calc!$C36)-ROW(Calc!$C$21))),Calc!$C36),"")</f>
        <v/>
      </c>
      <c r="D36" s="49" t="str">
        <f t="array" ref="D36">IFERROR(IF(setting="Remove",INDEX(Calc!$D$22:$D$36,SMALL(IF((LEN(Calc!$D$22:$D$36)&gt;0)*(Calc!$E$22:$E$36="Yes"),ROW(Calc!$D$22:$D$36)-ROW(Calc!$D$21),""),ROW(Calc!$D36)-ROW(Calc!$D$21))),Calc!$D36),"")</f>
        <v/>
      </c>
      <c r="E36" s="84"/>
      <c r="F36" s="114"/>
      <c r="G36" s="115"/>
      <c r="H36" s="115"/>
      <c r="I36" s="116"/>
      <c r="K36" s="9"/>
      <c r="L36" s="9"/>
      <c r="M36" s="9"/>
      <c r="N36" s="9"/>
    </row>
    <row r="37" spans="2:14" ht="15" hidden="1" customHeight="1" outlineLevel="1" x14ac:dyDescent="0.25">
      <c r="E37" s="84"/>
      <c r="F37" s="114"/>
      <c r="G37" s="115"/>
      <c r="H37" s="115"/>
      <c r="I37" s="116"/>
      <c r="K37" s="9"/>
      <c r="L37" s="9"/>
      <c r="M37" s="9"/>
      <c r="N37" s="9"/>
    </row>
    <row r="38" spans="2:14" ht="17.45" hidden="1" customHeight="1" outlineLevel="1" x14ac:dyDescent="0.25">
      <c r="E38" s="84"/>
      <c r="F38" s="114"/>
      <c r="G38" s="115"/>
      <c r="H38" s="115"/>
      <c r="I38" s="116"/>
      <c r="K38" s="9"/>
      <c r="L38" s="9"/>
      <c r="M38" s="9"/>
      <c r="N38" s="9"/>
    </row>
    <row r="39" spans="2:14" ht="17.45" hidden="1" customHeight="1" outlineLevel="1" x14ac:dyDescent="0.25">
      <c r="E39" s="84"/>
      <c r="F39" s="114"/>
      <c r="G39" s="115"/>
      <c r="H39" s="115"/>
      <c r="I39" s="116"/>
      <c r="K39" s="9"/>
      <c r="L39" s="9"/>
      <c r="M39" s="9"/>
      <c r="N39" s="9"/>
    </row>
    <row r="40" spans="2:14" ht="17.45" hidden="1" customHeight="1" outlineLevel="1" x14ac:dyDescent="0.25">
      <c r="E40" s="72"/>
      <c r="F40" s="114"/>
      <c r="G40" s="115"/>
      <c r="H40" s="115"/>
      <c r="I40" s="116"/>
      <c r="K40" s="9"/>
      <c r="L40" s="9"/>
      <c r="M40" s="9"/>
      <c r="N40" s="9"/>
    </row>
    <row r="41" spans="2:14" ht="17.45" hidden="1" customHeight="1" outlineLevel="1" x14ac:dyDescent="0.25">
      <c r="E41" s="72"/>
      <c r="F41" s="114"/>
      <c r="G41" s="115"/>
      <c r="H41" s="115"/>
      <c r="I41" s="116"/>
      <c r="K41" s="9"/>
      <c r="L41" s="9"/>
      <c r="M41" s="9"/>
      <c r="N41" s="9"/>
    </row>
    <row r="42" spans="2:14" ht="17.45" hidden="1" customHeight="1" outlineLevel="1" x14ac:dyDescent="0.25">
      <c r="E42" s="72"/>
      <c r="F42" s="114"/>
      <c r="G42" s="115"/>
      <c r="H42" s="115"/>
      <c r="I42" s="116"/>
      <c r="K42" s="9"/>
      <c r="L42" s="9"/>
      <c r="M42" s="9"/>
      <c r="N42" s="9"/>
    </row>
    <row r="43" spans="2:14" ht="17.45" hidden="1" customHeight="1" outlineLevel="1" x14ac:dyDescent="0.25">
      <c r="E43" s="72"/>
      <c r="F43" s="114"/>
      <c r="G43" s="115"/>
      <c r="H43" s="115"/>
      <c r="I43" s="116"/>
      <c r="K43" s="9"/>
      <c r="L43" s="9"/>
      <c r="M43" s="9"/>
      <c r="N43" s="9"/>
    </row>
    <row r="44" spans="2:14" ht="17.45" hidden="1" customHeight="1" outlineLevel="1" x14ac:dyDescent="0.25">
      <c r="E44" s="72"/>
      <c r="F44" s="114"/>
      <c r="G44" s="115"/>
      <c r="H44" s="115"/>
      <c r="I44" s="116"/>
      <c r="K44" s="9"/>
      <c r="L44" s="9"/>
      <c r="M44" s="9"/>
      <c r="N44" s="9"/>
    </row>
    <row r="45" spans="2:14" ht="17.45" hidden="1" customHeight="1" outlineLevel="1" x14ac:dyDescent="0.25">
      <c r="E45" s="72"/>
      <c r="F45" s="114"/>
      <c r="G45" s="115"/>
      <c r="H45" s="115"/>
      <c r="I45" s="116"/>
      <c r="K45" s="9"/>
      <c r="L45" s="9"/>
      <c r="M45" s="9"/>
      <c r="N45" s="9"/>
    </row>
    <row r="46" spans="2:14" ht="17.45" hidden="1" customHeight="1" outlineLevel="1" x14ac:dyDescent="0.25">
      <c r="E46" s="72"/>
      <c r="F46" s="114"/>
      <c r="G46" s="115"/>
      <c r="H46" s="115"/>
      <c r="I46" s="116"/>
      <c r="K46" s="9"/>
      <c r="L46" s="9"/>
      <c r="M46" s="9"/>
      <c r="N46" s="9"/>
    </row>
    <row r="47" spans="2:14" ht="17.45" hidden="1" customHeight="1" outlineLevel="1" x14ac:dyDescent="0.25">
      <c r="E47" s="72"/>
      <c r="F47" s="114"/>
      <c r="G47" s="115"/>
      <c r="H47" s="115"/>
      <c r="I47" s="116"/>
      <c r="K47" s="9"/>
      <c r="L47" s="9"/>
      <c r="M47" s="9"/>
      <c r="N47" s="9"/>
    </row>
    <row r="48" spans="2:14" ht="17.45" hidden="1" customHeight="1" outlineLevel="1" x14ac:dyDescent="0.25">
      <c r="E48" s="72"/>
      <c r="F48" s="114"/>
      <c r="G48" s="115"/>
      <c r="H48" s="115"/>
      <c r="I48" s="116"/>
      <c r="K48" s="9"/>
      <c r="L48" s="9"/>
      <c r="M48" s="9"/>
      <c r="N48" s="9"/>
    </row>
    <row r="49" spans="2:14" ht="17.45" hidden="1" customHeight="1" outlineLevel="1" x14ac:dyDescent="0.25">
      <c r="E49" s="72"/>
      <c r="F49" s="114"/>
      <c r="G49" s="115"/>
      <c r="H49" s="115"/>
      <c r="I49" s="116"/>
      <c r="K49" s="9"/>
      <c r="L49" s="9"/>
      <c r="M49" s="9"/>
      <c r="N49" s="9"/>
    </row>
    <row r="50" spans="2:14" ht="17.45" hidden="1" customHeight="1" outlineLevel="1" x14ac:dyDescent="0.25">
      <c r="E50" s="72"/>
      <c r="F50" s="114"/>
      <c r="G50" s="115"/>
      <c r="H50" s="115"/>
      <c r="I50" s="116"/>
      <c r="K50" s="9"/>
      <c r="L50" s="9"/>
      <c r="M50" s="9"/>
      <c r="N50" s="9"/>
    </row>
    <row r="51" spans="2:14" ht="17.45" hidden="1" customHeight="1" outlineLevel="1" x14ac:dyDescent="0.25">
      <c r="E51" s="72"/>
      <c r="F51" s="114"/>
      <c r="G51" s="115"/>
      <c r="H51" s="115"/>
      <c r="I51" s="116"/>
      <c r="K51" s="9"/>
      <c r="L51" s="9"/>
      <c r="M51" s="9"/>
      <c r="N51" s="9"/>
    </row>
    <row r="52" spans="2:14" ht="17.45" hidden="1" customHeight="1" outlineLevel="1" x14ac:dyDescent="0.25">
      <c r="E52" s="72"/>
      <c r="F52" s="114"/>
      <c r="G52" s="115"/>
      <c r="H52" s="115"/>
      <c r="I52" s="116"/>
      <c r="K52" s="9"/>
      <c r="L52" s="9"/>
      <c r="M52" s="9"/>
      <c r="N52" s="9"/>
    </row>
    <row r="53" spans="2:14" ht="17.45" hidden="1" customHeight="1" outlineLevel="1" x14ac:dyDescent="0.25">
      <c r="E53" s="72"/>
      <c r="F53" s="114"/>
      <c r="G53" s="115"/>
      <c r="H53" s="115"/>
      <c r="I53" s="116"/>
      <c r="K53" s="9"/>
      <c r="L53" s="9"/>
      <c r="M53" s="9"/>
      <c r="N53" s="9"/>
    </row>
    <row r="54" spans="2:14" ht="17.45" hidden="1" customHeight="1" outlineLevel="1" x14ac:dyDescent="0.25">
      <c r="E54" s="72"/>
      <c r="F54" s="114"/>
      <c r="G54" s="115"/>
      <c r="H54" s="115"/>
      <c r="I54" s="116"/>
      <c r="K54" s="9"/>
      <c r="L54" s="9"/>
      <c r="M54" s="9"/>
      <c r="N54" s="9"/>
    </row>
    <row r="55" spans="2:14" ht="17.45" hidden="1" customHeight="1" outlineLevel="1" x14ac:dyDescent="0.25">
      <c r="E55" s="72"/>
      <c r="F55" s="114"/>
      <c r="G55" s="115"/>
      <c r="H55" s="115"/>
      <c r="I55" s="116"/>
      <c r="K55" s="9"/>
      <c r="L55" s="9"/>
      <c r="M55" s="9"/>
      <c r="N55" s="9"/>
    </row>
    <row r="56" spans="2:14" ht="17.45" hidden="1" customHeight="1" outlineLevel="1" x14ac:dyDescent="0.25">
      <c r="E56" s="72"/>
      <c r="F56" s="114"/>
      <c r="G56" s="115"/>
      <c r="H56" s="115"/>
      <c r="I56" s="116"/>
      <c r="K56" s="9"/>
      <c r="L56" s="9"/>
      <c r="M56" s="9"/>
      <c r="N56" s="9"/>
    </row>
    <row r="57" spans="2:14" ht="17.45" hidden="1" customHeight="1" outlineLevel="1" x14ac:dyDescent="0.25">
      <c r="E57" s="72"/>
      <c r="F57" s="117"/>
      <c r="G57" s="118"/>
      <c r="H57" s="118"/>
      <c r="I57" s="119"/>
      <c r="K57" s="9"/>
      <c r="L57" s="9"/>
      <c r="M57" s="9"/>
      <c r="N57" s="9"/>
    </row>
    <row r="58" spans="2:14" ht="15" customHeight="1" collapsed="1" x14ac:dyDescent="0.25">
      <c r="F58" s="104"/>
      <c r="G58" s="104"/>
      <c r="H58" s="104"/>
      <c r="I58" s="104"/>
      <c r="K58" s="9"/>
      <c r="L58" s="9"/>
      <c r="M58" s="9"/>
      <c r="N58" s="9"/>
    </row>
    <row r="59" spans="2:14" ht="23.1" customHeight="1" x14ac:dyDescent="0.25">
      <c r="B59" s="28"/>
      <c r="C59" s="13"/>
      <c r="D59" s="29"/>
      <c r="E59" s="28"/>
      <c r="F59" s="28"/>
      <c r="G59" s="28"/>
      <c r="H59" s="28"/>
      <c r="I59" s="28"/>
      <c r="K59" s="9"/>
    </row>
    <row r="60" spans="2:14" ht="17.45" customHeight="1" x14ac:dyDescent="0.25">
      <c r="B60" s="9"/>
      <c r="C60" s="9"/>
      <c r="D60" s="9"/>
      <c r="E60" s="9"/>
      <c r="F60" s="9"/>
      <c r="G60" s="9"/>
      <c r="H60" s="9"/>
    </row>
    <row r="61" spans="2:14" ht="17.45" customHeight="1" x14ac:dyDescent="0.25">
      <c r="B61" s="9"/>
      <c r="C61" s="9"/>
      <c r="D61" s="9"/>
      <c r="E61" s="9"/>
      <c r="F61" s="9"/>
      <c r="G61" s="9"/>
      <c r="H61" s="9"/>
    </row>
    <row r="62" spans="2:14" ht="17.45" customHeight="1" x14ac:dyDescent="0.25">
      <c r="F62" s="11"/>
      <c r="G62" s="11"/>
      <c r="H62" s="11"/>
    </row>
    <row r="63" spans="2:14" ht="17.45" customHeight="1" x14ac:dyDescent="0.25">
      <c r="F63" s="11"/>
      <c r="G63" s="11"/>
      <c r="H63" s="11"/>
    </row>
    <row r="64" spans="2:14" ht="17.45" customHeight="1" x14ac:dyDescent="0.25">
      <c r="F64" s="11"/>
      <c r="G64" s="11"/>
      <c r="H64" s="11"/>
    </row>
  </sheetData>
  <sheetProtection algorithmName="SHA-512" hashValue="uTUW2Tf2sXg8RUMs1ICuazmKCPLXKVt/x0Z62eI1m5TJMxNTaZZVGYvNIouovfst+PIAwpGCP2deZWdTM/ZgSQ==" saltValue="64c0iK3ynOW8I0Xapc+aFw==" spinCount="100000" sheet="1" objects="1" scenarios="1"/>
  <mergeCells count="2">
    <mergeCell ref="B7:B21"/>
    <mergeCell ref="B22:B36"/>
  </mergeCells>
  <phoneticPr fontId="19" type="noConversion"/>
  <conditionalFormatting sqref="F8:I57">
    <cfRule type="expression" dxfId="1" priority="89" stopIfTrue="1">
      <formula>$I8="Done"</formula>
    </cfRule>
  </conditionalFormatting>
  <conditionalFormatting sqref="C7:D36">
    <cfRule type="expression" dxfId="0" priority="96">
      <formula>AND(setting="Cross out",INDEX($F$8:$I$57,MATCH(C7,$F$8:$F$57,0),4)="Done")</formula>
    </cfRule>
  </conditionalFormatting>
  <dataValidations disablePrompts="1" count="3">
    <dataValidation type="list" allowBlank="1" showInputMessage="1" showErrorMessage="1" sqref="K8" xr:uid="{F3C410F1-9C59-4FC6-A4D7-29B8E5D67D15}">
      <formula1>"Cross out, Remove"</formula1>
    </dataValidation>
    <dataValidation type="list" allowBlank="1" showInputMessage="1" showErrorMessage="1" sqref="G8:H21" xr:uid="{4C532C3F-A92B-4374-B6C0-B8144E3F006E}">
      <formula1>"High,Low"</formula1>
    </dataValidation>
    <dataValidation type="list" allowBlank="1" showInputMessage="1" showErrorMessage="1" sqref="I8:I21" xr:uid="{599D32C5-3834-446B-9258-0E29C843EBD8}">
      <formula1>"Not Started,In Progress,Done"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290CB-A1EC-4A2C-9B98-DFE2D3243C18}">
  <sheetPr codeName="Sheet3">
    <pageSetUpPr autoPageBreaks="0" fitToPage="1"/>
  </sheetPr>
  <dimension ref="A1:R40"/>
  <sheetViews>
    <sheetView showGridLines="0" showRowColHeaders="0" showZero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" customWidth="1"/>
    <col min="3" max="3" width="75.7109375" style="9" customWidth="1"/>
    <col min="4" max="4" width="3.7109375" style="9" customWidth="1"/>
    <col min="5" max="5" width="20.7109375" style="9" customWidth="1"/>
    <col min="6" max="6" width="3.7109375" style="9" customWidth="1"/>
    <col min="7" max="7" width="75.7109375" style="9" customWidth="1"/>
    <col min="8" max="8" width="3.7109375" style="9" customWidth="1"/>
    <col min="9" max="9" width="1.7109375" style="9" customWidth="1"/>
    <col min="10" max="10" width="10.85546875" style="9" bestFit="1" customWidth="1"/>
    <col min="11" max="11" width="12.140625" style="9" bestFit="1" customWidth="1"/>
    <col min="12" max="14" width="11.140625" style="9" customWidth="1"/>
    <col min="15" max="15" width="13.85546875" style="9" customWidth="1"/>
    <col min="16" max="16" width="10.85546875" style="9" customWidth="1"/>
    <col min="17" max="17" width="15" style="9" customWidth="1"/>
    <col min="18" max="18" width="7" style="9" customWidth="1"/>
    <col min="19" max="19" width="15" style="9" customWidth="1"/>
    <col min="20" max="20" width="8.85546875" style="9" customWidth="1"/>
    <col min="21" max="16384" width="8.85546875" style="9"/>
  </cols>
  <sheetData>
    <row r="1" spans="1:17" s="1" customFormat="1" ht="6.75" customHeight="1" x14ac:dyDescent="0.25">
      <c r="B1" s="2"/>
      <c r="D1" s="3"/>
    </row>
    <row r="2" spans="1:17" s="15" customFormat="1" ht="20.100000000000001" customHeight="1" x14ac:dyDescent="0.25">
      <c r="B2" s="21"/>
      <c r="C2" s="105" t="s">
        <v>8</v>
      </c>
      <c r="D2" s="16"/>
      <c r="E2" s="16"/>
      <c r="F2" s="32"/>
      <c r="G2" s="32"/>
      <c r="H2" s="32"/>
      <c r="I2" s="17"/>
    </row>
    <row r="3" spans="1:17" s="4" customFormat="1" ht="24" customHeight="1" x14ac:dyDescent="0.25">
      <c r="B3" s="22"/>
      <c r="C3" s="106" t="s">
        <v>36</v>
      </c>
      <c r="D3" s="6"/>
      <c r="E3" s="6"/>
      <c r="F3" s="31"/>
      <c r="G3" s="31"/>
      <c r="H3" s="31"/>
      <c r="I3" s="7"/>
    </row>
    <row r="4" spans="1:17" ht="4.9000000000000004" customHeight="1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7" ht="4.5" customHeight="1" x14ac:dyDescent="0.25">
      <c r="A5" s="30"/>
      <c r="B5" s="30"/>
      <c r="C5" s="30"/>
      <c r="D5" s="30"/>
      <c r="E5" s="30"/>
      <c r="F5" s="30"/>
      <c r="G5" s="30"/>
      <c r="H5" s="30"/>
      <c r="I5" s="30"/>
    </row>
    <row r="6" spans="1:17" ht="15" customHeight="1" x14ac:dyDescent="0.25">
      <c r="A6" s="30"/>
      <c r="B6" s="53"/>
      <c r="C6" s="54"/>
      <c r="D6" s="54"/>
      <c r="E6" s="54"/>
      <c r="F6" s="54"/>
      <c r="G6" s="54"/>
      <c r="H6" s="50"/>
    </row>
    <row r="7" spans="1:17" ht="24.95" customHeight="1" x14ac:dyDescent="0.25">
      <c r="B7" s="55"/>
      <c r="C7" s="60"/>
      <c r="D7" s="60"/>
      <c r="E7" s="66" t="s">
        <v>33</v>
      </c>
      <c r="F7" s="60"/>
      <c r="G7" s="67" t="s">
        <v>15</v>
      </c>
      <c r="H7" s="51"/>
    </row>
    <row r="8" spans="1:17" ht="6.75" customHeight="1" x14ac:dyDescent="0.25">
      <c r="B8" s="55"/>
      <c r="C8" s="60"/>
      <c r="D8" s="60"/>
      <c r="E8"/>
      <c r="F8" s="60"/>
      <c r="G8" s="61"/>
      <c r="H8" s="51"/>
    </row>
    <row r="9" spans="1:17" x14ac:dyDescent="0.25">
      <c r="B9" s="55"/>
      <c r="C9" s="60"/>
      <c r="D9" s="60"/>
      <c r="E9" s="44" t="s">
        <v>26</v>
      </c>
      <c r="F9" s="60"/>
      <c r="G9" s="68" t="str">
        <f t="array" ref="G9">IFERROR(INDEX(Dashboard!$F$8:$F$21,SMALL(IF((LEN(Dashboard!$F$8:$F$21)&gt;0)*(Calc!$I$14:$I$27=code_report),ROW(Dashboard!$F$8:$F$21)-ROW(Dashboard!$F$7),""),ROW(Dashboard!F8)-ROW(Dashboard!$F$7))),"")</f>
        <v>Manage inventory &amp; orders</v>
      </c>
      <c r="H9" s="51"/>
      <c r="K9" s="3"/>
      <c r="L9" s="3"/>
      <c r="M9" s="3"/>
      <c r="N9" s="3"/>
      <c r="O9" s="3"/>
      <c r="P9" s="3"/>
      <c r="Q9" s="3"/>
    </row>
    <row r="10" spans="1:17" x14ac:dyDescent="0.25">
      <c r="B10" s="55"/>
      <c r="C10" s="60"/>
      <c r="D10" s="60"/>
      <c r="E10" s="43" t="s">
        <v>22</v>
      </c>
      <c r="F10" s="60"/>
      <c r="G10" s="69" t="str">
        <f t="array" ref="G10">IFERROR(INDEX(Dashboard!$F$8:$F$21,SMALL(IF((LEN(Dashboard!$F$8:$F$21)&gt;0)*(Calc!$I$14:$I$27=code_report),ROW(Dashboard!$F$8:$F$21)-ROW(Dashboard!$F$7),""),ROW(Dashboard!F9)-ROW(Dashboard!$F$7))),"")</f>
        <v>Mobile app development</v>
      </c>
      <c r="H10" s="51"/>
      <c r="K10" s="3"/>
      <c r="L10" s="3"/>
      <c r="M10" s="3"/>
      <c r="N10" s="3"/>
      <c r="O10" s="3"/>
      <c r="P10" s="3"/>
      <c r="Q10" s="3"/>
    </row>
    <row r="11" spans="1:17" x14ac:dyDescent="0.25">
      <c r="B11" s="55"/>
      <c r="C11" s="60"/>
      <c r="D11" s="60"/>
      <c r="E11" s="42"/>
      <c r="F11" s="60"/>
      <c r="G11" s="69" t="str">
        <f t="array" ref="G11">IFERROR(INDEX(Dashboard!$F$8:$F$21,SMALL(IF((LEN(Dashboard!$F$8:$F$21)&gt;0)*(Calc!$I$14:$I$27=code_report),ROW(Dashboard!$F$8:$F$21)-ROW(Dashboard!$F$7),""),ROW(Dashboard!F10)-ROW(Dashboard!$F$7))),"")</f>
        <v>Refund process development</v>
      </c>
      <c r="H11" s="51"/>
      <c r="K11" s="3"/>
      <c r="L11" s="3"/>
      <c r="M11" s="3"/>
      <c r="N11" s="3"/>
      <c r="O11" s="3"/>
      <c r="P11" s="3"/>
      <c r="Q11" s="3"/>
    </row>
    <row r="12" spans="1:17" x14ac:dyDescent="0.25">
      <c r="B12" s="55"/>
      <c r="C12" s="60"/>
      <c r="D12" s="60"/>
      <c r="E12" s="45" t="s">
        <v>5</v>
      </c>
      <c r="F12" s="60"/>
      <c r="G12" s="69" t="str">
        <f t="array" ref="G12">IFERROR(INDEX(Dashboard!$F$8:$F$21,SMALL(IF((LEN(Dashboard!$F$8:$F$21)&gt;0)*(Calc!$I$14:$I$27=code_report),ROW(Dashboard!$F$8:$F$21)-ROW(Dashboard!$F$7),""),ROW(Dashboard!F11)-ROW(Dashboard!$F$7))),"")</f>
        <v/>
      </c>
      <c r="H12" s="51"/>
      <c r="K12" s="3"/>
      <c r="L12" s="3"/>
      <c r="M12" s="3"/>
      <c r="N12" s="3"/>
      <c r="O12" s="3"/>
      <c r="P12" s="3"/>
      <c r="Q12" s="3"/>
    </row>
    <row r="13" spans="1:17" x14ac:dyDescent="0.25">
      <c r="B13" s="55"/>
      <c r="C13" s="60"/>
      <c r="D13" s="60"/>
      <c r="E13" s="43" t="s">
        <v>19</v>
      </c>
      <c r="F13" s="60"/>
      <c r="G13" s="69" t="str">
        <f t="array" ref="G13">IFERROR(INDEX(Dashboard!$F$8:$F$21,SMALL(IF((LEN(Dashboard!$F$8:$F$21)&gt;0)*(Calc!$I$14:$I$27=code_report),ROW(Dashboard!$F$8:$F$21)-ROW(Dashboard!$F$7),""),ROW(Dashboard!F12)-ROW(Dashboard!$F$7))),"")</f>
        <v/>
      </c>
      <c r="H13" s="51"/>
      <c r="K13" s="3"/>
      <c r="L13" s="3"/>
      <c r="M13" s="3"/>
      <c r="N13" s="3"/>
      <c r="O13" s="3"/>
      <c r="P13" s="3"/>
      <c r="Q13" s="3"/>
    </row>
    <row r="14" spans="1:17" x14ac:dyDescent="0.25">
      <c r="B14" s="55"/>
      <c r="C14" s="60"/>
      <c r="D14" s="60"/>
      <c r="E14" s="60"/>
      <c r="F14" s="60"/>
      <c r="G14" s="69" t="str">
        <f t="array" ref="G14">IFERROR(INDEX(Dashboard!$F$8:$F$21,SMALL(IF((LEN(Dashboard!$F$8:$F$21)&gt;0)*(Calc!$I$14:$I$27=code_report),ROW(Dashboard!$F$8:$F$21)-ROW(Dashboard!$F$7),""),ROW(Dashboard!F13)-ROW(Dashboard!$F$7))),"")</f>
        <v/>
      </c>
      <c r="H14" s="51"/>
      <c r="K14" s="3"/>
      <c r="L14" s="3"/>
      <c r="M14" s="3"/>
      <c r="N14" s="3"/>
      <c r="O14" s="3"/>
      <c r="P14" s="3"/>
      <c r="Q14" s="3"/>
    </row>
    <row r="15" spans="1:17" x14ac:dyDescent="0.25">
      <c r="B15" s="55"/>
      <c r="C15" s="60"/>
      <c r="D15" s="60"/>
      <c r="E15" s="60"/>
      <c r="F15" s="60"/>
      <c r="G15" s="69" t="str">
        <f t="array" ref="G15">IFERROR(INDEX(Dashboard!$F$8:$F$21,SMALL(IF((LEN(Dashboard!$F$8:$F$21)&gt;0)*(Calc!$I$14:$I$27=code_report),ROW(Dashboard!$F$8:$F$21)-ROW(Dashboard!$F$7),""),ROW(Dashboard!F14)-ROW(Dashboard!$F$7))),"")</f>
        <v/>
      </c>
      <c r="H15" s="51"/>
      <c r="K15" s="3"/>
      <c r="L15" s="3"/>
      <c r="M15" s="3"/>
      <c r="N15" s="3"/>
      <c r="O15" s="3"/>
      <c r="P15" s="3"/>
      <c r="Q15" s="3"/>
    </row>
    <row r="16" spans="1:17" x14ac:dyDescent="0.25">
      <c r="B16" s="55"/>
      <c r="C16" s="60"/>
      <c r="D16" s="60"/>
      <c r="E16" s="60"/>
      <c r="F16" s="60"/>
      <c r="G16" s="69" t="str">
        <f t="array" ref="G16">IFERROR(INDEX(Dashboard!$F$8:$F$21,SMALL(IF((LEN(Dashboard!$F$8:$F$21)&gt;0)*(Calc!$I$14:$I$27=code_report),ROW(Dashboard!$F$8:$F$21)-ROW(Dashboard!$F$7),""),ROW(Dashboard!F15)-ROW(Dashboard!$F$7))),"")</f>
        <v/>
      </c>
      <c r="H16" s="51"/>
      <c r="K16" s="3"/>
      <c r="L16" s="3"/>
      <c r="M16" s="3"/>
      <c r="N16" s="3"/>
      <c r="O16" s="3"/>
      <c r="P16" s="3"/>
      <c r="Q16" s="3"/>
    </row>
    <row r="17" spans="2:18" x14ac:dyDescent="0.25">
      <c r="B17" s="55"/>
      <c r="C17" s="60"/>
      <c r="D17" s="60"/>
      <c r="E17" s="60"/>
      <c r="F17" s="60"/>
      <c r="G17" s="69" t="str">
        <f t="array" ref="G17">IFERROR(INDEX(Dashboard!$F$8:$F$21,SMALL(IF((LEN(Dashboard!$F$8:$F$21)&gt;0)*(Calc!$I$14:$I$27=code_report),ROW(Dashboard!$F$8:$F$21)-ROW(Dashboard!$F$7),""),ROW(Dashboard!F16)-ROW(Dashboard!$F$7))),"")</f>
        <v/>
      </c>
      <c r="H17" s="51"/>
      <c r="K17" s="3"/>
      <c r="L17" s="3"/>
      <c r="M17" s="3"/>
      <c r="N17" s="3"/>
      <c r="O17" s="3"/>
      <c r="P17" s="3"/>
      <c r="Q17" s="3"/>
    </row>
    <row r="18" spans="2:18" x14ac:dyDescent="0.25">
      <c r="B18" s="55"/>
      <c r="C18" s="60"/>
      <c r="D18" s="60"/>
      <c r="E18" s="60"/>
      <c r="F18" s="60"/>
      <c r="G18" s="69" t="str">
        <f t="array" ref="G18">IFERROR(INDEX(Dashboard!$F$8:$F$21,SMALL(IF((LEN(Dashboard!$F$8:$F$21)&gt;0)*(Calc!$I$14:$I$27=code_report),ROW(Dashboard!$F$8:$F$21)-ROW(Dashboard!$F$7),""),ROW(Dashboard!F17)-ROW(Dashboard!$F$7))),"")</f>
        <v/>
      </c>
      <c r="H18" s="51"/>
      <c r="K18" s="3"/>
      <c r="L18" s="3"/>
      <c r="M18" s="3"/>
      <c r="N18" s="3"/>
      <c r="O18" s="3"/>
      <c r="P18" s="3"/>
      <c r="Q18" s="3"/>
    </row>
    <row r="19" spans="2:18" x14ac:dyDescent="0.25">
      <c r="B19" s="55"/>
      <c r="C19" s="60"/>
      <c r="D19" s="60"/>
      <c r="E19" s="46"/>
      <c r="F19" s="60"/>
      <c r="G19" s="69" t="str">
        <f t="array" ref="G19">IFERROR(INDEX(Dashboard!$F$8:$F$21,SMALL(IF((LEN(Dashboard!$F$8:$F$21)&gt;0)*(Calc!$I$14:$I$27=code_report),ROW(Dashboard!$F$8:$F$21)-ROW(Dashboard!$F$7),""),ROW(Dashboard!F18)-ROW(Dashboard!$F$7))),"")</f>
        <v/>
      </c>
      <c r="H19" s="51"/>
      <c r="K19" s="3"/>
      <c r="L19" s="3"/>
      <c r="M19" s="3"/>
      <c r="N19" s="3"/>
      <c r="O19" s="3"/>
      <c r="P19" s="3"/>
      <c r="Q19" s="3"/>
    </row>
    <row r="20" spans="2:18" x14ac:dyDescent="0.25">
      <c r="B20" s="55"/>
      <c r="C20" s="60"/>
      <c r="D20" s="60"/>
      <c r="E20" s="46"/>
      <c r="F20" s="60"/>
      <c r="G20" s="69" t="str">
        <f t="array" ref="G20">IFERROR(INDEX(Dashboard!$F$8:$F$21,SMALL(IF((LEN(Dashboard!$F$8:$F$21)&gt;0)*(Calc!$I$14:$I$27=code_report),ROW(Dashboard!$F$8:$F$21)-ROW(Dashboard!$F$7),""),ROW(Dashboard!F19)-ROW(Dashboard!$F$7))),"")</f>
        <v/>
      </c>
      <c r="H20" s="51"/>
      <c r="K20" s="3"/>
      <c r="L20" s="3"/>
      <c r="M20" s="3"/>
      <c r="N20" s="3"/>
      <c r="O20" s="3"/>
      <c r="P20" s="3"/>
      <c r="Q20" s="3"/>
    </row>
    <row r="21" spans="2:18" x14ac:dyDescent="0.25">
      <c r="B21" s="55"/>
      <c r="C21" s="60"/>
      <c r="D21" s="60"/>
      <c r="E21" s="46"/>
      <c r="F21" s="60"/>
      <c r="G21" s="69" t="str">
        <f t="array" ref="G21">IFERROR(INDEX(Dashboard!$F$8:$F$21,SMALL(IF((LEN(Dashboard!$F$8:$F$21)&gt;0)*(Calc!$I$14:$I$27=code_report),ROW(Dashboard!$F$8:$F$21)-ROW(Dashboard!$F$7),""),ROW(Dashboard!F20)-ROW(Dashboard!$F$7))),"")</f>
        <v/>
      </c>
      <c r="H21" s="51"/>
      <c r="K21" s="3"/>
      <c r="L21" s="3"/>
      <c r="M21" s="3"/>
      <c r="N21" s="3"/>
      <c r="O21" s="3"/>
      <c r="P21" s="3"/>
      <c r="Q21" s="3"/>
    </row>
    <row r="22" spans="2:18" x14ac:dyDescent="0.25">
      <c r="B22" s="55"/>
      <c r="C22" s="60"/>
      <c r="D22" s="60"/>
      <c r="E22" s="46"/>
      <c r="F22" s="60"/>
      <c r="G22" s="69" t="str">
        <f t="array" ref="G22">IFERROR(INDEX(Dashboard!$F$8:$F$21,SMALL(IF((LEN(Dashboard!$F$8:$F$21)&gt;0)*(Calc!$I$14:$I$27=code_report),ROW(Dashboard!$F$8:$F$21)-ROW(Dashboard!$F$7),""),ROW(Dashboard!F21)-ROW(Dashboard!$F$7))),"")</f>
        <v/>
      </c>
      <c r="H22" s="51"/>
      <c r="K22" s="3"/>
      <c r="L22" s="3"/>
      <c r="M22" s="3"/>
      <c r="N22" s="3"/>
      <c r="O22" s="3"/>
      <c r="P22" s="3"/>
      <c r="Q22" s="3"/>
    </row>
    <row r="23" spans="2:18" x14ac:dyDescent="0.25">
      <c r="B23" s="55"/>
      <c r="C23" s="60"/>
      <c r="D23" s="60"/>
      <c r="E23" s="60"/>
      <c r="F23" s="60"/>
      <c r="G23" s="69" t="str">
        <f t="array" ref="G23">IFERROR(INDEX(Dashboard!$F$8:$F$21,SMALL(IF((LEN(Dashboard!$F$8:$F$21)&gt;0)*(Calc!$I$14:$I$27=code_report),ROW(Dashboard!$F$8:$F$21)-ROW(Dashboard!$F$7),""),ROW(Dashboard!F22)-ROW(Dashboard!$F$7))),"")</f>
        <v/>
      </c>
      <c r="H23" s="51"/>
      <c r="K23" s="3"/>
      <c r="L23" s="3"/>
      <c r="M23" s="3"/>
      <c r="N23" s="3"/>
      <c r="O23" s="3"/>
      <c r="P23" s="3"/>
      <c r="Q23" s="3"/>
    </row>
    <row r="24" spans="2:18" x14ac:dyDescent="0.25">
      <c r="B24" s="55"/>
      <c r="C24" s="60"/>
      <c r="D24" s="60"/>
      <c r="E24" s="60"/>
      <c r="F24" s="60"/>
      <c r="G24" s="69" t="str">
        <f t="array" ref="G24">IFERROR(INDEX(Dashboard!$F$8:$F$21,SMALL(IF((LEN(Dashboard!$F$8:$F$21)&gt;0)*(Calc!$I$14:$I$27=code_report),ROW(Dashboard!$F$8:$F$21)-ROW(Dashboard!$F$7),""),ROW(Dashboard!F23)-ROW(Dashboard!$F$7))),"")</f>
        <v/>
      </c>
      <c r="H24" s="51"/>
      <c r="K24" s="3"/>
      <c r="L24" s="3"/>
      <c r="M24" s="3"/>
      <c r="N24" s="3"/>
      <c r="O24" s="3"/>
      <c r="P24" s="3"/>
      <c r="Q24" s="3"/>
      <c r="R24" s="3"/>
    </row>
    <row r="25" spans="2:18" x14ac:dyDescent="0.25">
      <c r="B25" s="55"/>
      <c r="C25" s="60"/>
      <c r="D25" s="60"/>
      <c r="E25" s="60"/>
      <c r="F25" s="60"/>
      <c r="G25" s="69" t="str">
        <f t="array" ref="G25">IFERROR(INDEX(Dashboard!$F$8:$F$21,SMALL(IF((LEN(Dashboard!$F$8:$F$21)&gt;0)*(Calc!$I$14:$I$27=code_report),ROW(Dashboard!$F$8:$F$21)-ROW(Dashboard!$F$7),""),ROW(Dashboard!F24)-ROW(Dashboard!$F$7))),"")</f>
        <v/>
      </c>
      <c r="H25" s="51"/>
      <c r="K25" s="3"/>
      <c r="L25" s="3"/>
      <c r="M25" s="3"/>
      <c r="N25" s="3"/>
      <c r="O25" s="3"/>
      <c r="P25" s="3"/>
      <c r="Q25" s="3"/>
      <c r="R25" s="3"/>
    </row>
    <row r="26" spans="2:18" x14ac:dyDescent="0.25">
      <c r="B26" s="55"/>
      <c r="C26" s="60"/>
      <c r="D26" s="60"/>
      <c r="E26" s="60"/>
      <c r="F26" s="60"/>
      <c r="G26" s="69" t="str">
        <f t="array" ref="G26">IFERROR(INDEX(Dashboard!$F$8:$F$21,SMALL(IF((LEN(Dashboard!$F$8:$F$21)&gt;0)*(Calc!$I$14:$I$27=code_report),ROW(Dashboard!$F$8:$F$21)-ROW(Dashboard!$F$7),""),ROW(Dashboard!F25)-ROW(Dashboard!$F$7))),"")</f>
        <v/>
      </c>
      <c r="H26" s="51"/>
      <c r="K26" s="3"/>
      <c r="L26" s="3"/>
      <c r="M26" s="3"/>
      <c r="N26" s="3"/>
      <c r="O26" s="3"/>
      <c r="P26" s="3"/>
      <c r="Q26" s="3"/>
    </row>
    <row r="27" spans="2:18" x14ac:dyDescent="0.25">
      <c r="B27" s="55"/>
      <c r="C27" s="60"/>
      <c r="D27" s="60"/>
      <c r="E27" s="60"/>
      <c r="F27" s="60"/>
      <c r="G27" s="69" t="str">
        <f t="array" ref="G27">IFERROR(INDEX(Dashboard!$F$8:$F$21,SMALL(IF((LEN(Dashboard!$F$8:$F$21)&gt;0)*(Calc!$I$14:$I$27=code_report),ROW(Dashboard!$F$8:$F$21)-ROW(Dashboard!$F$7),""),ROW(Dashboard!F26)-ROW(Dashboard!$F$7))),"")</f>
        <v/>
      </c>
      <c r="H27" s="51"/>
      <c r="K27" s="3"/>
      <c r="L27" s="3"/>
      <c r="M27" s="3"/>
      <c r="N27" s="3"/>
      <c r="O27" s="3"/>
      <c r="P27" s="3"/>
      <c r="Q27" s="3"/>
    </row>
    <row r="28" spans="2:18" x14ac:dyDescent="0.25">
      <c r="B28" s="55"/>
      <c r="C28" s="60"/>
      <c r="D28" s="60"/>
      <c r="E28" s="60"/>
      <c r="F28" s="60"/>
      <c r="G28" s="69" t="str">
        <f t="array" ref="G28">IFERROR(INDEX(Dashboard!$F$8:$F$21,SMALL(IF((LEN(Dashboard!$F$8:$F$21)&gt;0)*(Calc!$I$14:$I$27=code_report),ROW(Dashboard!$F$8:$F$21)-ROW(Dashboard!$F$7),""),ROW(Dashboard!F27)-ROW(Dashboard!$F$7))),"")</f>
        <v/>
      </c>
      <c r="H28" s="51"/>
      <c r="K28" s="3"/>
      <c r="L28" s="3"/>
      <c r="M28" s="3"/>
      <c r="N28" s="3"/>
      <c r="O28" s="3"/>
      <c r="P28" s="3"/>
      <c r="Q28" s="3"/>
    </row>
    <row r="29" spans="2:18" x14ac:dyDescent="0.25">
      <c r="B29" s="55"/>
      <c r="C29" s="60"/>
      <c r="D29" s="60"/>
      <c r="E29" s="60"/>
      <c r="F29" s="60"/>
      <c r="G29" s="69" t="str">
        <f t="array" ref="G29">IFERROR(INDEX(Dashboard!$F$8:$F$21,SMALL(IF((LEN(Dashboard!$F$8:$F$21)&gt;0)*(Calc!$I$14:$I$27=code_report),ROW(Dashboard!$F$8:$F$21)-ROW(Dashboard!$F$7),""),ROW(Dashboard!F28)-ROW(Dashboard!$F$7))),"")</f>
        <v/>
      </c>
      <c r="H29" s="51"/>
      <c r="K29" s="3"/>
      <c r="L29" s="3"/>
      <c r="M29" s="3"/>
      <c r="N29" s="3"/>
      <c r="O29" s="3"/>
      <c r="P29" s="3"/>
      <c r="Q29" s="3"/>
    </row>
    <row r="30" spans="2:18" x14ac:dyDescent="0.25">
      <c r="B30" s="55"/>
      <c r="C30" s="60"/>
      <c r="D30" s="60"/>
      <c r="E30" s="60"/>
      <c r="F30" s="60"/>
      <c r="G30" s="69" t="str">
        <f t="array" ref="G30">IFERROR(INDEX(Dashboard!$F$8:$F$21,SMALL(IF((LEN(Dashboard!$F$8:$F$21)&gt;0)*(Calc!$I$14:$I$27=code_report),ROW(Dashboard!$F$8:$F$21)-ROW(Dashboard!$F$7),""),ROW(Dashboard!F29)-ROW(Dashboard!$F$7))),"")</f>
        <v/>
      </c>
      <c r="H30" s="51"/>
      <c r="K30" s="3"/>
      <c r="L30" s="3"/>
      <c r="M30" s="3"/>
      <c r="N30" s="3"/>
      <c r="O30" s="3"/>
      <c r="P30" s="3"/>
      <c r="Q30" s="3"/>
    </row>
    <row r="31" spans="2:18" x14ac:dyDescent="0.25">
      <c r="B31" s="55"/>
      <c r="C31" s="60"/>
      <c r="D31" s="60"/>
      <c r="E31" s="60"/>
      <c r="F31" s="60"/>
      <c r="G31" s="69" t="str">
        <f t="array" ref="G31">IFERROR(INDEX(Dashboard!$F$8:$F$21,SMALL(IF((LEN(Dashboard!$F$8:$F$21)&gt;0)*(Calc!$I$14:$I$27=code_report),ROW(Dashboard!$F$8:$F$21)-ROW(Dashboard!$F$7),""),ROW(Dashboard!F30)-ROW(Dashboard!$F$7))),"")</f>
        <v/>
      </c>
      <c r="H31" s="51"/>
      <c r="K31" s="3"/>
      <c r="L31" s="3"/>
      <c r="M31" s="3"/>
      <c r="N31" s="3"/>
      <c r="O31" s="3"/>
      <c r="P31" s="3"/>
      <c r="Q31" s="3"/>
    </row>
    <row r="32" spans="2:18" x14ac:dyDescent="0.25">
      <c r="B32" s="55"/>
      <c r="C32" s="60"/>
      <c r="D32" s="60"/>
      <c r="E32" s="60"/>
      <c r="F32" s="60"/>
      <c r="G32" s="69" t="str">
        <f t="array" ref="G32">IFERROR(INDEX(Dashboard!$F$8:$F$21,SMALL(IF((LEN(Dashboard!$F$8:$F$21)&gt;0)*(Calc!$I$14:$I$27=code_report),ROW(Dashboard!$F$8:$F$21)-ROW(Dashboard!$F$7),""),ROW(Dashboard!F31)-ROW(Dashboard!$F$7))),"")</f>
        <v/>
      </c>
      <c r="H32" s="51"/>
      <c r="K32" s="3"/>
      <c r="L32" s="3"/>
      <c r="M32" s="3"/>
      <c r="N32" s="3"/>
      <c r="O32" s="3"/>
      <c r="P32" s="3"/>
      <c r="Q32" s="3"/>
    </row>
    <row r="33" spans="2:17" x14ac:dyDescent="0.25">
      <c r="B33" s="55"/>
      <c r="C33" s="60"/>
      <c r="D33" s="60"/>
      <c r="E33" s="60"/>
      <c r="F33" s="60"/>
      <c r="G33" s="69" t="str">
        <f t="array" ref="G33">IFERROR(INDEX(Dashboard!$F$8:$F$21,SMALL(IF((LEN(Dashboard!$F$8:$F$21)&gt;0)*(Calc!$I$14:$I$27=code_report),ROW(Dashboard!$F$8:$F$21)-ROW(Dashboard!$F$7),""),ROW(Dashboard!F32)-ROW(Dashboard!$F$7))),"")</f>
        <v/>
      </c>
      <c r="H33" s="51"/>
      <c r="K33" s="3"/>
      <c r="L33" s="3"/>
      <c r="M33" s="3"/>
      <c r="N33" s="3"/>
      <c r="O33" s="3"/>
      <c r="P33" s="3"/>
      <c r="Q33" s="3"/>
    </row>
    <row r="34" spans="2:17" x14ac:dyDescent="0.25">
      <c r="B34" s="55"/>
      <c r="C34" s="60"/>
      <c r="D34" s="60"/>
      <c r="E34" s="60"/>
      <c r="F34" s="60"/>
      <c r="G34" s="69" t="str">
        <f t="array" ref="G34">IFERROR(INDEX(Dashboard!$F$8:$F$21,SMALL(IF((LEN(Dashboard!$F$8:$F$21)&gt;0)*(Calc!$I$14:$I$27=code_report),ROW(Dashboard!$F$8:$F$21)-ROW(Dashboard!$F$7),""),ROW(Dashboard!F33)-ROW(Dashboard!$F$7))),"")</f>
        <v/>
      </c>
      <c r="H34" s="51"/>
      <c r="K34" s="3"/>
      <c r="L34" s="3"/>
      <c r="M34" s="3"/>
      <c r="N34" s="3"/>
    </row>
    <row r="35" spans="2:17" x14ac:dyDescent="0.25">
      <c r="B35" s="55"/>
      <c r="C35" s="60"/>
      <c r="D35" s="60"/>
      <c r="E35" s="60"/>
      <c r="F35" s="60"/>
      <c r="G35" s="69" t="str">
        <f t="array" ref="G35">IFERROR(INDEX(Dashboard!$F$8:$F$21,SMALL(IF((LEN(Dashboard!$F$8:$F$21)&gt;0)*(Calc!$I$14:$I$27=code_report),ROW(Dashboard!$F$8:$F$21)-ROW(Dashboard!$F$7),""),ROW(Dashboard!F34)-ROW(Dashboard!$F$7))),"")</f>
        <v/>
      </c>
      <c r="H35" s="51"/>
      <c r="K35" s="3"/>
      <c r="L35" s="3"/>
      <c r="M35" s="3"/>
      <c r="N35" s="3"/>
    </row>
    <row r="36" spans="2:17" x14ac:dyDescent="0.25">
      <c r="B36" s="55"/>
      <c r="C36" s="60"/>
      <c r="D36" s="60"/>
      <c r="E36" s="60"/>
      <c r="F36" s="60"/>
      <c r="G36" s="69" t="str">
        <f t="array" ref="G36">IFERROR(INDEX(Dashboard!$F$8:$F$21,SMALL(IF((LEN(Dashboard!$F$8:$F$21)&gt;0)*(Calc!$I$14:$I$27=code_report),ROW(Dashboard!$F$8:$F$21)-ROW(Dashboard!$F$7),""),ROW(Dashboard!F35)-ROW(Dashboard!$F$7))),"")</f>
        <v/>
      </c>
      <c r="H36" s="51"/>
      <c r="K36" s="3"/>
      <c r="L36" s="3"/>
      <c r="M36" s="3"/>
      <c r="N36" s="3"/>
    </row>
    <row r="37" spans="2:17" x14ac:dyDescent="0.25">
      <c r="B37" s="55"/>
      <c r="C37" s="60"/>
      <c r="D37" s="60"/>
      <c r="E37" s="60"/>
      <c r="F37" s="60"/>
      <c r="G37" s="126" t="str">
        <f t="array" ref="G37">IFERROR(INDEX(Dashboard!$F$8:$F$21,SMALL(IF((LEN(Dashboard!$F$8:$F$21)&gt;0)*(Calc!$I$14:$I$27=code_report),ROW(Dashboard!$F$8:$F$21)-ROW(Dashboard!$F$7),""),ROW(Dashboard!F36)-ROW(Dashboard!$F$7))),"")</f>
        <v/>
      </c>
      <c r="H37" s="51"/>
      <c r="K37" s="3"/>
      <c r="L37" s="3"/>
      <c r="M37" s="3"/>
      <c r="N37" s="3"/>
    </row>
    <row r="38" spans="2:17" ht="15" customHeight="1" x14ac:dyDescent="0.25">
      <c r="B38" s="56"/>
      <c r="C38" s="57"/>
      <c r="D38" s="57"/>
      <c r="E38" s="57"/>
      <c r="F38" s="57"/>
      <c r="G38" s="12"/>
      <c r="H38" s="52"/>
    </row>
    <row r="39" spans="2:17" ht="7.15" customHeight="1" x14ac:dyDescent="0.25"/>
    <row r="40" spans="2:17" s="27" customFormat="1" ht="22.9" customHeight="1" x14ac:dyDescent="0.25">
      <c r="B40" s="28"/>
      <c r="C40" s="28"/>
      <c r="D40" s="29"/>
      <c r="E40" s="28"/>
      <c r="F40" s="28"/>
      <c r="G40" s="28"/>
      <c r="H40" s="28"/>
    </row>
  </sheetData>
  <sheetProtection algorithmName="SHA-512" hashValue="8cbzsy0eTkTzjAlLhsq7H/xSpp1+AX+kF5UpdNY9cnWW26++9ukVqenAuY4OkyHU5CCyYEs2WeNW0a/WTBjaRg==" saltValue="eBM+VNtJIsQDq/sq81Cv9Q==" spinCount="100000" sheet="1" objects="1" scenarios="1"/>
  <dataValidations count="2">
    <dataValidation type="list" allowBlank="1" showInputMessage="1" showErrorMessage="1" sqref="E10" xr:uid="{0D0FA014-FC54-4578-A543-C7AFB805A6F4}">
      <formula1>"Quick Wins,Major Projects,Fills-In,Thankless Tasks"</formula1>
    </dataValidation>
    <dataValidation type="list" allowBlank="1" showInputMessage="1" showErrorMessage="1" sqref="E13" xr:uid="{7A6D1CDC-7523-46DF-821A-8D7BF7AB43E5}">
      <formula1>"Not Started,In Progress,Done"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7E81A-54EB-4ADA-9F28-DEF8359A460E}">
  <sheetPr codeName="Sheet2"/>
  <dimension ref="B6:L36"/>
  <sheetViews>
    <sheetView showGridLines="0" showRowColHeaders="0" workbookViewId="0"/>
  </sheetViews>
  <sheetFormatPr defaultRowHeight="15" x14ac:dyDescent="0.25"/>
  <cols>
    <col min="1" max="1" width="5.7109375" style="20" customWidth="1"/>
    <col min="2" max="2" width="9.140625" style="20"/>
    <col min="3" max="4" width="50.7109375" style="20" customWidth="1"/>
    <col min="5" max="5" width="9.140625" style="20"/>
    <col min="6" max="6" width="5.7109375" style="20" customWidth="1"/>
    <col min="7" max="12" width="15.7109375" style="20" customWidth="1"/>
    <col min="13" max="14" width="9.140625" style="20"/>
    <col min="15" max="15" width="15" style="20" bestFit="1" customWidth="1"/>
    <col min="16" max="16" width="10.85546875" style="20" bestFit="1" customWidth="1"/>
    <col min="17" max="16384" width="9.140625" style="20"/>
  </cols>
  <sheetData>
    <row r="6" spans="2:12" ht="15.75" thickBot="1" x14ac:dyDescent="0.3"/>
    <row r="7" spans="2:12" ht="15.75" x14ac:dyDescent="0.25">
      <c r="B7" s="120" t="str">
        <f>IFERROR(IF(INDEX(Dashboard!$F$8:$I$21,MATCH(Calc!$C7,Dashboard!$F$8:$F$21,0),MATCH("Status",Dashboard!$F$7:$I$7,0))="Done","No","Yes"),"")</f>
        <v>Yes</v>
      </c>
      <c r="C7" s="127" t="str">
        <f t="array" ref="C7">IFERROR(INDEX(Dashboard!$F$8:$F$21,SMALL(IF((LEN(Dashboard!$F$8:$F$21)&gt;0)*(Calc!$G$14:$G$27=1),ROW(Dashboard!$F$8:$F$21)-ROW(Dashboard!$F$7),""),ROW(Dashboard!F8)-ROW(Dashboard!$F$7))),"")</f>
        <v>Social media management</v>
      </c>
      <c r="D7" s="25" t="str">
        <f t="array" ref="D7">IFERROR(INDEX(Dashboard!$F$8:$F$21,SMALL(IF((LEN(Dashboard!$F$8:$F$21)&gt;0)*(Calc!$G$14:$G$27=2),ROW(Dashboard!$F$8:$F$21)-ROW(Dashboard!$F$7),""),ROW(Dashboard!F8)-ROW(Dashboard!$F$7))),"")</f>
        <v>Manage inventory &amp; orders</v>
      </c>
      <c r="E7" s="123" t="str">
        <f>IFERROR(IF(INDEX(Dashboard!$F$8:$I$21,MATCH(Calc!$D7,Dashboard!$F$8:$F$21,0),MATCH("Status",Dashboard!$F$7:$I$7,0))="Done","No","Yes"),"")</f>
        <v>Yes</v>
      </c>
      <c r="I7" s="86" t="s">
        <v>21</v>
      </c>
      <c r="J7" s="86" t="s">
        <v>22</v>
      </c>
      <c r="K7" s="86" t="s">
        <v>23</v>
      </c>
      <c r="L7" s="86" t="s">
        <v>24</v>
      </c>
    </row>
    <row r="8" spans="2:12" ht="15.75" x14ac:dyDescent="0.25">
      <c r="B8" s="121" t="str">
        <f>IFERROR(IF(INDEX(Dashboard!$F$8:$I$21,MATCH(Calc!$C8,Dashboard!$F$8:$F$21,0),MATCH("Status",Dashboard!$F$7:$I$7,0))="Done","No","Yes"),"")</f>
        <v>No</v>
      </c>
      <c r="C8" s="128" t="str">
        <f t="array" ref="C8">IFERROR(INDEX(Dashboard!$F$8:$F$21,SMALL(IF((LEN(Dashboard!$F$8:$F$21)&gt;0)*(Calc!$G$14:$G$27=1),ROW(Dashboard!$F$8:$F$21)-ROW(Dashboard!$F$7),""),ROW(Dashboard!F9)-ROW(Dashboard!$F$7))),"")</f>
        <v>Tracking competitor SEO</v>
      </c>
      <c r="D8" s="26" t="str">
        <f t="array" ref="D8">IFERROR(INDEX(Dashboard!$F$8:$F$21,SMALL(IF((LEN(Dashboard!$F$8:$F$21)&gt;0)*(Calc!$G$14:$G$27=2),ROW(Dashboard!$F$8:$F$21)-ROW(Dashboard!$F$7),""),ROW(Dashboard!F9)-ROW(Dashboard!$F$7))),"")</f>
        <v>Mobile app development</v>
      </c>
      <c r="E8" s="124" t="str">
        <f>IFERROR(IF(INDEX(Dashboard!$F$8:$I$21,MATCH(Calc!$D8,Dashboard!$F$8:$F$21,0),MATCH("Status",Dashboard!$F$7:$I$7,0))="Done","No","Yes"),"")</f>
        <v>Yes</v>
      </c>
      <c r="H8" s="86" t="s">
        <v>25</v>
      </c>
      <c r="I8" s="85">
        <f>SUM($I$9:$I$11)</f>
        <v>2</v>
      </c>
      <c r="J8" s="85">
        <f>SUM($J$9:$J$11)</f>
        <v>3</v>
      </c>
      <c r="K8" s="85">
        <f>SUM($K$9:$K$11)</f>
        <v>3</v>
      </c>
      <c r="L8" s="85">
        <f>SUM($L$9:$L$11)</f>
        <v>2</v>
      </c>
    </row>
    <row r="9" spans="2:12" ht="15.75" x14ac:dyDescent="0.25">
      <c r="B9" s="121" t="str">
        <f>IFERROR(IF(INDEX(Dashboard!$F$8:$I$21,MATCH(Calc!$C9,Dashboard!$F$8:$F$21,0),MATCH("Status",Dashboard!$F$7:$I$7,0))="Done","No","Yes"),"")</f>
        <v/>
      </c>
      <c r="C9" s="128" t="str">
        <f t="array" ref="C9">IFERROR(INDEX(Dashboard!$F$8:$F$21,SMALL(IF((LEN(Dashboard!$F$8:$F$21)&gt;0)*(Calc!$G$14:$G$27=1),ROW(Dashboard!$F$8:$F$21)-ROW(Dashboard!$F$7),""),ROW(Dashboard!F10)-ROW(Dashboard!$F$7))),"")</f>
        <v/>
      </c>
      <c r="D9" s="26" t="str">
        <f t="array" ref="D9">IFERROR(INDEX(Dashboard!$F$8:$F$21,SMALL(IF((LEN(Dashboard!$F$8:$F$21)&gt;0)*(Calc!$G$14:$G$27=2),ROW(Dashboard!$F$8:$F$21)-ROW(Dashboard!$F$7),""),ROW(Dashboard!F10)-ROW(Dashboard!$F$7))),"")</f>
        <v>Refund process development</v>
      </c>
      <c r="E9" s="124" t="str">
        <f>IFERROR(IF(INDEX(Dashboard!$F$8:$I$21,MATCH(Calc!$D9,Dashboard!$F$8:$F$21,0),MATCH("Status",Dashboard!$F$7:$I$7,0))="Done","No","Yes"),"")</f>
        <v>Yes</v>
      </c>
      <c r="G9" s="86" t="s">
        <v>18</v>
      </c>
      <c r="H9" s="85">
        <f>IFERROR(SUM($I$9:$L$9),"")</f>
        <v>3</v>
      </c>
      <c r="I9" s="85">
        <f>IFERROR(COUNTIFS(Calc!$G$14:$G$27,1,Calc!$H$14:$H$27,1),"")</f>
        <v>1</v>
      </c>
      <c r="J9" s="85">
        <f>IFERROR(COUNTIFS(Calc!$G$14:$G$27,2,Calc!$H$14:$H$27,1),"")</f>
        <v>0</v>
      </c>
      <c r="K9" s="85">
        <f>IFERROR(COUNTIFS(Calc!$G$14:$G$27,3,Calc!$H$14:$H$27,1),"")</f>
        <v>1</v>
      </c>
      <c r="L9" s="85">
        <f>IFERROR(COUNTIFS(Calc!$G$14:$G$27,4,Calc!$H$14:$H$27,1),"")</f>
        <v>1</v>
      </c>
    </row>
    <row r="10" spans="2:12" ht="15.75" x14ac:dyDescent="0.25">
      <c r="B10" s="121" t="str">
        <f>IFERROR(IF(INDEX(Dashboard!$F$8:$I$21,MATCH(Calc!$C10,Dashboard!$F$8:$F$21,0),MATCH("Status",Dashboard!$F$7:$I$7,0))="Done","No","Yes"),"")</f>
        <v/>
      </c>
      <c r="C10" s="128" t="str">
        <f t="array" ref="C10">IFERROR(INDEX(Dashboard!$F$8:$F$21,SMALL(IF((LEN(Dashboard!$F$8:$F$21)&gt;0)*(Calc!$G$14:$G$27=1),ROW(Dashboard!$F$8:$F$21)-ROW(Dashboard!$F$7),""),ROW(Dashboard!F11)-ROW(Dashboard!$F$7))),"")</f>
        <v/>
      </c>
      <c r="D10" s="26" t="str">
        <f t="array" ref="D10">IFERROR(INDEX(Dashboard!$F$8:$F$21,SMALL(IF((LEN(Dashboard!$F$8:$F$21)&gt;0)*(Calc!$G$14:$G$27=2),ROW(Dashboard!$F$8:$F$21)-ROW(Dashboard!$F$7),""),ROW(Dashboard!F11)-ROW(Dashboard!$F$7))),"")</f>
        <v/>
      </c>
      <c r="E10" s="124" t="str">
        <f>IFERROR(IF(INDEX(Dashboard!$F$8:$I$21,MATCH(Calc!$D10,Dashboard!$F$8:$F$21,0),MATCH("Status",Dashboard!$F$7:$I$7,0))="Done","No","Yes"),"")</f>
        <v/>
      </c>
      <c r="G10" s="86" t="s">
        <v>19</v>
      </c>
      <c r="H10" s="85">
        <f>IFERROR(SUM($I$10:$L$10),"")</f>
        <v>5</v>
      </c>
      <c r="I10" s="85">
        <f>IFERROR(COUNTIFS(Calc!$G$14:$G$27,1,Calc!$H$14:$H$27,2),"")</f>
        <v>0</v>
      </c>
      <c r="J10" s="85">
        <f>IFERROR(COUNTIFS(Calc!$G$14:$G$27,2,Calc!$H$14:$H$27,2),"")</f>
        <v>3</v>
      </c>
      <c r="K10" s="85">
        <f>IFERROR(COUNTIFS(Calc!$G$14:$G$27,3,Calc!$H$14:$H$27,2),"")</f>
        <v>1</v>
      </c>
      <c r="L10" s="85">
        <f>IFERROR(COUNTIFS(Calc!$G$14:$G$27,4,Calc!$H$14:$H$27,2),"")</f>
        <v>1</v>
      </c>
    </row>
    <row r="11" spans="2:12" ht="15.75" x14ac:dyDescent="0.25">
      <c r="B11" s="121" t="str">
        <f>IFERROR(IF(INDEX(Dashboard!$F$8:$I$21,MATCH(Calc!$C11,Dashboard!$F$8:$F$21,0),MATCH("Status",Dashboard!$F$7:$I$7,0))="Done","No","Yes"),"")</f>
        <v/>
      </c>
      <c r="C11" s="128" t="str">
        <f t="array" ref="C11">IFERROR(INDEX(Dashboard!$F$8:$F$21,SMALL(IF((LEN(Dashboard!$F$8:$F$21)&gt;0)*(Calc!$G$14:$G$27=1),ROW(Dashboard!$F$8:$F$21)-ROW(Dashboard!$F$7),""),ROW(Dashboard!F12)-ROW(Dashboard!$F$7))),"")</f>
        <v/>
      </c>
      <c r="D11" s="26" t="str">
        <f t="array" ref="D11">IFERROR(INDEX(Dashboard!$F$8:$F$21,SMALL(IF((LEN(Dashboard!$F$8:$F$21)&gt;0)*(Calc!$G$14:$G$27=2),ROW(Dashboard!$F$8:$F$21)-ROW(Dashboard!$F$7),""),ROW(Dashboard!F12)-ROW(Dashboard!$F$7))),"")</f>
        <v/>
      </c>
      <c r="E11" s="124" t="str">
        <f>IFERROR(IF(INDEX(Dashboard!$F$8:$I$21,MATCH(Calc!$D11,Dashboard!$F$8:$F$21,0),MATCH("Status",Dashboard!$F$7:$I$7,0))="Done","No","Yes"),"")</f>
        <v/>
      </c>
      <c r="G11" s="86" t="s">
        <v>20</v>
      </c>
      <c r="H11" s="85">
        <f>IFERROR(SUM($I$11:$L$11),"")</f>
        <v>2</v>
      </c>
      <c r="I11" s="85">
        <f>IFERROR(COUNTIFS(Calc!$G$14:$G$27,1,Calc!$H$14:$H$27,3),"")</f>
        <v>1</v>
      </c>
      <c r="J11" s="85">
        <f>IFERROR(COUNTIFS(Calc!$G$14:$G$27,2,Calc!$H$14:$H$27,3),"")</f>
        <v>0</v>
      </c>
      <c r="K11" s="85">
        <f>IFERROR(COUNTIFS(Calc!$G$14:$G$27,3,Calc!$H$14:$H$27,3),"")</f>
        <v>1</v>
      </c>
      <c r="L11" s="85">
        <f>IFERROR(COUNTIFS(Calc!$G$14:$G$27,4,Calc!$H$14:$H$27,3),"")</f>
        <v>0</v>
      </c>
    </row>
    <row r="12" spans="2:12" ht="15.75" x14ac:dyDescent="0.25">
      <c r="B12" s="121" t="str">
        <f>IFERROR(IF(INDEX(Dashboard!$F$8:$I$21,MATCH(Calc!$C12,Dashboard!$F$8:$F$21,0),MATCH("Status",Dashboard!$F$7:$I$7,0))="Done","No","Yes"),"")</f>
        <v/>
      </c>
      <c r="C12" s="128" t="str">
        <f t="array" ref="C12">IFERROR(INDEX(Dashboard!$F$8:$F$21,SMALL(IF((LEN(Dashboard!$F$8:$F$21)&gt;0)*(Calc!$G$14:$G$27=1),ROW(Dashboard!$F$8:$F$21)-ROW(Dashboard!$F$7),""),ROW(Dashboard!F13)-ROW(Dashboard!$F$7))),"")</f>
        <v/>
      </c>
      <c r="D12" s="26" t="str">
        <f t="array" ref="D12">IFERROR(INDEX(Dashboard!$F$8:$F$21,SMALL(IF((LEN(Dashboard!$F$8:$F$21)&gt;0)*(Calc!$G$14:$G$27=2),ROW(Dashboard!$F$8:$F$21)-ROW(Dashboard!$F$7),""),ROW(Dashboard!F13)-ROW(Dashboard!$F$7))),"")</f>
        <v/>
      </c>
      <c r="E12" s="124" t="str">
        <f>IFERROR(IF(INDEX(Dashboard!$F$8:$I$21,MATCH(Calc!$D12,Dashboard!$F$8:$F$21,0),MATCH("Status",Dashboard!$F$7:$I$7,0))="Done","No","Yes"),"")</f>
        <v/>
      </c>
    </row>
    <row r="13" spans="2:12" ht="15.75" x14ac:dyDescent="0.25">
      <c r="B13" s="121" t="str">
        <f>IFERROR(IF(INDEX(Dashboard!$F$8:$I$21,MATCH(Calc!$C13,Dashboard!$F$8:$F$21,0),MATCH("Status",Dashboard!$F$7:$I$7,0))="Done","No","Yes"),"")</f>
        <v/>
      </c>
      <c r="C13" s="128" t="str">
        <f t="array" ref="C13">IFERROR(INDEX(Dashboard!$F$8:$F$21,SMALL(IF((LEN(Dashboard!$F$8:$F$21)&gt;0)*(Calc!$G$14:$G$27=1),ROW(Dashboard!$F$8:$F$21)-ROW(Dashboard!$F$7),""),ROW(Dashboard!F14)-ROW(Dashboard!$F$7))),"")</f>
        <v/>
      </c>
      <c r="D13" s="26" t="str">
        <f t="array" ref="D13">IFERROR(INDEX(Dashboard!$F$8:$F$21,SMALL(IF((LEN(Dashboard!$F$8:$F$21)&gt;0)*(Calc!$G$14:$G$27=2),ROW(Dashboard!$F$8:$F$21)-ROW(Dashboard!$F$7),""),ROW(Dashboard!F14)-ROW(Dashboard!$F$7))),"")</f>
        <v/>
      </c>
      <c r="E13" s="124" t="str">
        <f>IFERROR(IF(INDEX(Dashboard!$F$8:$I$21,MATCH(Calc!$D13,Dashboard!$F$8:$F$21,0),MATCH("Status",Dashboard!$F$7:$I$7,0))="Done","No","Yes"),"")</f>
        <v/>
      </c>
      <c r="G13" s="73" t="s">
        <v>26</v>
      </c>
      <c r="H13" s="73" t="s">
        <v>5</v>
      </c>
      <c r="I13" s="74" t="s">
        <v>30</v>
      </c>
      <c r="K13" s="73" t="s">
        <v>26</v>
      </c>
      <c r="L13" s="75" t="s">
        <v>27</v>
      </c>
    </row>
    <row r="14" spans="2:12" ht="15.75" x14ac:dyDescent="0.25">
      <c r="B14" s="121" t="str">
        <f>IFERROR(IF(INDEX(Dashboard!$F$8:$I$21,MATCH(Calc!$C14,Dashboard!$F$8:$F$21,0),MATCH("Status",Dashboard!$F$7:$I$7,0))="Done","No","Yes"),"")</f>
        <v/>
      </c>
      <c r="C14" s="128" t="str">
        <f t="array" ref="C14">IFERROR(INDEX(Dashboard!$F$8:$F$21,SMALL(IF((LEN(Dashboard!$F$8:$F$21)&gt;0)*(Calc!$G$14:$G$27=1),ROW(Dashboard!$F$8:$F$21)-ROW(Dashboard!$F$7),""),ROW(Dashboard!F15)-ROW(Dashboard!$F$7))),"")</f>
        <v/>
      </c>
      <c r="D14" s="26" t="str">
        <f t="array" ref="D14">IFERROR(INDEX(Dashboard!$F$8:$F$21,SMALL(IF((LEN(Dashboard!$F$8:$F$21)&gt;0)*(Calc!$G$14:$G$27=2),ROW(Dashboard!$F$8:$F$21)-ROW(Dashboard!$F$7),""),ROW(Dashboard!F15)-ROW(Dashboard!$F$7))),"")</f>
        <v/>
      </c>
      <c r="E14" s="124" t="str">
        <f>IFERROR(IF(INDEX(Dashboard!$F$8:$I$21,MATCH(Calc!$D14,Dashboard!$F$8:$F$21,0),MATCH("Status",Dashboard!$F$7:$I$7,0))="Done","No","Yes"),"")</f>
        <v/>
      </c>
      <c r="G14" s="34">
        <f>IFERROR(IF(AND(Dashboard!G8="High",Dashboard!H8="Low"),1,IF(AND(Dashboard!G8="High",Dashboard!H8="High"),2,IF(AND(Dashboard!G8="Low",Dashboard!H8="Low"),3,IF(AND(Dashboard!G8="Low",Dashboard!H8="High"),4,"")))),"")</f>
        <v>3</v>
      </c>
      <c r="H14" s="34">
        <f>IFERROR(IF(Dashboard!I8="Not started",1,IF(Dashboard!I8="In progress",2,IF(Dashboard!I8="Done",3,""))),"")</f>
        <v>2</v>
      </c>
      <c r="I14" s="35" t="str">
        <f t="shared" ref="I14" si="0">IFERROR(G14&amp;H14,"")</f>
        <v>32</v>
      </c>
      <c r="K14" s="76" t="s">
        <v>21</v>
      </c>
      <c r="L14" s="77">
        <v>1</v>
      </c>
    </row>
    <row r="15" spans="2:12" ht="15.75" x14ac:dyDescent="0.25">
      <c r="B15" s="121" t="str">
        <f>IFERROR(IF(INDEX(Dashboard!$F$8:$I$21,MATCH(Calc!$C15,Dashboard!$F$8:$F$21,0),MATCH("Status",Dashboard!$F$7:$I$7,0))="Done","No","Yes"),"")</f>
        <v/>
      </c>
      <c r="C15" s="128" t="str">
        <f t="array" ref="C15">IFERROR(INDEX(Dashboard!$F$8:$F$21,SMALL(IF((LEN(Dashboard!$F$8:$F$21)&gt;0)*(Calc!$G$14:$G$27=1),ROW(Dashboard!$F$8:$F$21)-ROW(Dashboard!$F$7),""),ROW(Dashboard!F16)-ROW(Dashboard!$F$7))),"")</f>
        <v/>
      </c>
      <c r="D15" s="26" t="str">
        <f t="array" ref="D15">IFERROR(INDEX(Dashboard!$F$8:$F$21,SMALL(IF((LEN(Dashboard!$F$8:$F$21)&gt;0)*(Calc!$G$14:$G$27=2),ROW(Dashboard!$F$8:$F$21)-ROW(Dashboard!$F$7),""),ROW(Dashboard!F16)-ROW(Dashboard!$F$7))),"")</f>
        <v/>
      </c>
      <c r="E15" s="124" t="str">
        <f>IFERROR(IF(INDEX(Dashboard!$F$8:$I$21,MATCH(Calc!$D15,Dashboard!$F$8:$F$21,0),MATCH("Status",Dashboard!$F$7:$I$7,0))="Done","No","Yes"),"")</f>
        <v/>
      </c>
      <c r="G15" s="34">
        <f>IFERROR(IF(AND(Dashboard!G9="High",Dashboard!H9="Low"),1,IF(AND(Dashboard!G9="High",Dashboard!H9="High"),2,IF(AND(Dashboard!G9="Low",Dashboard!H9="Low"),3,IF(AND(Dashboard!G9="Low",Dashboard!H9="High"),4,"")))),"")</f>
        <v>1</v>
      </c>
      <c r="H15" s="34">
        <f>IFERROR(IF(Dashboard!I9="Not started",1,IF(Dashboard!I9="In progress",2,IF(Dashboard!I9="Done",3,""))),"")</f>
        <v>1</v>
      </c>
      <c r="I15" s="36" t="str">
        <f t="shared" ref="I15:I27" si="1">IFERROR(G15&amp;H15,"")</f>
        <v>11</v>
      </c>
      <c r="K15" s="78" t="s">
        <v>22</v>
      </c>
      <c r="L15" s="34">
        <v>2</v>
      </c>
    </row>
    <row r="16" spans="2:12" ht="15.75" x14ac:dyDescent="0.25">
      <c r="B16" s="121" t="str">
        <f>IFERROR(IF(INDEX(Dashboard!$F$8:$I$21,MATCH(Calc!$C16,Dashboard!$F$8:$F$21,0),MATCH("Status",Dashboard!$F$7:$I$7,0))="Done","No","Yes"),"")</f>
        <v/>
      </c>
      <c r="C16" s="128" t="str">
        <f t="array" ref="C16">IFERROR(INDEX(Dashboard!$F$8:$F$21,SMALL(IF((LEN(Dashboard!$F$8:$F$21)&gt;0)*(Calc!$G$14:$G$27=1),ROW(Dashboard!$F$8:$F$21)-ROW(Dashboard!$F$7),""),ROW(Dashboard!F17)-ROW(Dashboard!$F$7))),"")</f>
        <v/>
      </c>
      <c r="D16" s="26" t="str">
        <f t="array" ref="D16">IFERROR(INDEX(Dashboard!$F$8:$F$21,SMALL(IF((LEN(Dashboard!$F$8:$F$21)&gt;0)*(Calc!$G$14:$G$27=2),ROW(Dashboard!$F$8:$F$21)-ROW(Dashboard!$F$7),""),ROW(Dashboard!F17)-ROW(Dashboard!$F$7))),"")</f>
        <v/>
      </c>
      <c r="E16" s="124" t="str">
        <f>IFERROR(IF(INDEX(Dashboard!$F$8:$I$21,MATCH(Calc!$D16,Dashboard!$F$8:$F$21,0),MATCH("Status",Dashboard!$F$7:$I$7,0))="Done","No","Yes"),"")</f>
        <v/>
      </c>
      <c r="G16" s="34">
        <f>IFERROR(IF(AND(Dashboard!G10="High",Dashboard!H10="Low"),1,IF(AND(Dashboard!G10="High",Dashboard!H10="High"),2,IF(AND(Dashboard!G10="Low",Dashboard!H10="Low"),3,IF(AND(Dashboard!G10="Low",Dashboard!H10="High"),4,"")))),"")</f>
        <v>3</v>
      </c>
      <c r="H16" s="34">
        <f>IFERROR(IF(Dashboard!I10="Not started",1,IF(Dashboard!I10="In progress",2,IF(Dashboard!I10="Done",3,""))),"")</f>
        <v>1</v>
      </c>
      <c r="I16" s="36" t="str">
        <f t="shared" si="1"/>
        <v>31</v>
      </c>
      <c r="K16" s="78" t="s">
        <v>28</v>
      </c>
      <c r="L16" s="34">
        <v>3</v>
      </c>
    </row>
    <row r="17" spans="2:12" ht="15.75" x14ac:dyDescent="0.25">
      <c r="B17" s="121" t="str">
        <f>IFERROR(IF(INDEX(Dashboard!$F$8:$I$21,MATCH(Calc!$C17,Dashboard!$F$8:$F$21,0),MATCH("Status",Dashboard!$F$7:$I$7,0))="Done","No","Yes"),"")</f>
        <v/>
      </c>
      <c r="C17" s="128" t="str">
        <f t="array" ref="C17">IFERROR(INDEX(Dashboard!$F$8:$F$21,SMALL(IF((LEN(Dashboard!$F$8:$F$21)&gt;0)*(Calc!$G$14:$G$27=1),ROW(Dashboard!$F$8:$F$21)-ROW(Dashboard!$F$7),""),ROW(Dashboard!F18)-ROW(Dashboard!$F$7))),"")</f>
        <v/>
      </c>
      <c r="D17" s="26" t="str">
        <f t="array" ref="D17">IFERROR(INDEX(Dashboard!$F$8:$F$21,SMALL(IF((LEN(Dashboard!$F$8:$F$21)&gt;0)*(Calc!$G$14:$G$27=2),ROW(Dashboard!$F$8:$F$21)-ROW(Dashboard!$F$7),""),ROW(Dashboard!F18)-ROW(Dashboard!$F$7))),"")</f>
        <v/>
      </c>
      <c r="E17" s="124" t="str">
        <f>IFERROR(IF(INDEX(Dashboard!$F$8:$I$21,MATCH(Calc!$D17,Dashboard!$F$8:$F$21,0),MATCH("Status",Dashboard!$F$7:$I$7,0))="Done","No","Yes"),"")</f>
        <v/>
      </c>
      <c r="G17" s="34">
        <f>IFERROR(IF(AND(Dashboard!G11="High",Dashboard!H11="Low"),1,IF(AND(Dashboard!G11="High",Dashboard!H11="High"),2,IF(AND(Dashboard!G11="Low",Dashboard!H11="Low"),3,IF(AND(Dashboard!G11="Low",Dashboard!H11="High"),4,"")))),"")</f>
        <v>3</v>
      </c>
      <c r="H17" s="34">
        <f>IFERROR(IF(Dashboard!I11="Not started",1,IF(Dashboard!I11="In progress",2,IF(Dashboard!I11="Done",3,""))),"")</f>
        <v>3</v>
      </c>
      <c r="I17" s="36" t="str">
        <f t="shared" si="1"/>
        <v>33</v>
      </c>
      <c r="K17" s="79" t="s">
        <v>24</v>
      </c>
      <c r="L17" s="37">
        <v>4</v>
      </c>
    </row>
    <row r="18" spans="2:12" ht="15.75" x14ac:dyDescent="0.25">
      <c r="B18" s="121" t="str">
        <f>IFERROR(IF(INDEX(Dashboard!$F$8:$I$21,MATCH(Calc!$C18,Dashboard!$F$8:$F$21,0),MATCH("Status",Dashboard!$F$7:$I$7,0))="Done","No","Yes"),"")</f>
        <v/>
      </c>
      <c r="C18" s="128" t="str">
        <f t="array" ref="C18">IFERROR(INDEX(Dashboard!$F$8:$F$21,SMALL(IF((LEN(Dashboard!$F$8:$F$21)&gt;0)*(Calc!$G$14:$G$27=1),ROW(Dashboard!$F$8:$F$21)-ROW(Dashboard!$F$7),""),ROW(Dashboard!F19)-ROW(Dashboard!$F$7))),"")</f>
        <v/>
      </c>
      <c r="D18" s="26" t="str">
        <f t="array" ref="D18">IFERROR(INDEX(Dashboard!$F$8:$F$21,SMALL(IF((LEN(Dashboard!$F$8:$F$21)&gt;0)*(Calc!$G$14:$G$27=2),ROW(Dashboard!$F$8:$F$21)-ROW(Dashboard!$F$7),""),ROW(Dashboard!F19)-ROW(Dashboard!$F$7))),"")</f>
        <v/>
      </c>
      <c r="E18" s="124" t="str">
        <f>IFERROR(IF(INDEX(Dashboard!$F$8:$I$21,MATCH(Calc!$D18,Dashboard!$F$8:$F$21,0),MATCH("Status",Dashboard!$F$7:$I$7,0))="Done","No","Yes"),"")</f>
        <v/>
      </c>
      <c r="G18" s="34">
        <f>IFERROR(IF(AND(Dashboard!G12="High",Dashboard!H12="Low"),1,IF(AND(Dashboard!G12="High",Dashboard!H12="High"),2,IF(AND(Dashboard!G12="Low",Dashboard!H12="Low"),3,IF(AND(Dashboard!G12="Low",Dashboard!H12="High"),4,"")))),"")</f>
        <v>4</v>
      </c>
      <c r="H18" s="34">
        <f>IFERROR(IF(Dashboard!I12="Not started",1,IF(Dashboard!I12="In progress",2,IF(Dashboard!I12="Done",3,""))),"")</f>
        <v>1</v>
      </c>
      <c r="I18" s="36" t="str">
        <f t="shared" si="1"/>
        <v>41</v>
      </c>
    </row>
    <row r="19" spans="2:12" ht="15.75" x14ac:dyDescent="0.25">
      <c r="B19" s="121" t="str">
        <f>IFERROR(IF(INDEX(Dashboard!$F$8:$I$21,MATCH(Calc!$C19,Dashboard!$F$8:$F$21,0),MATCH("Status",Dashboard!$F$7:$I$7,0))="Done","No","Yes"),"")</f>
        <v/>
      </c>
      <c r="C19" s="128" t="str">
        <f t="array" ref="C19">IFERROR(INDEX(Dashboard!$F$8:$F$21,SMALL(IF((LEN(Dashboard!$F$8:$F$21)&gt;0)*(Calc!$G$14:$G$27=1),ROW(Dashboard!$F$8:$F$21)-ROW(Dashboard!$F$7),""),ROW(Dashboard!F20)-ROW(Dashboard!$F$7))),"")</f>
        <v/>
      </c>
      <c r="D19" s="26" t="str">
        <f t="array" ref="D19">IFERROR(INDEX(Dashboard!$F$8:$F$21,SMALL(IF((LEN(Dashboard!$F$8:$F$21)&gt;0)*(Calc!$G$14:$G$27=2),ROW(Dashboard!$F$8:$F$21)-ROW(Dashboard!$F$7),""),ROW(Dashboard!F20)-ROW(Dashboard!$F$7))),"")</f>
        <v/>
      </c>
      <c r="E19" s="124" t="str">
        <f>IFERROR(IF(INDEX(Dashboard!$F$8:$I$21,MATCH(Calc!$D19,Dashboard!$F$8:$F$21,0),MATCH("Status",Dashboard!$F$7:$I$7,0))="Done","No","Yes"),"")</f>
        <v/>
      </c>
      <c r="G19" s="34">
        <f>IFERROR(IF(AND(Dashboard!G13="High",Dashboard!H13="Low"),1,IF(AND(Dashboard!G13="High",Dashboard!H13="High"),2,IF(AND(Dashboard!G13="Low",Dashboard!H13="Low"),3,IF(AND(Dashboard!G13="Low",Dashboard!H13="High"),4,"")))),"")</f>
        <v>4</v>
      </c>
      <c r="H19" s="34">
        <f>IFERROR(IF(Dashboard!I13="Not started",1,IF(Dashboard!I13="In progress",2,IF(Dashboard!I13="Done",3,""))),"")</f>
        <v>2</v>
      </c>
      <c r="I19" s="36" t="str">
        <f t="shared" si="1"/>
        <v>42</v>
      </c>
      <c r="K19" s="73" t="s">
        <v>5</v>
      </c>
      <c r="L19" s="80" t="s">
        <v>27</v>
      </c>
    </row>
    <row r="20" spans="2:12" ht="15.75" x14ac:dyDescent="0.25">
      <c r="B20" s="121" t="str">
        <f>IFERROR(IF(INDEX(Dashboard!$F$8:$I$21,MATCH(Calc!$C20,Dashboard!$F$8:$F$21,0),MATCH("Status",Dashboard!$F$7:$I$7,0))="Done","No","Yes"),"")</f>
        <v/>
      </c>
      <c r="C20" s="128" t="str">
        <f t="array" ref="C20">IFERROR(INDEX(Dashboard!$F$8:$F$21,SMALL(IF((LEN(Dashboard!$F$8:$F$21)&gt;0)*(Calc!$G$14:$G$27=1),ROW(Dashboard!$F$8:$F$21)-ROW(Dashboard!$F$7),""),ROW(Dashboard!F21)-ROW(Dashboard!$F$7))),"")</f>
        <v/>
      </c>
      <c r="D20" s="26" t="str">
        <f t="array" ref="D20">IFERROR(INDEX(Dashboard!$F$8:$F$21,SMALL(IF((LEN(Dashboard!$F$8:$F$21)&gt;0)*(Calc!$G$14:$G$27=2),ROW(Dashboard!$F$8:$F$21)-ROW(Dashboard!$F$7),""),ROW(Dashboard!F21)-ROW(Dashboard!$F$7))),"")</f>
        <v/>
      </c>
      <c r="E20" s="124" t="str">
        <f>IFERROR(IF(INDEX(Dashboard!$F$8:$I$21,MATCH(Calc!$D20,Dashboard!$F$8:$F$21,0),MATCH("Status",Dashboard!$F$7:$I$7,0))="Done","No","Yes"),"")</f>
        <v/>
      </c>
      <c r="G20" s="34">
        <f>IFERROR(IF(AND(Dashboard!G14="High",Dashboard!H14="Low"),1,IF(AND(Dashboard!G14="High",Dashboard!H14="High"),2,IF(AND(Dashboard!G14="Low",Dashboard!H14="Low"),3,IF(AND(Dashboard!G14="Low",Dashboard!H14="High"),4,"")))),"")</f>
        <v>2</v>
      </c>
      <c r="H20" s="34">
        <f>IFERROR(IF(Dashboard!I14="Not started",1,IF(Dashboard!I14="In progress",2,IF(Dashboard!I14="Done",3,""))),"")</f>
        <v>2</v>
      </c>
      <c r="I20" s="36" t="str">
        <f t="shared" si="1"/>
        <v>22</v>
      </c>
      <c r="K20" s="76" t="s">
        <v>16</v>
      </c>
      <c r="L20" s="81">
        <v>1</v>
      </c>
    </row>
    <row r="21" spans="2:12" ht="16.5" thickBot="1" x14ac:dyDescent="0.3">
      <c r="B21" s="122" t="str">
        <f>IFERROR(IF(INDEX(Dashboard!$F$8:$I$21,MATCH(Calc!$C21,Dashboard!$F$8:$F$21,0),MATCH("Status",Dashboard!$F$7:$I$7,0))="Done","No","Yes"),"")</f>
        <v/>
      </c>
      <c r="C21" s="129" t="str">
        <f t="array" ref="C21">IFERROR(INDEX(Dashboard!$F$8:$F$21,SMALL(IF((LEN(Dashboard!$F$8:$F$21)&gt;0)*(Calc!$G$14:$G$27=1),ROW(Dashboard!$F$8:$F$21)-ROW(Dashboard!$F$7),""),ROW(Dashboard!F22)-ROW(Dashboard!$F$7))),"")</f>
        <v/>
      </c>
      <c r="D21" s="33" t="str">
        <f t="array" ref="D21">IFERROR(INDEX(Dashboard!$F$8:$F$21,SMALL(IF((LEN(Dashboard!$F$8:$F$21)&gt;0)*(Calc!$G$14:$G$27=2),ROW(Dashboard!$F$8:$F$21)-ROW(Dashboard!$F$7),""),ROW(Dashboard!F22)-ROW(Dashboard!$F$7))),"")</f>
        <v/>
      </c>
      <c r="E21" s="125" t="str">
        <f>IFERROR(IF(INDEX(Dashboard!$F$8:$I$21,MATCH(Calc!$D21,Dashboard!$F$8:$F$21,0),MATCH("Status",Dashboard!$F$7:$I$7,0))="Done","No","Yes"),"")</f>
        <v/>
      </c>
      <c r="G21" s="34">
        <f>IFERROR(IF(AND(Dashboard!G15="High",Dashboard!H15="Low"),1,IF(AND(Dashboard!G15="High",Dashboard!H15="High"),2,IF(AND(Dashboard!G15="Low",Dashboard!H15="Low"),3,IF(AND(Dashboard!G15="Low",Dashboard!H15="High"),4,"")))),"")</f>
        <v>1</v>
      </c>
      <c r="H21" s="34">
        <f>IFERROR(IF(Dashboard!I15="Not started",1,IF(Dashboard!I15="In progress",2,IF(Dashboard!I15="Done",3,""))),"")</f>
        <v>3</v>
      </c>
      <c r="I21" s="36" t="str">
        <f t="shared" si="1"/>
        <v>13</v>
      </c>
      <c r="K21" s="78" t="s">
        <v>29</v>
      </c>
      <c r="L21" s="81">
        <v>2</v>
      </c>
    </row>
    <row r="22" spans="2:12" ht="15.75" x14ac:dyDescent="0.25">
      <c r="B22" s="70" t="str">
        <f>IFERROR(IF(INDEX(Dashboard!$F$8:$I$21,MATCH(Calc!$C22,Dashboard!$F$8:$F$21,0),MATCH("Status",Dashboard!$F$7:$I$7,0))="Done","No","Yes"),"")</f>
        <v>Yes</v>
      </c>
      <c r="C22" s="127" t="str">
        <f t="array" ref="C22">IFERROR(INDEX(Dashboard!$F$8:$F$21,SMALL(IF((LEN(Dashboard!$F$8:$F$21)&gt;0)*(Calc!$G$14:$G$27=3),ROW(Dashboard!$F$8:$F$21)-ROW(Dashboard!$F$7),""),ROW(Dashboard!F8)-ROW(Dashboard!$F$7))),"")</f>
        <v>Tracking competitors' prices</v>
      </c>
      <c r="D22" s="25" t="str">
        <f t="array" ref="D22">IFERROR(INDEX(Dashboard!$F$8:$F$21,SMALL(IF((LEN(Dashboard!$F$8:$F$21)&gt;0)*(Calc!$G$14:$G$27=4),ROW(Dashboard!$F$8:$F$21)-ROW(Dashboard!$F$7),""),ROW(Dashboard!F8)-ROW(Dashboard!$F$7))),"")</f>
        <v>Uploading products</v>
      </c>
      <c r="E22" s="62" t="str">
        <f>IFERROR(IF(INDEX(Dashboard!$F$8:$I$21,MATCH(Calc!$D22,Dashboard!$F$8:$F$21,0),MATCH("Status",Dashboard!$F$7:$I$7,0))="Done","No","Yes"),"")</f>
        <v>Yes</v>
      </c>
      <c r="G22" s="34">
        <f>IFERROR(IF(AND(Dashboard!G16="High",Dashboard!H16="Low"),1,IF(AND(Dashboard!G16="High",Dashboard!H16="High"),2,IF(AND(Dashboard!G16="Low",Dashboard!H16="Low"),3,IF(AND(Dashboard!G16="Low",Dashboard!H16="High"),4,"")))),"")</f>
        <v>2</v>
      </c>
      <c r="H22" s="34">
        <f>IFERROR(IF(Dashboard!I16="Not started",1,IF(Dashboard!I16="In progress",2,IF(Dashboard!I16="Done",3,""))),"")</f>
        <v>2</v>
      </c>
      <c r="I22" s="36" t="str">
        <f t="shared" si="1"/>
        <v>22</v>
      </c>
      <c r="K22" s="79" t="s">
        <v>20</v>
      </c>
      <c r="L22" s="82">
        <v>3</v>
      </c>
    </row>
    <row r="23" spans="2:12" ht="15.75" x14ac:dyDescent="0.25">
      <c r="B23" s="70" t="str">
        <f>IFERROR(IF(INDEX(Dashboard!$F$8:$I$21,MATCH(Calc!$C23,Dashboard!$F$8:$F$21,0),MATCH("Status",Dashboard!$F$7:$I$7,0))="Done","No","Yes"),"")</f>
        <v>Yes</v>
      </c>
      <c r="C23" s="128" t="str">
        <f t="array" ref="C23">IFERROR(INDEX(Dashboard!$F$8:$F$21,SMALL(IF((LEN(Dashboard!$F$8:$F$21)&gt;0)*(Calc!$G$14:$G$27=3),ROW(Dashboard!$F$8:$F$21)-ROW(Dashboard!$F$7),""),ROW(Dashboard!F9)-ROW(Dashboard!$F$7))),"")</f>
        <v>Tracking competitor social media</v>
      </c>
      <c r="D23" s="26" t="str">
        <f t="array" ref="D23">IFERROR(INDEX(Dashboard!$F$8:$F$21,SMALL(IF((LEN(Dashboard!$F$8:$F$21)&gt;0)*(Calc!$G$14:$G$27=4),ROW(Dashboard!$F$8:$F$21)-ROW(Dashboard!$F$7),""),ROW(Dashboard!F9)-ROW(Dashboard!$F$7))),"")</f>
        <v>Website maintenance</v>
      </c>
      <c r="E23" s="62" t="str">
        <f>IFERROR(IF(INDEX(Dashboard!$F$8:$I$21,MATCH(Calc!$D23,Dashboard!$F$8:$F$21,0),MATCH("Status",Dashboard!$F$7:$I$7,0))="Done","No","Yes"),"")</f>
        <v>Yes</v>
      </c>
      <c r="G23" s="34">
        <f>IFERROR(IF(AND(Dashboard!G17="High",Dashboard!H17="Low"),1,IF(AND(Dashboard!G17="High",Dashboard!H17="High"),2,IF(AND(Dashboard!G17="Low",Dashboard!H17="Low"),3,IF(AND(Dashboard!G17="Low",Dashboard!H17="High"),4,"")))),"")</f>
        <v>2</v>
      </c>
      <c r="H23" s="34">
        <f>IFERROR(IF(Dashboard!I17="Not started",1,IF(Dashboard!I17="In progress",2,IF(Dashboard!I17="Done",3,""))),"")</f>
        <v>2</v>
      </c>
      <c r="I23" s="36" t="str">
        <f t="shared" si="1"/>
        <v>22</v>
      </c>
    </row>
    <row r="24" spans="2:12" ht="15.75" x14ac:dyDescent="0.25">
      <c r="B24" s="70" t="str">
        <f>IFERROR(IF(INDEX(Dashboard!$F$8:$I$21,MATCH(Calc!$C24,Dashboard!$F$8:$F$21,0),MATCH("Status",Dashboard!$F$7:$I$7,0))="Done","No","Yes"),"")</f>
        <v>No</v>
      </c>
      <c r="C24" s="128" t="str">
        <f t="array" ref="C24">IFERROR(INDEX(Dashboard!$F$8:$F$21,SMALL(IF((LEN(Dashboard!$F$8:$F$21)&gt;0)*(Calc!$G$14:$G$27=3),ROW(Dashboard!$F$8:$F$21)-ROW(Dashboard!$F$7),""),ROW(Dashboard!F10)-ROW(Dashboard!$F$7))),"")</f>
        <v>Creating contents for social media and blog</v>
      </c>
      <c r="D24" s="26" t="str">
        <f t="array" ref="D24">IFERROR(INDEX(Dashboard!$F$8:$F$21,SMALL(IF((LEN(Dashboard!$F$8:$F$21)&gt;0)*(Calc!$G$14:$G$27=4),ROW(Dashboard!$F$8:$F$21)-ROW(Dashboard!$F$7),""),ROW(Dashboard!F10)-ROW(Dashboard!$F$7))),"")</f>
        <v/>
      </c>
      <c r="E24" s="62" t="str">
        <f>IFERROR(IF(INDEX(Dashboard!$F$8:$I$21,MATCH(Calc!$D24,Dashboard!$F$8:$F$21,0),MATCH("Status",Dashboard!$F$7:$I$7,0))="Done","No","Yes"),"")</f>
        <v/>
      </c>
      <c r="G24" s="34" t="str">
        <f>IFERROR(IF(AND(Dashboard!G18="High",Dashboard!H18="Low"),1,IF(AND(Dashboard!G18="High",Dashboard!H18="High"),2,IF(AND(Dashboard!G18="Low",Dashboard!H18="Low"),3,IF(AND(Dashboard!G18="Low",Dashboard!H18="High"),4,"")))),"")</f>
        <v/>
      </c>
      <c r="H24" s="34" t="str">
        <f>IFERROR(IF(Dashboard!I18="Not started",1,IF(Dashboard!I18="In progress",2,IF(Dashboard!I18="Done",3,""))),"")</f>
        <v/>
      </c>
      <c r="I24" s="36" t="str">
        <f t="shared" si="1"/>
        <v/>
      </c>
      <c r="K24" s="83" t="s">
        <v>31</v>
      </c>
      <c r="L24" s="39" t="str">
        <f>INDEX($K$14:$L$17,MATCH(task_type,Calc!$K$14:$K$17,0),2)&amp;INDEX($K$20:$L$22,MATCH(status,Calc!K20:K22,0),2)</f>
        <v>22</v>
      </c>
    </row>
    <row r="25" spans="2:12" ht="15.75" x14ac:dyDescent="0.25">
      <c r="B25" s="70" t="str">
        <f>IFERROR(IF(INDEX(Dashboard!$F$8:$I$21,MATCH(Calc!$C25,Dashboard!$F$8:$F$21,0),MATCH("Status",Dashboard!$F$7:$I$7,0))="Done","No","Yes"),"")</f>
        <v/>
      </c>
      <c r="C25" s="128" t="str">
        <f t="array" ref="C25">IFERROR(INDEX(Dashboard!$F$8:$F$21,SMALL(IF((LEN(Dashboard!$F$8:$F$21)&gt;0)*(Calc!$G$14:$G$27=3),ROW(Dashboard!$F$8:$F$21)-ROW(Dashboard!$F$7),""),ROW(Dashboard!F11)-ROW(Dashboard!$F$7))),"")</f>
        <v/>
      </c>
      <c r="D25" s="26" t="str">
        <f t="array" ref="D25">IFERROR(INDEX(Dashboard!$F$8:$F$21,SMALL(IF((LEN(Dashboard!$F$8:$F$21)&gt;0)*(Calc!$G$14:$G$27=4),ROW(Dashboard!$F$8:$F$21)-ROW(Dashboard!$F$7),""),ROW(Dashboard!F11)-ROW(Dashboard!$F$7))),"")</f>
        <v/>
      </c>
      <c r="E25" s="62" t="str">
        <f>IFERROR(IF(INDEX(Dashboard!$F$8:$I$21,MATCH(Calc!$D25,Dashboard!$F$8:$F$21,0),MATCH("Status",Dashboard!$F$7:$I$7,0))="Done","No","Yes"),"")</f>
        <v/>
      </c>
      <c r="G25" s="34" t="str">
        <f>IFERROR(IF(AND(Dashboard!G19="High",Dashboard!H19="Low"),1,IF(AND(Dashboard!G19="High",Dashboard!H19="High"),2,IF(AND(Dashboard!G19="Low",Dashboard!H19="Low"),3,IF(AND(Dashboard!G19="Low",Dashboard!H19="High"),4,"")))),"")</f>
        <v/>
      </c>
      <c r="H25" s="34" t="str">
        <f>IFERROR(IF(Dashboard!I19="Not started",1,IF(Dashboard!I19="In progress",2,IF(Dashboard!I19="Done",3,""))),"")</f>
        <v/>
      </c>
      <c r="I25" s="36" t="str">
        <f t="shared" si="1"/>
        <v/>
      </c>
    </row>
    <row r="26" spans="2:12" ht="15.75" x14ac:dyDescent="0.25">
      <c r="B26" s="70" t="str">
        <f>IFERROR(IF(INDEX(Dashboard!$F$8:$I$21,MATCH(Calc!$C26,Dashboard!$F$8:$F$21,0),MATCH("Status",Dashboard!$F$7:$I$7,0))="Done","No","Yes"),"")</f>
        <v/>
      </c>
      <c r="C26" s="128" t="str">
        <f t="array" ref="C26">IFERROR(INDEX(Dashboard!$F$8:$F$21,SMALL(IF((LEN(Dashboard!$F$8:$F$21)&gt;0)*(Calc!$G$14:$G$27=3),ROW(Dashboard!$F$8:$F$21)-ROW(Dashboard!$F$7),""),ROW(Dashboard!F12)-ROW(Dashboard!$F$7))),"")</f>
        <v/>
      </c>
      <c r="D26" s="26" t="str">
        <f t="array" ref="D26">IFERROR(INDEX(Dashboard!$F$8:$F$21,SMALL(IF((LEN(Dashboard!$F$8:$F$21)&gt;0)*(Calc!$G$14:$G$27=4),ROW(Dashboard!$F$8:$F$21)-ROW(Dashboard!$F$7),""),ROW(Dashboard!F12)-ROW(Dashboard!$F$7))),"")</f>
        <v/>
      </c>
      <c r="E26" s="62" t="str">
        <f>IFERROR(IF(INDEX(Dashboard!$F$8:$I$21,MATCH(Calc!$D26,Dashboard!$F$8:$F$21,0),MATCH("Status",Dashboard!$F$7:$I$7,0))="Done","No","Yes"),"")</f>
        <v/>
      </c>
      <c r="G26" s="34" t="str">
        <f>IFERROR(IF(AND(Dashboard!G20="High",Dashboard!H20="Low"),1,IF(AND(Dashboard!G20="High",Dashboard!H20="High"),2,IF(AND(Dashboard!G20="Low",Dashboard!H20="Low"),3,IF(AND(Dashboard!G20="Low",Dashboard!H20="High"),4,"")))),"")</f>
        <v/>
      </c>
      <c r="H26" s="34" t="str">
        <f>IFERROR(IF(Dashboard!I20="Not started",1,IF(Dashboard!I20="In progress",2,IF(Dashboard!I20="Done",3,""))),"")</f>
        <v/>
      </c>
      <c r="I26" s="36" t="str">
        <f t="shared" si="1"/>
        <v/>
      </c>
    </row>
    <row r="27" spans="2:12" ht="15.75" x14ac:dyDescent="0.25">
      <c r="B27" s="70" t="str">
        <f>IFERROR(IF(INDEX(Dashboard!$F$8:$I$21,MATCH(Calc!$C27,Dashboard!$F$8:$F$21,0),MATCH("Status",Dashboard!$F$7:$I$7,0))="Done","No","Yes"),"")</f>
        <v/>
      </c>
      <c r="C27" s="128" t="str">
        <f t="array" ref="C27">IFERROR(INDEX(Dashboard!$F$8:$F$21,SMALL(IF((LEN(Dashboard!$F$8:$F$21)&gt;0)*(Calc!$G$14:$G$27=3),ROW(Dashboard!$F$8:$F$21)-ROW(Dashboard!$F$7),""),ROW(Dashboard!F13)-ROW(Dashboard!$F$7))),"")</f>
        <v/>
      </c>
      <c r="D27" s="26" t="str">
        <f t="array" ref="D27">IFERROR(INDEX(Dashboard!$F$8:$F$21,SMALL(IF((LEN(Dashboard!$F$8:$F$21)&gt;0)*(Calc!$G$14:$G$27=4),ROW(Dashboard!$F$8:$F$21)-ROW(Dashboard!$F$7),""),ROW(Dashboard!F13)-ROW(Dashboard!$F$7))),"")</f>
        <v/>
      </c>
      <c r="E27" s="62" t="str">
        <f>IFERROR(IF(INDEX(Dashboard!$F$8:$I$21,MATCH(Calc!$D27,Dashboard!$F$8:$F$21,0),MATCH("Status",Dashboard!$F$7:$I$7,0))="Done","No","Yes"),"")</f>
        <v/>
      </c>
      <c r="G27" s="37" t="str">
        <f>IFERROR(IF(AND(Dashboard!G21="High",Dashboard!H21="Low"),1,IF(AND(Dashboard!G21="High",Dashboard!H21="High"),2,IF(AND(Dashboard!G21="Low",Dashboard!H21="Low"),3,IF(AND(Dashboard!G21="Low",Dashboard!H21="High"),4,"")))),"")</f>
        <v/>
      </c>
      <c r="H27" s="37" t="str">
        <f>IFERROR(IF(Dashboard!I21="Not started",1,IF(Dashboard!I21="In progress",2,IF(Dashboard!I21="Done",3,""))),"")</f>
        <v/>
      </c>
      <c r="I27" s="38" t="str">
        <f t="shared" si="1"/>
        <v/>
      </c>
    </row>
    <row r="28" spans="2:12" ht="15.75" x14ac:dyDescent="0.25">
      <c r="B28" s="70" t="str">
        <f>IFERROR(IF(INDEX(Dashboard!$F$8:$I$21,MATCH(Calc!$C28,Dashboard!$F$8:$F$21,0),MATCH("Status",Dashboard!$F$7:$I$7,0))="Done","No","Yes"),"")</f>
        <v/>
      </c>
      <c r="C28" s="128" t="str">
        <f t="array" ref="C28">IFERROR(INDEX(Dashboard!$F$8:$F$21,SMALL(IF((LEN(Dashboard!$F$8:$F$21)&gt;0)*(Calc!$G$14:$G$27=3),ROW(Dashboard!$F$8:$F$21)-ROW(Dashboard!$F$7),""),ROW(Dashboard!F14)-ROW(Dashboard!$F$7))),"")</f>
        <v/>
      </c>
      <c r="D28" s="26" t="str">
        <f t="array" ref="D28">IFERROR(INDEX(Dashboard!$F$8:$F$21,SMALL(IF((LEN(Dashboard!$F$8:$F$21)&gt;0)*(Calc!$G$14:$G$27=4),ROW(Dashboard!$F$8:$F$21)-ROW(Dashboard!$F$7),""),ROW(Dashboard!F14)-ROW(Dashboard!$F$7))),"")</f>
        <v/>
      </c>
      <c r="E28" s="62" t="str">
        <f>IFERROR(IF(INDEX(Dashboard!$F$8:$I$21,MATCH(Calc!$D28,Dashboard!$F$8:$F$21,0),MATCH("Status",Dashboard!$F$7:$I$7,0))="Done","No","Yes"),"")</f>
        <v/>
      </c>
    </row>
    <row r="29" spans="2:12" ht="15.75" x14ac:dyDescent="0.25">
      <c r="B29" s="70" t="str">
        <f>IFERROR(IF(INDEX(Dashboard!$F$8:$I$21,MATCH(Calc!$C29,Dashboard!$F$8:$F$21,0),MATCH("Status",Dashboard!$F$7:$I$7,0))="Done","No","Yes"),"")</f>
        <v/>
      </c>
      <c r="C29" s="128" t="str">
        <f t="array" ref="C29">IFERROR(INDEX(Dashboard!$F$8:$F$21,SMALL(IF((LEN(Dashboard!$F$8:$F$21)&gt;0)*(Calc!$G$14:$G$27=3),ROW(Dashboard!$F$8:$F$21)-ROW(Dashboard!$F$7),""),ROW(Dashboard!F15)-ROW(Dashboard!$F$7))),"")</f>
        <v/>
      </c>
      <c r="D29" s="26" t="str">
        <f t="array" ref="D29">IFERROR(INDEX(Dashboard!$F$8:$F$21,SMALL(IF((LEN(Dashboard!$F$8:$F$21)&gt;0)*(Calc!$G$14:$G$27=4),ROW(Dashboard!$F$8:$F$21)-ROW(Dashboard!$F$7),""),ROW(Dashboard!F15)-ROW(Dashboard!$F$7))),"")</f>
        <v/>
      </c>
      <c r="E29" s="62" t="str">
        <f>IFERROR(IF(INDEX(Dashboard!$F$8:$I$21,MATCH(Calc!$D29,Dashboard!$F$8:$F$21,0),MATCH("Status",Dashboard!$F$7:$I$7,0))="Done","No","Yes"),"")</f>
        <v/>
      </c>
    </row>
    <row r="30" spans="2:12" ht="15.75" x14ac:dyDescent="0.25">
      <c r="B30" s="70" t="str">
        <f>IFERROR(IF(INDEX(Dashboard!$F$8:$I$21,MATCH(Calc!$C30,Dashboard!$F$8:$F$21,0),MATCH("Status",Dashboard!$F$7:$I$7,0))="Done","No","Yes"),"")</f>
        <v/>
      </c>
      <c r="C30" s="128" t="str">
        <f t="array" ref="C30">IFERROR(INDEX(Dashboard!$F$8:$F$21,SMALL(IF((LEN(Dashboard!$F$8:$F$21)&gt;0)*(Calc!$G$14:$G$27=3),ROW(Dashboard!$F$8:$F$21)-ROW(Dashboard!$F$7),""),ROW(Dashboard!F16)-ROW(Dashboard!$F$7))),"")</f>
        <v/>
      </c>
      <c r="D30" s="26" t="str">
        <f t="array" ref="D30">IFERROR(INDEX(Dashboard!$F$8:$F$21,SMALL(IF((LEN(Dashboard!$F$8:$F$21)&gt;0)*(Calc!$G$14:$G$27=4),ROW(Dashboard!$F$8:$F$21)-ROW(Dashboard!$F$7),""),ROW(Dashboard!F16)-ROW(Dashboard!$F$7))),"")</f>
        <v/>
      </c>
      <c r="E30" s="62" t="str">
        <f>IFERROR(IF(INDEX(Dashboard!$F$8:$I$21,MATCH(Calc!$D30,Dashboard!$F$8:$F$21,0),MATCH("Status",Dashboard!$F$7:$I$7,0))="Done","No","Yes"),"")</f>
        <v/>
      </c>
    </row>
    <row r="31" spans="2:12" ht="15.75" x14ac:dyDescent="0.25">
      <c r="B31" s="70" t="str">
        <f>IFERROR(IF(INDEX(Dashboard!$F$8:$I$21,MATCH(Calc!$C31,Dashboard!$F$8:$F$21,0),MATCH("Status",Dashboard!$F$7:$I$7,0))="Done","No","Yes"),"")</f>
        <v/>
      </c>
      <c r="C31" s="128" t="str">
        <f t="array" ref="C31">IFERROR(INDEX(Dashboard!$F$8:$F$21,SMALL(IF((LEN(Dashboard!$F$8:$F$21)&gt;0)*(Calc!$G$14:$G$27=3),ROW(Dashboard!$F$8:$F$21)-ROW(Dashboard!$F$7),""),ROW(Dashboard!F17)-ROW(Dashboard!$F$7))),"")</f>
        <v/>
      </c>
      <c r="D31" s="26" t="str">
        <f t="array" ref="D31">IFERROR(INDEX(Dashboard!$F$8:$F$21,SMALL(IF((LEN(Dashboard!$F$8:$F$21)&gt;0)*(Calc!$G$14:$G$27=4),ROW(Dashboard!$F$8:$F$21)-ROW(Dashboard!$F$7),""),ROW(Dashboard!F17)-ROW(Dashboard!$F$7))),"")</f>
        <v/>
      </c>
      <c r="E31" s="62" t="str">
        <f>IFERROR(IF(INDEX(Dashboard!$F$8:$I$21,MATCH(Calc!$D31,Dashboard!$F$8:$F$21,0),MATCH("Status",Dashboard!$F$7:$I$7,0))="Done","No","Yes"),"")</f>
        <v/>
      </c>
    </row>
    <row r="32" spans="2:12" ht="15.75" x14ac:dyDescent="0.25">
      <c r="B32" s="70" t="str">
        <f>IFERROR(IF(INDEX(Dashboard!$F$8:$I$21,MATCH(Calc!$C32,Dashboard!$F$8:$F$21,0),MATCH("Status",Dashboard!$F$7:$I$7,0))="Done","No","Yes"),"")</f>
        <v/>
      </c>
      <c r="C32" s="128" t="str">
        <f t="array" ref="C32">IFERROR(INDEX(Dashboard!$F$8:$F$21,SMALL(IF((LEN(Dashboard!$F$8:$F$21)&gt;0)*(Calc!$G$14:$G$27=3),ROW(Dashboard!$F$8:$F$21)-ROW(Dashboard!$F$7),""),ROW(Dashboard!F18)-ROW(Dashboard!$F$7))),"")</f>
        <v/>
      </c>
      <c r="D32" s="26" t="str">
        <f t="array" ref="D32">IFERROR(INDEX(Dashboard!$F$8:$F$21,SMALL(IF((LEN(Dashboard!$F$8:$F$21)&gt;0)*(Calc!$G$14:$G$27=4),ROW(Dashboard!$F$8:$F$21)-ROW(Dashboard!$F$7),""),ROW(Dashboard!F18)-ROW(Dashboard!$F$7))),"")</f>
        <v/>
      </c>
      <c r="E32" s="62" t="str">
        <f>IFERROR(IF(INDEX(Dashboard!$F$8:$I$21,MATCH(Calc!$D32,Dashboard!$F$8:$F$21,0),MATCH("Status",Dashboard!$F$7:$I$7,0))="Done","No","Yes"),"")</f>
        <v/>
      </c>
    </row>
    <row r="33" spans="2:5" ht="15.75" x14ac:dyDescent="0.25">
      <c r="B33" s="70" t="str">
        <f>IFERROR(IF(INDEX(Dashboard!$F$8:$I$21,MATCH(Calc!$C33,Dashboard!$F$8:$F$21,0),MATCH("Status",Dashboard!$F$7:$I$7,0))="Done","No","Yes"),"")</f>
        <v/>
      </c>
      <c r="C33" s="128" t="str">
        <f t="array" ref="C33">IFERROR(INDEX(Dashboard!$F$8:$F$21,SMALL(IF((LEN(Dashboard!$F$8:$F$21)&gt;0)*(Calc!$G$14:$G$27=3),ROW(Dashboard!$F$8:$F$21)-ROW(Dashboard!$F$7),""),ROW(Dashboard!F19)-ROW(Dashboard!$F$7))),"")</f>
        <v/>
      </c>
      <c r="D33" s="26" t="str">
        <f t="array" ref="D33">IFERROR(INDEX(Dashboard!$F$8:$F$21,SMALL(IF((LEN(Dashboard!$F$8:$F$21)&gt;0)*(Calc!$G$14:$G$27=4),ROW(Dashboard!$F$8:$F$21)-ROW(Dashboard!$F$7),""),ROW(Dashboard!F19)-ROW(Dashboard!$F$7))),"")</f>
        <v/>
      </c>
      <c r="E33" s="62" t="str">
        <f>IFERROR(IF(INDEX(Dashboard!$F$8:$I$21,MATCH(Calc!$D33,Dashboard!$F$8:$F$21,0),MATCH("Status",Dashboard!$F$7:$I$7,0))="Done","No","Yes"),"")</f>
        <v/>
      </c>
    </row>
    <row r="34" spans="2:5" ht="15.75" x14ac:dyDescent="0.25">
      <c r="B34" s="70" t="str">
        <f>IFERROR(IF(INDEX(Dashboard!$F$8:$I$21,MATCH(Calc!$C34,Dashboard!$F$8:$F$21,0),MATCH("Status",Dashboard!$F$7:$I$7,0))="Done","No","Yes"),"")</f>
        <v/>
      </c>
      <c r="C34" s="128" t="str">
        <f t="array" ref="C34">IFERROR(INDEX(Dashboard!$F$8:$F$21,SMALL(IF((LEN(Dashboard!$F$8:$F$21)&gt;0)*(Calc!$G$14:$G$27=3),ROW(Dashboard!$F$8:$F$21)-ROW(Dashboard!$F$7),""),ROW(Dashboard!F20)-ROW(Dashboard!$F$7))),"")</f>
        <v/>
      </c>
      <c r="D34" s="26" t="str">
        <f t="array" ref="D34">IFERROR(INDEX(Dashboard!$F$8:$F$21,SMALL(IF((LEN(Dashboard!$F$8:$F$21)&gt;0)*(Calc!$G$14:$G$27=4),ROW(Dashboard!$F$8:$F$21)-ROW(Dashboard!$F$7),""),ROW(Dashboard!F20)-ROW(Dashboard!$F$7))),"")</f>
        <v/>
      </c>
      <c r="E34" s="62" t="str">
        <f>IFERROR(IF(INDEX(Dashboard!$F$8:$I$21,MATCH(Calc!$D34,Dashboard!$F$8:$F$21,0),MATCH("Status",Dashboard!$F$7:$I$7,0))="Done","No","Yes"),"")</f>
        <v/>
      </c>
    </row>
    <row r="35" spans="2:5" ht="15.75" x14ac:dyDescent="0.25">
      <c r="B35" s="70" t="str">
        <f>IFERROR(IF(INDEX(Dashboard!$F$8:$I$21,MATCH(Calc!$C35,Dashboard!$F$8:$F$21,0),MATCH("Status",Dashboard!$F$7:$I$7,0))="Done","No","Yes"),"")</f>
        <v/>
      </c>
      <c r="C35" s="128" t="str">
        <f t="array" ref="C35">IFERROR(INDEX(Dashboard!$F$8:$F$21,SMALL(IF((LEN(Dashboard!$F$8:$F$21)&gt;0)*(Calc!$G$14:$G$27=3),ROW(Dashboard!$F$8:$F$21)-ROW(Dashboard!$F$7),""),ROW(Dashboard!F21)-ROW(Dashboard!$F$7))),"")</f>
        <v/>
      </c>
      <c r="D35" s="26" t="str">
        <f t="array" ref="D35">IFERROR(INDEX(Dashboard!$F$8:$F$21,SMALL(IF((LEN(Dashboard!$F$8:$F$21)&gt;0)*(Calc!$G$14:$G$27=4),ROW(Dashboard!$F$8:$F$21)-ROW(Dashboard!$F$7),""),ROW(Dashboard!F21)-ROW(Dashboard!$F$7))),"")</f>
        <v/>
      </c>
      <c r="E35" s="62" t="str">
        <f>IFERROR(IF(INDEX(Dashboard!$F$8:$I$21,MATCH(Calc!$D35,Dashboard!$F$8:$F$21,0),MATCH("Status",Dashboard!$F$7:$I$7,0))="Done","No","Yes"),"")</f>
        <v/>
      </c>
    </row>
    <row r="36" spans="2:5" ht="16.5" thickBot="1" x14ac:dyDescent="0.3">
      <c r="B36" s="71" t="str">
        <f>IFERROR(IF(INDEX(Dashboard!$F$8:$I$21,MATCH(Calc!$C36,Dashboard!$F$8:$F$21,0),MATCH("Status",Dashboard!$F$7:$I$7,0))="Done","No","Yes"),"")</f>
        <v/>
      </c>
      <c r="C36" s="129" t="str">
        <f t="array" ref="C36">IFERROR(INDEX(Dashboard!$F$8:$F$21,SMALL(IF((LEN(Dashboard!$F$8:$F$21)&gt;0)*(Calc!$G$14:$G$27=3),ROW(Dashboard!$F$8:$F$21)-ROW(Dashboard!$F$7),""),ROW(Dashboard!F22)-ROW(Dashboard!$F$7))),"")</f>
        <v/>
      </c>
      <c r="D36" s="33" t="str">
        <f t="array" ref="D36">IFERROR(INDEX(Dashboard!$F$8:$F$21,SMALL(IF((LEN(Dashboard!$F$8:$F$21)&gt;0)*(Calc!$G$14:$G$27=4),ROW(Dashboard!$F$8:$F$21)-ROW(Dashboard!$F$7),""),ROW(Dashboard!F22)-ROW(Dashboard!$F$7))),"")</f>
        <v/>
      </c>
      <c r="E36" s="63" t="str">
        <f>IFERROR(IF(INDEX(Dashboard!$F$8:$I$21,MATCH(Calc!$D36,Dashboard!$F$8:$F$21,0),MATCH("Status",Dashboard!$F$7:$I$7,0))="Done","No","Yes"),"")</f>
        <v/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Dashboard</vt:lpstr>
      <vt:lpstr>Charts</vt:lpstr>
      <vt:lpstr>Calc</vt:lpstr>
      <vt:lpstr>ToU</vt:lpstr>
      <vt:lpstr>code_report</vt:lpstr>
      <vt:lpstr>Charts!Print_Area</vt:lpstr>
      <vt:lpstr>Dashboard!Print_Area</vt:lpstr>
      <vt:lpstr>ToU!Print_Area</vt:lpstr>
      <vt:lpstr>setting</vt:lpstr>
      <vt:lpstr>status</vt:lpstr>
      <vt:lpstr>task_type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2021-08-24T08:42:59Z</cp:lastPrinted>
  <dcterms:created xsi:type="dcterms:W3CDTF">2018-11-13T14:01:04Z</dcterms:created>
  <dcterms:modified xsi:type="dcterms:W3CDTF">2022-03-07T10:20:58Z</dcterms:modified>
  <dc:title>Action Priority Matrix Excel V3 Template</dc:title>
  <dc:subject>Action Priority Matrix Excel V3</dc:subject>
  <dc:description>Action Priority Matrix Excel V3 template by Master Productivity Kit — masterproductivitykit.com</dc:description>
  <cp:keywords>Master Productivity Kit, Excel template, Google Sheets template</cp:keywords>
  <cp:category>Business Template</cp:category>
</cp:coreProperties>
</file>